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en_skoroszyt"/>
  <mc:AlternateContent xmlns:mc="http://schemas.openxmlformats.org/markup-compatibility/2006">
    <mc:Choice Requires="x15">
      <x15ac:absPath xmlns:x15ac="http://schemas.microsoft.com/office/spreadsheetml/2010/11/ac" url="C:\Users\Lenovo\Downloads\"/>
    </mc:Choice>
  </mc:AlternateContent>
  <xr:revisionPtr revIDLastSave="0" documentId="8_{E4AC70A1-3D66-4149-92A4-6B379E67C23D}" xr6:coauthVersionLast="45" xr6:coauthVersionMax="45" xr10:uidLastSave="{00000000-0000-0000-0000-000000000000}"/>
  <bookViews>
    <workbookView xWindow="-110" yWindow="-110" windowWidth="19420" windowHeight="10420" activeTab="18" xr2:uid="{00000000-000D-0000-FFFF-FFFF00000000}"/>
  </bookViews>
  <sheets>
    <sheet name="Podsumowanie" sheetId="34" r:id="rId1"/>
    <sheet name="CDR (SIR)" sheetId="17" r:id="rId2"/>
    <sheet name="Dolnośląski ODR" sheetId="18" r:id="rId3"/>
    <sheet name="Kujawsko-pomorski ODR" sheetId="19" r:id="rId4"/>
    <sheet name="Lubelski ODR" sheetId="20" r:id="rId5"/>
    <sheet name="Lubuski ODR" sheetId="21" r:id="rId6"/>
    <sheet name="Łódzki ODR" sheetId="23" r:id="rId7"/>
    <sheet name="Małopolski ODR" sheetId="22" r:id="rId8"/>
    <sheet name="Mazowiecki ODR" sheetId="24" r:id="rId9"/>
    <sheet name="Opolski ODR" sheetId="25" r:id="rId10"/>
    <sheet name="Podkarpacki ODR" sheetId="26" r:id="rId11"/>
    <sheet name="Podlaski ODR" sheetId="27" r:id="rId12"/>
    <sheet name="Pomorski ODR" sheetId="28" r:id="rId13"/>
    <sheet name="Śląski ODR" sheetId="29" r:id="rId14"/>
    <sheet name="Świętokrzyski ODR" sheetId="30" r:id="rId15"/>
    <sheet name="Warmińsko-mazurski ODR" sheetId="31" r:id="rId16"/>
    <sheet name="Wielkopolski ODR" sheetId="32" r:id="rId17"/>
    <sheet name="Zachodniopomorski ODR" sheetId="33" r:id="rId18"/>
    <sheet name="MRIRW" sheetId="36" r:id="rId19"/>
  </sheets>
  <definedNames>
    <definedName name="_xlnm.Print_Area" localSheetId="1">'CDR (SIR)'!#REF!</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34" l="1"/>
  <c r="E25" i="34"/>
  <c r="D25" i="34"/>
  <c r="C25" i="34"/>
  <c r="P14" i="36"/>
  <c r="O14" i="36"/>
  <c r="P45" i="33" l="1"/>
  <c r="O45" i="33"/>
  <c r="P44" i="33"/>
  <c r="O44" i="33"/>
  <c r="P43" i="32"/>
  <c r="O43" i="32"/>
  <c r="P42" i="32"/>
  <c r="O42" i="32"/>
  <c r="P89" i="31"/>
  <c r="O89" i="31"/>
  <c r="P88" i="31"/>
  <c r="O88" i="31"/>
  <c r="O70" i="30"/>
  <c r="O69" i="30"/>
  <c r="M40" i="30"/>
  <c r="Q51" i="29"/>
  <c r="P51" i="29"/>
  <c r="Q50" i="29"/>
  <c r="P50" i="29"/>
  <c r="P68" i="28"/>
  <c r="O68" i="28"/>
  <c r="O67" i="28"/>
  <c r="M15" i="28"/>
  <c r="P42" i="26"/>
  <c r="M8" i="26"/>
  <c r="O8" i="26" s="1"/>
  <c r="M12" i="26"/>
  <c r="O12" i="26" s="1"/>
  <c r="O36" i="26"/>
  <c r="O34" i="26"/>
  <c r="O33" i="26"/>
  <c r="R12" i="26"/>
  <c r="R24" i="26" s="1"/>
  <c r="R30" i="26" s="1"/>
  <c r="R31" i="26" s="1"/>
  <c r="Q12" i="26"/>
  <c r="Q24" i="26" s="1"/>
  <c r="Q30" i="26" s="1"/>
  <c r="Q31" i="26" s="1"/>
  <c r="O31" i="26"/>
  <c r="O30" i="26"/>
  <c r="O24" i="26"/>
  <c r="Q15" i="26"/>
  <c r="O15" i="26"/>
  <c r="O11" i="26"/>
  <c r="O9" i="26"/>
  <c r="O7" i="26"/>
  <c r="P69" i="25"/>
  <c r="O69" i="25"/>
  <c r="O68" i="25"/>
  <c r="O7" i="24"/>
  <c r="O96" i="24" s="1"/>
  <c r="O9" i="24"/>
  <c r="O11" i="24"/>
  <c r="O15" i="24"/>
  <c r="O19" i="24"/>
  <c r="O23" i="24"/>
  <c r="O27" i="24"/>
  <c r="O31" i="24"/>
  <c r="O34" i="24"/>
  <c r="O35" i="24"/>
  <c r="O39" i="24"/>
  <c r="O44" i="24"/>
  <c r="O47" i="24"/>
  <c r="O51" i="24"/>
  <c r="O55" i="24"/>
  <c r="O58" i="24"/>
  <c r="O60" i="24"/>
  <c r="O64" i="24"/>
  <c r="O68" i="24"/>
  <c r="O73" i="24"/>
  <c r="O77" i="24"/>
  <c r="O80" i="24"/>
  <c r="P66" i="24"/>
  <c r="P83" i="24"/>
  <c r="P85" i="24"/>
  <c r="P87" i="24"/>
  <c r="P95" i="24"/>
  <c r="O10" i="24"/>
  <c r="O14" i="24"/>
  <c r="O18" i="24"/>
  <c r="O22" i="24"/>
  <c r="O26" i="24"/>
  <c r="O30" i="24"/>
  <c r="O36" i="24"/>
  <c r="O46" i="24"/>
  <c r="O50" i="24"/>
  <c r="O54" i="24"/>
  <c r="O59" i="24"/>
  <c r="O72" i="24"/>
  <c r="O76" i="24"/>
  <c r="O79" i="24"/>
  <c r="O48" i="22"/>
  <c r="O47" i="22"/>
  <c r="P36" i="23"/>
  <c r="O36" i="23"/>
  <c r="O35" i="23"/>
  <c r="O70" i="21"/>
  <c r="N70" i="21"/>
  <c r="N69" i="21"/>
  <c r="O73" i="20"/>
  <c r="O92" i="20"/>
  <c r="O91" i="20"/>
  <c r="M73" i="20"/>
  <c r="P49" i="19"/>
  <c r="O37" i="18"/>
  <c r="O36" i="18"/>
  <c r="P204" i="17"/>
  <c r="O204" i="17"/>
  <c r="P203" i="17"/>
  <c r="O203" i="17"/>
  <c r="P96" i="24" l="1"/>
  <c r="O95" i="24"/>
  <c r="Q96" i="24"/>
  <c r="R15"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Iwona</author>
  </authors>
  <commentList>
    <comment ref="J12" authorId="0" shapeId="0" xr:uid="{00000000-0006-0000-0A00-000001000000}">
      <text>
        <r>
          <rPr>
            <b/>
            <sz val="9"/>
            <color indexed="81"/>
            <rFont val="Tahoma"/>
            <family val="2"/>
          </rPr>
          <t>Iwona:</t>
        </r>
        <r>
          <rPr>
            <sz val="9"/>
            <color indexed="81"/>
            <rFont val="Tahoma"/>
            <family val="2"/>
          </rPr>
          <t xml:space="preserve">
Grupę docelową każdy ODR wpisuje sam, w zależności od tego kto będzie wchodził w skład pilotażowego LPW. Ja wzięłam ten spis z "Projektu tworzenia lokalnych partnerstw do spraw wody (LPW)" opracowanego przez CDR i prezentowanego koordynatorom "wodnym" 9 czerwca br.</t>
        </r>
      </text>
    </comment>
    <comment ref="F15" authorId="0" shapeId="0" xr:uid="{00000000-0006-0000-0A00-000002000000}">
      <text>
        <r>
          <rPr>
            <b/>
            <sz val="9"/>
            <color indexed="81"/>
            <rFont val="Tahoma"/>
            <family val="2"/>
          </rPr>
          <t>Iwona:</t>
        </r>
        <r>
          <rPr>
            <sz val="9"/>
            <color indexed="81"/>
            <rFont val="Tahoma"/>
            <family val="2"/>
          </rPr>
          <t xml:space="preserve">
Każdy ODR musi sam kreślić kto wejdzie w skład LPW. Zapis tej komórki musi być spójny z kolumną J "grupa docelowa"</t>
        </r>
      </text>
    </comment>
    <comment ref="J15" authorId="0" shapeId="0" xr:uid="{00000000-0006-0000-0A00-000003000000}">
      <text>
        <r>
          <rPr>
            <b/>
            <sz val="9"/>
            <color indexed="81"/>
            <rFont val="Tahoma"/>
            <family val="2"/>
          </rPr>
          <t>Iwona:</t>
        </r>
        <r>
          <rPr>
            <sz val="9"/>
            <color indexed="81"/>
            <rFont val="Tahoma"/>
            <family val="2"/>
          </rPr>
          <t xml:space="preserve">
Grupę docelową każdy ODR wpisuje sam, w zależności od tego kto będzie wchodził w skład pilotażowego LPW. Ja wzięłam ten spis z "Projektu tworzenia lokalnych partnerstw do spraw wody (LPW)" opracowanego przez CDR i prezentowanego koordynatorom "wodnym" 9 czerwca br.</t>
        </r>
      </text>
    </comment>
  </commentList>
</comments>
</file>

<file path=xl/sharedStrings.xml><?xml version="1.0" encoding="utf-8"?>
<sst xmlns="http://schemas.openxmlformats.org/spreadsheetml/2006/main" count="4819" uniqueCount="1615">
  <si>
    <t>L.p.</t>
  </si>
  <si>
    <t>Priorytet PROW</t>
  </si>
  <si>
    <t>Cel KSOW</t>
  </si>
  <si>
    <t>Działanie KSOW</t>
  </si>
  <si>
    <t>Nazwa/tytuł operacji</t>
  </si>
  <si>
    <t>Cel, przedmiot i temat operacji</t>
  </si>
  <si>
    <t>Forma realizacji operacji</t>
  </si>
  <si>
    <t>Wskaźniki monitorowania realizacji operacji</t>
  </si>
  <si>
    <t>Grupa docelowa</t>
  </si>
  <si>
    <t>Koszt kwalifikowalny operacji (w zł)</t>
  </si>
  <si>
    <t>Siedziba wnioskodawcy</t>
  </si>
  <si>
    <t>Wskaźnik</t>
  </si>
  <si>
    <t xml:space="preserve">Jednostka </t>
  </si>
  <si>
    <t>a</t>
  </si>
  <si>
    <t>b</t>
  </si>
  <si>
    <t>c</t>
  </si>
  <si>
    <t>d</t>
  </si>
  <si>
    <t>e</t>
  </si>
  <si>
    <t>f</t>
  </si>
  <si>
    <t>g</t>
  </si>
  <si>
    <t>h</t>
  </si>
  <si>
    <t>i</t>
  </si>
  <si>
    <t>j</t>
  </si>
  <si>
    <t>k</t>
  </si>
  <si>
    <t>l</t>
  </si>
  <si>
    <t>m</t>
  </si>
  <si>
    <t>n</t>
  </si>
  <si>
    <t>o</t>
  </si>
  <si>
    <t>p</t>
  </si>
  <si>
    <t>r</t>
  </si>
  <si>
    <t>s</t>
  </si>
  <si>
    <t>I-IV</t>
  </si>
  <si>
    <t>konferencja</t>
  </si>
  <si>
    <t>Liczba</t>
  </si>
  <si>
    <t>Kwota</t>
  </si>
  <si>
    <t>III-IV</t>
  </si>
  <si>
    <t>II-III</t>
  </si>
  <si>
    <t>Konferencja</t>
  </si>
  <si>
    <t xml:space="preserve">liczba konferencji </t>
  </si>
  <si>
    <t>liczba uczestników</t>
  </si>
  <si>
    <t>I</t>
  </si>
  <si>
    <t>liczba</t>
  </si>
  <si>
    <t>wyjazd studyjny</t>
  </si>
  <si>
    <t>II-IV</t>
  </si>
  <si>
    <t>szkolenie</t>
  </si>
  <si>
    <t>liczba konferencji</t>
  </si>
  <si>
    <t>liczba szkoleń</t>
  </si>
  <si>
    <t>rolnicy, mieszkańcy obszarów wiejskich, przedstawiciele doradztwa rolniczego</t>
  </si>
  <si>
    <t xml:space="preserve">IV </t>
  </si>
  <si>
    <t>publikacja</t>
  </si>
  <si>
    <t>nakład</t>
  </si>
  <si>
    <t>liczba filmów</t>
  </si>
  <si>
    <t>liczba seminariów</t>
  </si>
  <si>
    <t>liczba spotkań</t>
  </si>
  <si>
    <t xml:space="preserve">liczba uczestników </t>
  </si>
  <si>
    <t xml:space="preserve">nakład </t>
  </si>
  <si>
    <t>broszura</t>
  </si>
  <si>
    <t>szkolenia e-learningowe</t>
  </si>
  <si>
    <t xml:space="preserve">liczba filmów </t>
  </si>
  <si>
    <t>Harmonogram / termin realizacji (w ujęciu kwartalnym)</t>
  </si>
  <si>
    <t>Budżet brutto operacji  (w zł)</t>
  </si>
  <si>
    <t xml:space="preserve">Wnioskodawca </t>
  </si>
  <si>
    <t>Broker innowacji doradcą XXI wieku</t>
  </si>
  <si>
    <t>pracownicy jednostek doradztwa rolniczego, osoby pełniące funkcję brokerów innowacji, brokerzy z instytutów naukowych, uczelni wyższych</t>
  </si>
  <si>
    <t>Centrum Doradztwa Rolniczego w Brwinowie Oddział w Warszawie</t>
  </si>
  <si>
    <t>ul. Wspólna 30
00-930 Warszawa</t>
  </si>
  <si>
    <t>łączna liczba uczestników</t>
  </si>
  <si>
    <t xml:space="preserve">I-IV
</t>
  </si>
  <si>
    <t>I Szczyt Polskich Grup Operacyjnych EPI</t>
  </si>
  <si>
    <t xml:space="preserve">Celem operacji jest zapoczątkowanie sieciowania polskich Grup Operacyjnych EPI oraz promocja projektów, wraz z ich rezultatami, realizowanych przez te Grupy. Podczas pierwszego w Polsce szczytu Grup Operacyjnych planowane jest przeprowadzenie paneli tematycznych związanych z pracami GO, a także  konsultacje z przedstawicielami Grup  i brokerami innowacji, sesje networkigowe, panel poświęcony kontynuacji działania "Współpraca" w ramach WPR na lata 2021-2027 oraz przyszłości Grup Operacyjnych. W trakcie konferencji zostanie  zorganizowana również sesja posterowa prezentująca działalność Grup Operacyjnych. </t>
  </si>
  <si>
    <t>Partnerstwo dla Rozwoju IV</t>
  </si>
  <si>
    <t xml:space="preserve">Operacja ma na celu przekazanie informacji dotyczących działania "Współpraca" w ramach PROW 2014-2020 oraz tworzenia Grup Operacyjnych EPI i realizacji projektów przez te Grupy. Przekazanie w ramach szkoleń wiedzy i umiejętności zawiązywania Grup Operacyjnych na rzecz innowacji pozwoli na ściślejszą współpracę między różnymi instytucjami oraz na promocję wielopodmiotowych projektów na rzecz wdrażania innowacji w sektorze rolno-spożywczym. Operacja wspiera budowę sieci powiązań między sferą nauki i biznesu, a rolnictwem i doradztwem. </t>
  </si>
  <si>
    <t>rolnicy, przedstawiciele doradztwa, naukowcy, przedsiębiorcy oraz inne osoby i podmioty zainteresowane tworzeniem Grup Operacyjnych EPI</t>
  </si>
  <si>
    <t>III Forum „Sieciowanie Partnerów SIR”</t>
  </si>
  <si>
    <t>Partnerzy zarejestrowani w bazie Partnerów SIR, potencjalni Partnerzy SIR, przedstawiciele doradztwa rolniczego, przedstawiciele Grup Operacyjnych EPI</t>
  </si>
  <si>
    <t>Spotkania informacyjno-szkoleniowe dla pracowników WODR oraz CDR wykonujących i wspierających zadania na rzecz SIR</t>
  </si>
  <si>
    <t>spotkanie informacyjno-szkoleniowe</t>
  </si>
  <si>
    <t>Pracownicy CDR i WODR, przedstawiciele MRiRW oraz ARiMR</t>
  </si>
  <si>
    <t>Innowacyjne narzędzia ICT do planowania rozwoju gospodarstw szansą na wzrost konkurencyjności polskiego rolnictwa</t>
  </si>
  <si>
    <t>rolnicy, przedstawiciele doradztwa rolniczego, przedstawiciele nauki, zainteresowani tematyką operacji</t>
  </si>
  <si>
    <t xml:space="preserve">seminarium </t>
  </si>
  <si>
    <t>konferencja podsumowująca</t>
  </si>
  <si>
    <t xml:space="preserve">V Forum Wiedzy i innowacji
</t>
  </si>
  <si>
    <t>Celem operacji jest przekazanie wiedzy i informacji na temat nowoczesnych rozwiązań, innowacyjnych produktów oraz prezentacja wyników  prowadzonych  badań  przez  instytucje badawczo- naukowe oraz uczelnie rolnicze przy współudziale  przedsiębiorców działających na rzecz rolnictwa. Przedstawione informacje przyczynią się do wzrostu rentowności gospodarstw oraz poprawy konkurencyjności sektora rolnego. Operacja ma za zadanie ułatwienie kontaktów między grupami odbiorców operacji celem nawiązania stałej współpracy między nauką a praktyką.</t>
  </si>
  <si>
    <t>Centrum Doradztwa Rolniczego w Brwinowie Oddział w Radomiu</t>
  </si>
  <si>
    <t>ul. Chorzowska 16/18, 
26-600 Radom</t>
  </si>
  <si>
    <t xml:space="preserve">liczba
 uczestników </t>
  </si>
  <si>
    <t>Rolnictwo ekologiczne - szansa dla rolników i konsumentów</t>
  </si>
  <si>
    <t xml:space="preserve">rolnicy, przedstawiciele doradztwa rolniczego, przedstawiciele nauki, administracja rządowa i samorządowa,  instytucje pracujące na rzecz rolnictwa  ekologicznego </t>
  </si>
  <si>
    <t xml:space="preserve">I-IV
</t>
  </si>
  <si>
    <t>2000</t>
  </si>
  <si>
    <t>Konkurs Najlepsze Gospodarstwo Ekologiczne - finał krajowy</t>
  </si>
  <si>
    <t xml:space="preserve">liczba  konkursów </t>
  </si>
  <si>
    <t xml:space="preserve">Wiedza i innowacje </t>
  </si>
  <si>
    <t>stoisko na targach</t>
  </si>
  <si>
    <t xml:space="preserve">liczba stoisk informacyjno-promocyjnych </t>
  </si>
  <si>
    <t xml:space="preserve">uczestnicy targów </t>
  </si>
  <si>
    <t xml:space="preserve">III -IV </t>
  </si>
  <si>
    <t xml:space="preserve">konferencja  </t>
  </si>
  <si>
    <t xml:space="preserve">rolnicy, przedstawiciele doradztwa rolniczego, przedstawiciele nauki, administracja rządowa i samorządowa,  instytucje pracujące na rzecz rolnictwa  </t>
  </si>
  <si>
    <t xml:space="preserve">łączna liczba uczestników </t>
  </si>
  <si>
    <t xml:space="preserve">Innowacyjna działalność gospodarcza - instrukcje wdrożenia usług na bazie trzech ogrodów ekologicznych: pokazowego, edukacyjnego, terapeutycznego. </t>
  </si>
  <si>
    <t>Informacja/publikacje w internecie (film)</t>
  </si>
  <si>
    <t>liczba zrealizowanych filmów</t>
  </si>
  <si>
    <t>Centrum Doradztwa Rolniczego w Brwinowie Odział w Krakowie</t>
  </si>
  <si>
    <t>ul. Meiselsa 1,
 31-063 Kraków</t>
  </si>
  <si>
    <t>Instrukcja PDF w Internecie</t>
  </si>
  <si>
    <t>Wykorzystanie innowacji w gospodarowaniu na trwałych użytkach zielonych</t>
  </si>
  <si>
    <t xml:space="preserve">Celem operacji jest współpraca podmiotów doradczych, rolników nowatorów i środowiska naukowego na rzecz upowszechniania innowacyjnych rozwiązań i stosowania dobrych praktyk w zakresie wykorzystania TUZ, jako wartościowej paszy w żywieniu bydła oraz gospodarowania w zakresie pratotechniki (zabiegi agrotechniczne), zbioru i konserwacji pasz na trwałych użytkach zielonych.
Spośród różnych obszarów produkcji roślinnej stan użytków zielonych i gospodarowanie na nich pozostawia wiele zagadnień do rozwiązania.
</t>
  </si>
  <si>
    <t>szkolenie z wyjazdem studyjnym</t>
  </si>
  <si>
    <t xml:space="preserve"> liczba wyjazdów studyjnych</t>
  </si>
  <si>
    <t xml:space="preserve">przedstawiciele doradztwa rolniczego, rolnicy, mieszkańcy obszarów wiejskich </t>
  </si>
  <si>
    <t>Centrum Doradztwa Rolniczego w Brwinowie Oddział w Poznaniu</t>
  </si>
  <si>
    <t>ul. Winogrady 63, 
61-659 Poznań</t>
  </si>
  <si>
    <t>Dzień Przedsiębiorcy Rolnego</t>
  </si>
  <si>
    <t>materiały konferencyjne</t>
  </si>
  <si>
    <t>Nauka doradza praktyce rolniczej</t>
  </si>
  <si>
    <t xml:space="preserve">filmy krótkometrażowe 
</t>
  </si>
  <si>
    <t>ul. Wspólna 30,
 00-930 Warszawa</t>
  </si>
  <si>
    <t>liczba wyświetleń</t>
  </si>
  <si>
    <t>Konkurs: Moje własne innowacje</t>
  </si>
  <si>
    <t xml:space="preserve">Celem  operacji jest: 
•aktywizacja rolników oraz mieszkańców obszarów wiejskich do dzielenia się pomysłami i dobrymi praktykami dotyczącymi wprowadzania usprawnień we własnych gospodarstwach rolnych; 
• identyfikacja „rolników innowatorów”, którzy w przyszłości mogą być partnerami projektów realizowanych przez SIR lub  członkami Grup Operacyjnych EPI, a także tworzenie sieci kontaktów pomiędzy rolnikami i przedstawicielami doradztwa rolniczego;
• promowanie „małych innowacji”, które mogą mieć znaczenie zwłaszcza w czasie epidemii i kryzysu – pokazanie innym, że czasami małym kosztem można samemu wdrożyć pewne innowacyjne rozwiązania usprawniające pracę lub zarządzanie gospodarstwem rolnym.
Przedmiotem operacji jest organizacja konkursu mającego na celu wyłonienie najlepszych usprawnień wprowadzanych w gospodarstwach przez ich właścicieli. Uczestnicy konkursu będą mieli za zadanie przesłać formularz zgłoszeniowy z opisem swoich "dzieł" i przyczyn, które skłoniły autorów do wprowadzenia przedmiotowych usprawnień. Załącznikiem do formularza będzie foto lub video prezentacja. Najciekawsze prace będą nagrodzone i opublikowane na stronie internetowej oraz portalach społecznościowych SIR, jako dobra praktyka rolnicza oraz innowacyjne rozwiązania.  </t>
  </si>
  <si>
    <t>Konkurs</t>
  </si>
  <si>
    <t>liczba konkursów</t>
  </si>
  <si>
    <t>rolnicy, mieszkańcy obszarów wiejskich, przedstawiciele doradztwa rolniczego,  osoby i instytucje zainteresowane tematem</t>
  </si>
  <si>
    <t>liczba zidentyfikowanych i opublikowanych dobrych praktyk</t>
  </si>
  <si>
    <t>Razem możemy więcej - ułatwiamy tworzenie sieci kontaktów oraz promujemy dobre praktyki w zakresie wdrażania innowacji</t>
  </si>
  <si>
    <t>publikacja w formie broszur i ulotek; roll-up'y</t>
  </si>
  <si>
    <t>liczba ulotek polskojęzycznych</t>
  </si>
  <si>
    <t>rolnicy, mieszkańcy obszarów wiejskich, przedstawiciele  doradztwa rolniczego, przedstawiciele nauki, przedsiębiorcy działające na terenie i na rzecz obszarów wiejskich, przedstawiciele zagranicznych instytucji pełniących rolę analogiczną do SIR w Polsce</t>
  </si>
  <si>
    <t xml:space="preserve">II-IV
</t>
  </si>
  <si>
    <t xml:space="preserve">
</t>
  </si>
  <si>
    <t>ul. Wspólna 30, 
00-930 Warszawa</t>
  </si>
  <si>
    <t>liczba ulotek anglojęzycznych</t>
  </si>
  <si>
    <t>liczba broszur polskojęzycznych</t>
  </si>
  <si>
    <t>liczba broszur anglojęzycznych</t>
  </si>
  <si>
    <t>liczba roll-up'ów</t>
  </si>
  <si>
    <t>koncepcja</t>
  </si>
  <si>
    <t>MRiRW, jednostki doradztwa rolniczego, jednostki naukowo-badawcze</t>
  </si>
  <si>
    <t>ul. Winogrady 63
61-659 Poznań</t>
  </si>
  <si>
    <t>17</t>
  </si>
  <si>
    <t>spotkania - Zespół ekspertów</t>
  </si>
  <si>
    <t>przedstawiciele nauki, JDR, CDR, Wód Polskich, Samorządów, MRiRW</t>
  </si>
  <si>
    <t>ul. Pszczelińska 99, 
05-840 Brwinów</t>
  </si>
  <si>
    <t>opracowania i raporty</t>
  </si>
  <si>
    <t xml:space="preserve">
III-IV </t>
  </si>
  <si>
    <t xml:space="preserve">liczba publikacji </t>
  </si>
  <si>
    <t>filmy</t>
  </si>
  <si>
    <t>liczba odcinków</t>
  </si>
  <si>
    <t>liczba uczestników konferencji</t>
  </si>
  <si>
    <t>relacja filmowa z konferencji</t>
  </si>
  <si>
    <t>liczba relacji</t>
  </si>
  <si>
    <t>spotkania</t>
  </si>
  <si>
    <t>publikacje x 2</t>
  </si>
  <si>
    <t>konferencje</t>
  </si>
  <si>
    <t xml:space="preserve">Grupę docelową operacji stanowić będą przedstawiciele Instytucji naukowych, przedstawiciele szkół rolniczych, pracownicy JDR.    </t>
  </si>
  <si>
    <t>IV</t>
  </si>
  <si>
    <t>liczba spotka</t>
  </si>
  <si>
    <t>I-III</t>
  </si>
  <si>
    <t>film instruktażowy</t>
  </si>
  <si>
    <t>1</t>
  </si>
  <si>
    <t>Konkurs Najlepszy Doradca Ekologiczny</t>
  </si>
  <si>
    <t>Racjonalne gospodarowanie zasobami naturalnymi w rolnictwie</t>
  </si>
  <si>
    <t xml:space="preserve">Konferencja krajowa z warsztatami  w gospodarstwach rolnych </t>
  </si>
  <si>
    <t xml:space="preserve">I -IV </t>
  </si>
  <si>
    <t xml:space="preserve">Rozwój innowacyjnych technologii odnawialnych źródeł energii na obszarach wiejskich </t>
  </si>
  <si>
    <t xml:space="preserve">Konferencja, publikacja </t>
  </si>
  <si>
    <t>III</t>
  </si>
  <si>
    <t xml:space="preserve">wyjazd studyjny </t>
  </si>
  <si>
    <t>liczba wyjazdów</t>
  </si>
  <si>
    <t xml:space="preserve"> liczba uczestników</t>
  </si>
  <si>
    <t xml:space="preserve">Grupę docelową operacji stanowić będą przedstawiciele Instytucji naukowych, przedstawiciele szkół rolniczych, pracownicy JDR, rolnicy </t>
  </si>
  <si>
    <t>liczba uczestników jednej konferencji</t>
  </si>
  <si>
    <t>kongres</t>
  </si>
  <si>
    <t xml:space="preserve">liczba kongresów </t>
  </si>
  <si>
    <t xml:space="preserve"> materiał informacyjny (metodyki z zakresu produkcji ekologicznej, broszury informacyjne) - druk i opracowanie</t>
  </si>
  <si>
    <t>30000</t>
  </si>
  <si>
    <t>stoisko informacyjno-promocyjne na targach</t>
  </si>
  <si>
    <t>liczba opracowań</t>
  </si>
  <si>
    <t xml:space="preserve">Od pola do stołu- analiza procesu </t>
  </si>
  <si>
    <t>Bezpieczeństwo żywnościowe w Polsce</t>
  </si>
  <si>
    <t>liczba publikacji</t>
  </si>
  <si>
    <t>Cykl szkoleń e-learningowych                                     "Mała retencja wodna w gospodarstwach rolnych"</t>
  </si>
  <si>
    <t>szkolenia e-lerningowe</t>
  </si>
  <si>
    <t xml:space="preserve">jednostki naukowe, doradcy, rolnicy, </t>
  </si>
  <si>
    <t>badania/ analiza</t>
  </si>
  <si>
    <t>badania społeczne/ analiza</t>
  </si>
  <si>
    <t>Profesjonalna produkcja ziemniaka</t>
  </si>
  <si>
    <t>Celem operacji jest wsparcie technologiczne w produkcji ziemniaka wysokiej jakości. Plantatorzy ziemniaków muszą podążać za aktualnymi trendami rynkowymi aby odpowiadać na potrzeby konsumentów, jednocześnie produkując surowiec wysokiej jakości w sposób nowoczesny. 
Przedmiotem operacji jest opracowanie oraz publikacja broszury poruszającej m.in. następujące zagadnienia: budowa marki polskiego ziemniaka, agrotechnika i ochrona ziemniaka, dobór odmian do uprawy, przechowywanie.</t>
  </si>
  <si>
    <t>rolnicy, przedstawiciele podmiotów doradczych, osoby zainteresowane tematem</t>
  </si>
  <si>
    <t>Centrum Doradztwa Rolniczego w Brwinowie</t>
  </si>
  <si>
    <t>ul. Pszczelińska 99, 05-840 Brwinów</t>
  </si>
  <si>
    <t>przedstawiciele doradztwa, przedstawiciele świata nauki, rolnicy, przedstawiciele administracji rządowej i samorządowej, nauczyciele rolniczy, mieszkańcy obszarów wiejskich - osoby zainteresowane tematyką agroleśnictwa</t>
  </si>
  <si>
    <t>Centrum Doradztwa Rolniczego w Brwinowie
Oddział w Poznaniu</t>
  </si>
  <si>
    <t>Ogólnopolski Konkurs "Doradca Roku"</t>
  </si>
  <si>
    <t>przedstawiciele podmiotów doradczych, nauka, rolnicy, przedsiębiorcy, administracja rządowa i samorządowa</t>
  </si>
  <si>
    <t>spotkania informacyjno-szkoleniowe koordynatorów LPW</t>
  </si>
  <si>
    <t>liczba uczestników jednego spotkania</t>
  </si>
  <si>
    <t>szkolenia doradców ds. wody</t>
  </si>
  <si>
    <t xml:space="preserve">Nowoczesne systemy produkcji rolniczej ograniczające zanieczyszczenia środowiska. </t>
  </si>
  <si>
    <t xml:space="preserve">liczba uczestników  </t>
  </si>
  <si>
    <t>ul. Pszczelińska 99,
05-840 Brwinów</t>
  </si>
  <si>
    <t>Operacje własne</t>
  </si>
  <si>
    <t xml:space="preserve">Transfer wiedzy- Doradztwo edukacji rolniczej </t>
  </si>
  <si>
    <t>Celem operacji jest przeprowadzenie analizy i diagnozy stanu współpracy między doradztwem a edukacją rolniczą, wypracowanie praktycznych i możliwych do realizacji propozycji rozwiązań dla głównych problemów zidentyfikowanych w ramach planowanej analizy/badania w zakresie transferu wiedzy i innowacji.</t>
  </si>
  <si>
    <t>badanie społeczne, analiza</t>
  </si>
  <si>
    <t xml:space="preserve">Sieć tematyczna WATER </t>
  </si>
  <si>
    <t>Forum online</t>
  </si>
  <si>
    <t xml:space="preserve">Spotkania </t>
  </si>
  <si>
    <t>przedstawiciele Instytucji naukowych, pracownicy JDR. , podmioty prywatne</t>
  </si>
  <si>
    <t>rolnicy, doradcy rolniczy i brokerzy, pracownicy JDR</t>
  </si>
  <si>
    <t>ul. Pszczelińska 99,
 05-840 Brwinów</t>
  </si>
  <si>
    <t>Gospodarstwa demonstracyjne- siecią współpracy</t>
  </si>
  <si>
    <t>badania społeczne / opracowanie</t>
  </si>
  <si>
    <t>Harmonogram / termin realizacji 
(w ujęciu kwartalnym)</t>
  </si>
  <si>
    <t>Budżet brutto operacji  
(w zł)</t>
  </si>
  <si>
    <t>Wnioskodawca</t>
  </si>
  <si>
    <t>Technologia uprawy winorośli w teorii i praktyce</t>
  </si>
  <si>
    <t>Celem operacji jest rozwój przedsiębiorczości na obszarach wiejskich poprzez podniesienie poziomu wiedzy i umiejętności 
w zakresie innowacyjnych rozwiązań w technologii uprawy winorośli, podczas sześciodniowych warsztatów, składających się z zajęć teoretycznych i praktycznych. Dodatkowo umożliwienie budowania sieci kontaktów pomiędzy rolnikami, mieszkańcami obszarów wiejskich, doradcami oraz przedstawicielami innych instytucji mających wpływ na kształtowanie i rozwój obszarów wiejskich.</t>
  </si>
  <si>
    <t>warsztaty</t>
  </si>
  <si>
    <t>Liczba warsztatów
Liczba uczestników warsztatów,
w tym liczba doradców</t>
  </si>
  <si>
    <t>1
14
2</t>
  </si>
  <si>
    <t>mieszkańcy obszarów wiejskich, rolnicy, właściciele gospodarstw agroturystycznych, doradcy, osoby  zainteresowane podejmowaniem i rozwojem przedsiębiorczości na obszarach wiejskich oraz wdrażaniem innowacyjnych rozwiązań na obszarach wiejskich</t>
  </si>
  <si>
    <t>Dolnośląski Ośrodek Doradztwa Rolniczego z siedzibą we Wrocławiu</t>
  </si>
  <si>
    <t>ul. Zwycięska 8,
53-033 Wrocław</t>
  </si>
  <si>
    <t>Mając na uwadze potencjał regionalny oraz potrzebę odbudowania stad podstawowych i wzrost pogłowia bydła mięsnego w dolnośląskich gospodarstwach, planowana operacja ma na celu podniesienie poziomu wiedzy w zakresie: sposobu utrzymania i doboru ras do krzyżówek i hodowli, sposobu utrzymania bydła mięsnego, chorób okresu odchowu cieląt i opasu bydła mięsnego, zasad żywienia, dobrostanu zwierząt, tworzenia grup producenckich i dobrowolnych systemów jakości, a także zachęcenie uczestników do tworzenia partnerstw podejmujących wspólne innowacyjne przedsięwzięcia w zakresie chowu i hodowli bydła mięsnego. Operacja poprzez wspieranie transferu wiedzy i innowacji w rolnictwie i na obszarach wiejskich przyczyni się do realizacji działań na rzecz tworzenia sieci kontaktów w województwie dolnośląskim.</t>
  </si>
  <si>
    <t>spotkanie,
wyjazd studyjny,
film</t>
  </si>
  <si>
    <t xml:space="preserve">Liczba spotkań
Liczba uczestników spotkań,
w tym liczba doradców
Liczba wyjazdów studyjnych
Liczba uczestników wyjazdów studyjnych, w tym liczba doradców
Liczba filmów
</t>
  </si>
  <si>
    <t xml:space="preserve">dolnośląscy rolnicy, producenci, hodowcy bydła, doradcy, przedstawiciele świata nauki, mieszkańcy obszarów wiejskich zainteresowani tematyką
</t>
  </si>
  <si>
    <t>Innowacje w dolnośląskim winiarstwie</t>
  </si>
  <si>
    <t>Celem operacji jest podniesienie poziomu wiedzy w zakresie wpływu zmian warunków klimatycznych na proces winifikacji; wspólna promocja poprzez wydanie broszury zawierającej ofertę turystyczną Dolnego Śląska, a także zachęcenie uczestników do współpracy w zakresie tworzenia grup operacyjnych Europejskiego Partnerstwa Innowacyjnego ukierunkowanych na realizację innowacyjnych projektów związanych z winiarstwem.</t>
  </si>
  <si>
    <t>szkolenie,
broszura</t>
  </si>
  <si>
    <t>Liczba szkoleń
Liczba uczestników szkoleń,
w tym liczba doradców
Liczba broszur
Nakład (egz.)</t>
  </si>
  <si>
    <t xml:space="preserve">mieszkańcy obszarów wiejskich, rolnicy, właściciele gospodarstw winiarskich, doradcy, osoby  zainteresowane podejmowaniem i rozwojem przedsiębiorczości na obszarach wiejskich oraz wdrażaniem innowacyjnych rozwiązań na obszarach wiejskich; w przypadku broszury 
każda osoba posługująca się językiem polskim, zainteresowana atrakcyjną formą wypoczynku na wsi, enologią i  dolnośląską ofertą enoturystyczną </t>
  </si>
  <si>
    <t>Dolnośląski Targ Rolny</t>
  </si>
  <si>
    <t>Główne cele operacji to przede wszystkim rozwój lokalnych rynków produktów wysokiej jakości; podniesienie poziomu wiedzy w zakresie wspólnej promocji, budowania wspólnej marki, skracania łańcuchów dostaw wśród dolnośląskich rolników i producentów; zachęcenie uczestników do współpracy w zakresie tworzenia grup operacyjnych EPI ukierunkowanych na realizację innowacyjnych projektów w zakresie krótkich łańcuchów dostaw; budowanie świadomości konsumenckiej w zakresie produktów wytwarzanych przez dolnośląskich rolników i producentów, a także wskazanie konsumentowi końcowemu bezpośredniego źródła sprzedaży produktów z gospodarstwa rolnego i małego przetwórstwa oraz innych usług i artykułów od rolników na stoiskach podczas targów.</t>
  </si>
  <si>
    <t>targi,
ulotka,
spot w radio,
informacje i publikacje w Internecie</t>
  </si>
  <si>
    <t>10
6 000
1
120 000
230
10</t>
  </si>
  <si>
    <t>rolnicy, producenci żywności, każdy potencjalny nabywca produktów wytworzonych lokalnie; ze względu na realizację wydarzenia we Wrocławiu będzie to mieszkaniec województwa dolnośląskiego, zainteresowany prawidłowym odżywianiem, zakupem produktów wysokiej jakości, wytworzonych lokalnie, potwierdzonych stosownym certyfikatem</t>
  </si>
  <si>
    <t>Od rolnika do koszyka</t>
  </si>
  <si>
    <t>Liczba konferencji
Liczba uczestników konferencji, w tym doradców,
w tym liczba przedstawicieli LGD</t>
  </si>
  <si>
    <t>1
60
8
3</t>
  </si>
  <si>
    <t>osoby prowadzące działalność lub zainteresowane tematem prowadzenia sprzedaży produktów z gospodarstwa rolnego lub małego przetwórstwa, a także osoby mające wpływ na rozwój obszarów wiejskich Dolnego Śląska, w tym: rolnicy, podmioty zajmujące się małym przetwórstwem, mieszkańcy obszarów wiejskich województwa dolnośląskiego, doradcy rolniczy, przedstawiciele instytucji rolniczych, okołorolniczych oraz lokalnych stowarzyszeń i LGD</t>
  </si>
  <si>
    <t>Rolnictwo ekologiczne szansą dla polskiego rolnictwa</t>
  </si>
  <si>
    <t>spotkanie,
szkolenie</t>
  </si>
  <si>
    <t>Liczba spotkań
Liczba uczestników spotkań,
w tym liczba doradców
Liczba szkoleń
Liczba uczestników szkoleń, w tym liczba doradców</t>
  </si>
  <si>
    <t>rolnicy ekologiczni oraz rolnicy konwencjonalni zainteresowani przestawianiem gospodarstw na produkcję ekologiczną, konsumenci żywności ekologicznej, doradcy, pracownicy jednostek naukowych w celu identyfikacji oraz pozyskania inspiracji do opracowania nowych, innowacyjnych rozwiązań</t>
  </si>
  <si>
    <t>III, IV</t>
  </si>
  <si>
    <t>Dolnośląskie Partnerstwo ds. Wody (DPW)</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</si>
  <si>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</si>
  <si>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spotkanie,
raport</t>
  </si>
  <si>
    <t>Liczba spotkań
Liczba uczestników spotkań
Liczba raportów
Nakład (egz.)</t>
  </si>
  <si>
    <t>4
160
1
200</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</si>
  <si>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zainteresowane tematem</t>
  </si>
  <si>
    <t>Nowoczesna i bezpieczna uprawa ziemniaka w województwie dolnośląskim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</si>
  <si>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dolnośląskim.</t>
  </si>
  <si>
    <t>Liczba szkoleń
Liczba uczestników szkoleń</t>
  </si>
  <si>
    <t>1
100</t>
  </si>
  <si>
    <t>producenci ziemniaka lub zamierzający podjąć taką produkcję w celu zwiększenia rentowności swoich gospodarstw rolnych, doradcy rolniczy, producenci mogący być prekursorami technik nawodnieniowych w województwie dolnośląskim zdolni dać pozytywny przykład w zakresie gospodarowania wodą, inne podmioty zainteresowane tematyką</t>
  </si>
  <si>
    <t>Rolnictwo ekologiczne - lepsza strona dolnośląskiego rolnictwa</t>
  </si>
  <si>
    <t>konkurs,
konferencja,
szkolenie,
broszura,
ulotka</t>
  </si>
  <si>
    <t>Liczba konkursów
Liczba konferencji
Liczba uczestników konferencji
Liczba szkoleń
Liczba uczestników szkoleń
Liczba broszur
Nakład (egz.)
Liczba ulotek
Nakład (egz.)</t>
  </si>
  <si>
    <t xml:space="preserve">2
1
60
1
25
1
1 000
1
1 000
</t>
  </si>
  <si>
    <t xml:space="preserve">rolnicy, przedstawiciele doradztwa rolniczego, przedstawiciele nauki, przedstawiciele jednostek samorządowych, instytucje pracujące na rzecz rolnictwa  ekologicznego </t>
  </si>
  <si>
    <t>-</t>
  </si>
  <si>
    <t xml:space="preserve"> Wymiana wiedzy i innowacji w rolnictwie dzięki gospodarstwom demonstracyjnym.</t>
  </si>
  <si>
    <t xml:space="preserve">We wspólnej Polityce Rolnej po 2020 roku w ramach budowania sytemu transferu wiedzy i innowacji w rolnictwie (AKIS) szczególny nacisk kładzie się na wdrażanie innowacji poprzez ścisłą współpracę nauki, doradztwa i rolników. Operacja zakłada promowanie dobrych praktyk w zakresie produkcji roślinnej, zwierzęcej, gospodarstwach ekologicznych, upowszechnianie  precyzyjnego rolnictwa oraz sprzedaży bezpośredniej produktów z gospodarstw rolnych. Za sprawą filmu którego bohaterami będą rolnicy prowadzący już gospodarstwa demonstracyjne będzie możliwe zapoznanie się z praktycznymi rozwiązaniami, które zostały już przetestowane i są możliwe do stosowania w gospodarstwach polskich w wymienionych wcześniej sektorach.  
</t>
  </si>
  <si>
    <t>Film</t>
  </si>
  <si>
    <t>Liczba nagranych filmów</t>
  </si>
  <si>
    <t>Rolnicy, przedstawiciele doradztwa rolniczego</t>
  </si>
  <si>
    <t xml:space="preserve">Kujawsko-Pomorski Ośrodek Doradztwa Rolniczego </t>
  </si>
  <si>
    <t>Minikowo                                   89-122 Minikowo</t>
  </si>
  <si>
    <t>Liczba odsłon</t>
  </si>
  <si>
    <t>Krajowe Dni Pola Minikowo 2020 – innowacyjne rozwiązania w uprawie roślin</t>
  </si>
  <si>
    <t>Celem operacji jest upowszechnienie i propagowanie innowacji w produkcji roślinnej poprzez popularyzację postępu hodowlanego roślin uprawnych jak i w obszarze technologii uprawy, nawożenia, ochrony roślin i nawadniania. Cel ten zostanie osiągnięty poprzez zorganizowanie Krajowych Dni Pola w Minikowie.  Na poletkach odmianowych zaprezentowany zostanie potencjał hodowlany szerokiej gamy gatunków roślin uprawnych. Corocznie impreza cieszy się bardzo dużym zainteresowaniem.  Celem operacji jest także wymiana fachowej wiedzy w obszarze postępu hodowlanego, technologii uprawy, ochrony roślin, nawożenia oraz nawadniania, a także innowacji w obszarze rolnictwa precyzyjnego. Będzie to możliwe dzięki zorganizowaniu dwóch wideokonferencji, dwóch relacji z warsztatów polowych oraz emisji filmu.</t>
  </si>
  <si>
    <t>Wideokonferencja</t>
  </si>
  <si>
    <t xml:space="preserve">Liczba konferencji </t>
  </si>
  <si>
    <t>Rolnicy, przedstawiciele doradztwa rolniczego, pracownicy uczelni i jednostek naukowych, przedsiębiorcy, studenci kierunków rolniczych</t>
  </si>
  <si>
    <t xml:space="preserve"> 
I - III</t>
  </si>
  <si>
    <t>Liczba uczestników</t>
  </si>
  <si>
    <t>Relacja z poletek demonstracyjnych</t>
  </si>
  <si>
    <t>Liczba relacji</t>
  </si>
  <si>
    <t>Liczba oglądających</t>
  </si>
  <si>
    <t>Liczba filmów</t>
  </si>
  <si>
    <t>Liczba wideokonferencji</t>
  </si>
  <si>
    <t>Liczba wyświetleń</t>
  </si>
  <si>
    <t>Innowacje w krótkich łańcuchach dostaw żywności w województwie kujawsko-pomorskim.</t>
  </si>
  <si>
    <t>mieszkańcy obszarów wiejskich, rolnicy,  przetwórcy, przedsiębiorcy, pracownicy naukowi, doradcy rolniczy, potencjalni członkowie grup operacyjnych, z województwa kujawsko-pomorskiego</t>
  </si>
  <si>
    <t>II -  IV</t>
  </si>
  <si>
    <t>Liczba emisji</t>
  </si>
  <si>
    <t>Felieton</t>
  </si>
  <si>
    <t>Innowacyjne rozwiązania w przedsiębiorczości na obszarach wiejskich – dobre przykłady z Dolnego Śląska i Małopolski.</t>
  </si>
  <si>
    <t xml:space="preserve">Celem operacji jest:                                                                                                          1. Zapoznanie uczestników z formami przedsiębiorczości związanymi z produkcją żywności wysokiej jakości na niewielką skalę na terenie Dolnego Śląska i Małopolski.
2. Zapoznanie uczestników z formami turystyki na obszarach wiejskich na terenie Dolnego Śląska i Małopolski.
3. Wskazanie przykładów wykorzystywania walorów kulturowych i przyrodniczych okolicy.
4. Zachęcenie uczestników do podejmowania podobnych inicjatyw na terenie województwa kujawsko-pomorskiego.
5. Zdobycie wiedzy i umiejętności w zakresie doradzania na temat przedsiębiorczości na obszarach wiejskich.
6. Tworzenie sieci współpracy pomiędzy mieszkańcami obszarów wiejskich (rolnikami, właścicielami obiektów turystyki wiejskiej, rolnikami prowadzący sprzedaż bezpośrednią produktów rolnych lub rolniczy handel detaliczny - RHD zajmujący się przetwórstwem na niewielką skalę), doradcami rolniczymi.                                                                                                        </t>
  </si>
  <si>
    <t>Wyjazd studyjny</t>
  </si>
  <si>
    <t>30</t>
  </si>
  <si>
    <t xml:space="preserve"> Mieszkańcy obszarów wiejskich (rolnicy, właściciele obiektów turystyki wiejskiej, rolnicy prowadzący sprzedaż bezpośrednią produktów rolnych lub rolniczy handel detaliczny - RHD zajmujący się przetwórstwem na niewielką skalę) z terenu województwa kujawsko-pomorskiego. 
 Przedstawiciele doradztwa rolniczego z terenu województwa kujawsko-pomorskiego
</t>
  </si>
  <si>
    <t>25</t>
  </si>
  <si>
    <t xml:space="preserve">Lokalne Partnerstwa Wodne </t>
  </si>
  <si>
    <t xml:space="preserve">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</si>
  <si>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Spotkanie</t>
  </si>
  <si>
    <t>Liczba spotkań</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</si>
  <si>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</si>
  <si>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Raport</t>
  </si>
  <si>
    <t>Program dla polskiego ziemniaka. Bioasekuracja oraz innowacyjne rozwiązania w zakresie agrotechniki, ochrony i przechowalnictwa ziemniaka</t>
  </si>
  <si>
    <t xml:space="preserve">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od pola do stołu. Organizowane w ramach operacji szkolenie oraz konferencja będą miały charakter innowacyjno-edukacyjny. Zdobyta wiedza pozwoli na transfer wiedzy w zakresie dobrych praktyk wdrażania innowacji w rolnictwie i na obszarach wiejskich oraz promowania innowacyjnych technologii uprawy ziemniaka w województwie kujawsko-pomorskim. Organizowany konkurs pozwoli na pokazanie postępu hodowlanego w ziemniaku oraz innowacji jakie zaszły przez szereg lat w badaniach nad ziemniakiem oraz jakimi walorami należy kierować się przy doborze odmiany. </t>
  </si>
  <si>
    <t>Szkolenie</t>
  </si>
  <si>
    <t>Liczba szkoleń
Liczba uczestników szkolenia</t>
  </si>
  <si>
    <t>1
30</t>
  </si>
  <si>
    <t>producenci ziemniaka lub zamierzający podjąć taką produkcję w celu zwiększenia rentowności swoich gospodarstw rolnych, doradcy rolniczy,  producenci mogący być prekursorami technik nawodnieniowych w województwie kujawsko-pomorskim zdolni dać pozytywny przykład w zakresie gospodarowania wodą, inne podmioty zainteresowane tematyką</t>
  </si>
  <si>
    <t>Liczba konferencji
Liczba uczestników konferencji</t>
  </si>
  <si>
    <t>1
50</t>
  </si>
  <si>
    <t xml:space="preserve">Liczba </t>
  </si>
  <si>
    <t xml:space="preserve">Upowszechnianie wiedzy oraz dobrych praktyk w przetwórstwie i rolnictwie ekologicznym </t>
  </si>
  <si>
    <t xml:space="preserve">1. Poszerzenie wiedzy uczestników z zakresu agrotechniki w rolnictwie ekologicznym dzięki wykładom przeprowadzonym przez pracowników IUNG w Puławach posiadających bogate zaplecze merytoryczne i doświadczenie w badaniach dotyczących rolnictwa ekologicznego. Wiedza ta pozwoli na usprawnienie produkcji we własnych gospodarstwach oraz na rozwiązywanie istniejących problemów związanych z produkcją ekologiczną.
2. Zapoznanie uczestników z przetwórstwem produktów ekologicznych  - dobre przykłady z województwa lubelskiego oraz podkarpackiego.
3. Poprzez dzielenie się doświadczeniem w zakresie przetwórstwa zachęcenie uczestników do podejmowania inicjatywy przetwarzania produktów we własnych gospodarstwach 
4. Nawiązanie współpracy między uczestnikami wyjazdu oraz odwiedzanymi gospodarstwami 
5. Upowszechnianie dobrych praktyk wdrożonych w gospodarstwach ekologicznych województwa kujawsko  -pomorskiego oraz popularyzacja ekologicznego systemu produkcji poprzez przeprowadzenie Konkursu na Najlepsze Gospodarstwo Ekologiczne
</t>
  </si>
  <si>
    <t>Liczba konkursów</t>
  </si>
  <si>
    <t xml:space="preserve">rolnicy ekologiczni, rolnicy zainteresowani przestawieniem gospodarstwa na system rolnictwa ekologicznego, doradcy rolni
</t>
  </si>
  <si>
    <t>Przed zmianą</t>
  </si>
  <si>
    <t>Po zmianie</t>
  </si>
  <si>
    <t xml:space="preserve">Innowacyjne rozwiązania w nawadnianiu warzyw gruntowych </t>
  </si>
  <si>
    <t>50</t>
  </si>
  <si>
    <t>rolnicy,
przedstawiciele doradztwa rolniczego,  przedsiębiorcy, przedstawiciele instytucji rolniczych, około rolniczych i naukowych</t>
  </si>
  <si>
    <t>Lubelski Ośrodek Doradztwa Rolniczego w Końskowoli</t>
  </si>
  <si>
    <t>Końskowola ul. Pożowska 8, 24-130 Końskowola</t>
  </si>
  <si>
    <t>materiał publikowany w internecie</t>
  </si>
  <si>
    <t>Innowacyjne technologie uprawy rzepaku na terenie województwa lubelskiego</t>
  </si>
  <si>
    <t>seminarium</t>
  </si>
  <si>
    <t>60</t>
  </si>
  <si>
    <t>III - IV</t>
  </si>
  <si>
    <t>Wykorzystanie nowych technologii  uprawy sposobem na łagodzenie skutków niekorzystnego oddziaływania warunków glebowo-klimatycznych na wzrost i rozwój kukurydzy</t>
  </si>
  <si>
    <t>Innowacyjne technologie w produkcji drobiarskiej</t>
  </si>
  <si>
    <t xml:space="preserve">Innowacyjne technologie uprawy roślin ozdobnych </t>
  </si>
  <si>
    <t>Środowiskowe uwarunkowania zdrowia na obszarach wiejskich</t>
  </si>
  <si>
    <t>rolnicy, producenci rolni, przedstawiciele doradztwa rolniczego, członkowie stowarzyszeń działających na terenach wiejskich, firmy poszukujące żywności wysokiej jakości</t>
  </si>
  <si>
    <t>Organizacja kanałów i możliwości sprzedaży produktów ekologicznych.</t>
  </si>
  <si>
    <t xml:space="preserve">konferencja </t>
  </si>
  <si>
    <t>pokazy polowe</t>
  </si>
  <si>
    <t>Dzień Ziemniaka - Innowacyjne technologie uprawy ziemniaka oraz możliwości wykorzystania skrobi w przemyśle</t>
  </si>
  <si>
    <t>relacja w telewizji</t>
  </si>
  <si>
    <t>wyjazd studyjny, warsztaty</t>
  </si>
  <si>
    <t xml:space="preserve">II ABC serowarstwa w województwie lubelskim </t>
  </si>
  <si>
    <t>rolnicy</t>
  </si>
  <si>
    <t>Nowoczesne rozwiązania w zakładaniu i prowadzeniu pasieki</t>
  </si>
  <si>
    <t>rolnicy,
przedstawiciele doradztwa rolniczego, przedsiębiorcy, przedstawiciele instytucji rolniczych, około rolniczych i naukowych przedstawiciele stowarzyszeń</t>
  </si>
  <si>
    <t>rolnicy, początkujący pszczelarze</t>
  </si>
  <si>
    <t>Ekologiczna uprawa owoców miękkich – malina i borówka</t>
  </si>
  <si>
    <t>Cykl filmów instruktażowych w zakresie nowoczesnych technologii uprawy roślin polowych</t>
  </si>
  <si>
    <t>Dobre i zdrowe – przetwarzanie i sprzedaż produktów z gospodarstwa rolnego</t>
  </si>
  <si>
    <t>Celem operacji jest prezentacja i wspieranie innowacji w rolnictwie, w tym w produkcji i przetwórstwie w gospodarstwach dostarczających żywność bezpośrednio do konsumenta. W formie filmów zaprezentowane będą dobre praktyki w zakresie przetwarzanie i sprzedaży produktów z gospodarstwa rolnego z terenu województwa lubelskiego, co wpłynie na podwyższenie wiedzy potencjalnych członków grup operacyjnych, rolników, przetwórców i doradców rolnych, zwiększenie poziomu wiedzy dotyczącej wdrażania innowacji w rolnictwie oraz pozyskiwania środków na innowacje.</t>
  </si>
  <si>
    <t>film promocyjny</t>
  </si>
  <si>
    <t>potencjalni członkowie grup operacyjnych, rolnicy, mieszkańcy obszarów wiejskich, pracownicy naukowi, pracownicy jednostek doradztwa rolniczego</t>
  </si>
  <si>
    <t>Lokalne Partnerstwo  ds. Wody (LPW)</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</si>
  <si>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</si>
  <si>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spotkanie</t>
  </si>
  <si>
    <t>Przedstawiciele Państwowego Gospodarstwa Wodnego Wody Polskie, przedstawiciele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</si>
  <si>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raport</t>
  </si>
  <si>
    <t>Nowoczesna i bezpieczna hodowla ziemniaka w województwie lubelskim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</si>
  <si>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Organizowana w ramach operacji konferencja będzie miała charakter innowacyjno-edukacyjny. Zdobyta wiedza pozwoli na transfer wiedzy w zakresie dobrych praktyk wdrażania innowacji w rolnictwie i na obszarach wiejskich oraz promowania innowacyjnych technologii uprawy ziemniaka w województwie lubelskim.</t>
  </si>
  <si>
    <t>producenci ziemniaka lub zamierzający podjąć taką produkcję w celu zwiększenia rentowności swoich gospodarstw rolnych, doradcy rolniczy,  producenci mogący być prekursorami technik nawodnieniowych w województwie lubelskim zdolni dać pozytywny przykład w zakresie gospodarowania wodą, inne podmioty zainteresowane tematyką</t>
  </si>
  <si>
    <t>Innowacje w lubelskim serowarstwie</t>
  </si>
  <si>
    <t xml:space="preserve">Celem operacji jest zachęcenie uczestników do współpracy w zakresie tworzenia grup operacyjnych EPI ukierunkowanych na realizację innowacyjnych projektów w zakresie krótkich łańcuchów dostaw, a także rozwoju przedsiębiorczości na obszarach wiejskich poprzez podniesienie poziomu wiedzy i umiejętności w zakresie serowarstwa wykorzystującego surowce pochodzące z własnego gospodarstwa. Poprzez warsztaty możliwe jest przekazanie uczestnikom nie tylko wiedzy teoretycznej ale także umiejętności praktycznych z zakresu przetwórstwa, systemów certyfikacji żywności, skracania łańcuchów dostaw czy innowacji w zakresie przetwórstwa mleka. Stworzenie odpowiedniej płaszczyzny dla uczestników warsztatów zainteresowanych podniesieniem poziomu wiedzy i umiejętności zachęci do tworzenia potencjalnych grup operacyjnych w ramach działania „Współpraca” oraz sieci kontaktów ukierunkowanych na wspólne innowacyjne przedsięwzięcia w rolnictwie i na obszarach wiejskich. </t>
  </si>
  <si>
    <t>Innowacje w uprawie, przetwórstwie i dystrybucji lubelskich ziół oraz dobre praktyki mazowieckich pszczelarzy.</t>
  </si>
  <si>
    <r>
      <t xml:space="preserve">Zaprezentowanie dobrych praktyk w zakresie wdrażania innowacyjnych rozwiązań w rolnictwie i na obszarach wiejskich w zakresie uprawy ziół jako alternatywnego źródła dochodu w gospodarstwie rolnym oraz wykorzystania ziół w żywieniu człowieka i hodowli zwierząt. Poza tym, celem wyjazdu będzie przekazanie wiedzy mazowieckich pszczelarzy i zastosowanych przez nich rozwiązań w tematyce pszczelarskiej. Wizyta u praktyków, utworzonej Grupy Operacyjnej </t>
    </r>
    <r>
      <rPr>
        <i/>
        <sz val="11"/>
        <rFont val="Calibri"/>
        <family val="2"/>
        <charset val="238"/>
        <scheme val="minor"/>
      </rPr>
      <t>Agroleśnictwo w Dolinie Zielawy</t>
    </r>
    <r>
      <rPr>
        <sz val="11"/>
        <rFont val="Calibri"/>
        <family val="2"/>
        <charset val="238"/>
        <scheme val="minor"/>
      </rPr>
      <t xml:space="preserve"> będzie najlepszym motywatorem i źródłem informacji dla uczestników zainteresowanych mechanizmem wsparcia finansowego w ramach Działania "Współpraca".  </t>
    </r>
  </si>
  <si>
    <t>40</t>
  </si>
  <si>
    <t xml:space="preserve">  Operacja skierowana jest dla rolników, mieszkańców obszarów wiejskich, ekologów, przetwórców, specjalistów LODR oraz jednostek naukowych, producentów zainteresowanych innowacjami rolniczymi znającymi specyfikę oraz problemy terenu woj. lubuskiego.</t>
  </si>
  <si>
    <t>Lubuski Ośrodek Doradztwa Rolniczego</t>
  </si>
  <si>
    <t>Kalsk 91, 66 - 100 Sulechów</t>
  </si>
  <si>
    <t>Z NATURY innowacyjne… - alternatywne źródła dochodu gospodarstwa rolnego.</t>
  </si>
  <si>
    <t>Celem operacji jest aktywizacja mieszkańców obszarów wiejskich w celu stworzenia partnerstw na rzecz realizacji projektów w ramach powstania potencjalnych Grup Operacyjnych nakierowanych na innowacyjne rozwiązania w dziedzinie ekologii, zdrowego żywienia, życia w zgodzie z naturą, kształtowania postaw proekologicznych połączone z inicjatywą współpracy rolników ekologicznych w skracaniu łańcucha dostaw żywności. Przedmiotem realizacji operacji będzie nagranie filmu krótkometrażowego z wizyt w gospodarstwach ekologicznych na terenie województwa lubuskiego. W filmie, który zostanie zamieszczony na stronie internetowej Ośrodka i serwisie społecznościowym (krajowym SIR) zostaną zaprezentowane innowacyjne rozwiązania w ramach rolnictwa ekologicznego. Film będzie źródłem dobrych praktyk i inicjacją do współpracy w ramach projektów Działania "Współpraca". Ponadto, przekazanie wiedzy teoretycznej potwierdzonej praktyką w zakresie wdrażania ekologii, uprawy ziół, skracaniu łańcucha dostaw żywności, rozwoju innowacyjnych form działalności na terenach wiejskich.</t>
  </si>
  <si>
    <t>film krótkometrażowy</t>
  </si>
  <si>
    <t>Mieszkańcy obszarów wiejskich, ekolodzy, rolnicy, instytucje naukowe i samorządowe, przedsiębiorcy, przetwórcy oraz specjaliści LODR zainteresowani innowacyjnymi aspektami tematyki zdrowej żywności.</t>
  </si>
  <si>
    <t>Promocja hodowli zwierząt - alpaki nowatorską inicjatywą dla gospodarstw agroturystycznych w województwie lubuskim.</t>
  </si>
  <si>
    <t xml:space="preserve">Przekazanie wiedzy w dziedzinie hodowli zwierząt z naciskiem na nowatorską hodowlę alpak w gospodarstwie i rolę alpakoterapii. Wystawa zwierząt podczas targów rolniczych będzie okazją do przekazu informacji w zakresie hodowli alpak dla szerokiego grona zainteresowanych. Forma operacji (szkolenie) pozwoli na przedstawienie informacji w zakresie mechanizmu wsparcia finansowego w ramach Działania "Współpraca" i aktywizacji inicjatyw w ramach powstania Grup Operacyjnych.    </t>
  </si>
  <si>
    <t>Właściciele gospodarstw agroturystycznych, mieszkańcy obszarów wiejskich, rolnicy, hodowcy, specjaliści LODR, uczestnicy targów rolniczych.</t>
  </si>
  <si>
    <t xml:space="preserve">III   </t>
  </si>
  <si>
    <t>Innowacje w chowie i hodowli bydła mięsnego na terenie województwa lubuskiego.</t>
  </si>
  <si>
    <t xml:space="preserve">Głównym celem operacji będzie podniesienie poziomu wiedzy na temat aktualnych innowacji technologicznych w produkcji bydła mięsnego oraz zapoznanie się przez odbiorców - potencjalnych partnerów sieci - z potrzebami i problemami partnerów potencjalnych Grup Operacyjnych. Zaprezentowane w filmie przez jednostki naukowe oraz specjalistów z dziedziny chowu i hodowli bydła treści merytoryczne będą podstawą do identyfikacji problemów i innowacyjnych rozwiązań w gospodarstwach rolnych zajmujących się hodowlą bydła na terenie województwa lubuskiego i tym samym podstawą do tworzenia się Grup Operacyjnych w ramach Działania "Współpraca". W ramach operacji zostaną opracowane materiały informacyjne dot. hodowli bydła na terenie województwa lubuskiego stanowiące podstawę do weryfikacji potencjalnych partnerów do Grup Operacyjnych oraz przykładów innowacyjnych rozwiązań, które mogą być przedmiotem projektów w ramach Działania "Współpraca". Przedmiotem operacji będzie opracowanie filmu krótkometrażowego przedstawiającego zagadnienia chowu i hodowli bydła od strony merytorycznej przez naukowców, specjalistów w tej dziedzinie podpartej przykładami innowacyjnych praktyk stosowanych w gospodarstwach na terenie województwa lubuskiego. Film zostanie zamieszczony na stronie internetowej Ośrodka oraz serwisie społecznościowym (krajowy SIR) co przyczyni się do wspierania tworzenia sieci współpracy partnerskiej na poczet powstania  potencjalnych Grup Operacyjnych.  </t>
  </si>
  <si>
    <t>liczba filmów/drukowane materiały informacyjne</t>
  </si>
  <si>
    <t>1 / 500</t>
  </si>
  <si>
    <t>Operacja skierowana jest dla rolników, hodowców bydła, przedsiębiorców, przetwórców, przedstawicieli instytucji naukowych, samorządowych i doradczych zainteresowanych udziałem w Grupach Operacyjnych związanych z innowacjami w chowie i hodowli bydła w gospodarstwie rolnym.</t>
  </si>
  <si>
    <t>Spotkania Zespołów Tematycznych ds. innowacji.</t>
  </si>
  <si>
    <t>spotkania informacyjno-promocyjne</t>
  </si>
  <si>
    <t>Rolnicy, producenci rolni, hodowcy, mieszkańcy obszarów wiejskich, właściciele gospodarstw agroturystycznych,  jednostki naukowe i samorządowe, specjaliści LODR i inne osoby zainteresowane wdrażaniem innowacji w rolnictwie i na obszarach wiejskich.</t>
  </si>
  <si>
    <t>I - IV</t>
  </si>
  <si>
    <t>Innowacyjne rozwiązania w nawadnianiu upraw w aspekcie niedoboru wody na terenach wiejskich.</t>
  </si>
  <si>
    <t xml:space="preserve">Celem operacji jest aktywizacja mieszkańców obszarów wiejskich w celu tworzenia partnerstw na rzecz realizacji projektów nakierowanych na nowatorskie rozwiązania techniki melioracyjnej, których autorami są  potencjalni partnerzy zainteresowani stworzeniem Grup Operacyjnych w ramach Działania "Współpraca". Operacja przyczyni się do zapoznania się z nowymi rozwiązaniami, które mogą zostać zastosowane w praktyce w gospodarstwach rolnych. W ramach operacji przedstawione zostaną m. in. przez jednostkę naukową zagadnienia związane z systemem nawadniania upraw, wiedza i doświadczenie w zakresie ochrony i kształtowaniu zasobów wodnych na terenach wiejskich. Operacja pozwoli na sklasyfikowanie potrzeb i problemów, nad którymi przyszłe Grupy Operacyjne w tej tematyce mogą pracować. Dobre praktyki polskich rolników w zakresie zastosowania rozwiązań zapobiegania skutkom suszy będą wskazówką dla nowych ścieżek rozwoju oraz możliwości zastosowania innowacyjnych rozwiązań w województwie lubuskim w ramach tworzących się Grup Operacyjnych. </t>
  </si>
  <si>
    <t xml:space="preserve">Grupę docelową będą stanowić rolnicy, przedsiębiorcy branży rolnej, przedstawiciele świata nauki oraz jednostki doradcze zainteresowani stworzeniem Grupy Operacyjnej w aspekcie nowatorskich systemów zarządzania wodą oraz budowanieniem sieci kontaktów na poczet europejskiego partnerstwa innowacji. </t>
  </si>
  <si>
    <t>Gospodarstwa opiekuńcze przykładem innowacyjnej formy działalności dla lubuskich gospodarstw.</t>
  </si>
  <si>
    <t>Realizacja operacji przyczyni się do powstania filmu krótkometrażowego w zakresie innowacyjnej formy działalności jaką jest prowadzenie gospodarstwa opiekuńczego na terenie województwa lubuskiego. W filmie, który umieszczony zostanie na stronie Ośrodka wskazany będzie kontakt umożliwiający zainteresowanych utworzeniem Grupy Operacyjnej w ramach Działania "Współpraca". Tym samym operacja, wpłynie na nawiązanie kontaktów pomiędzy Ośrodkiem a gospodarstwami. Taki sposób innowacyjnego prowadzenia gospodarstwa jest wciąż mało znany na terenie województwa lubuskiego, stąd potrzeba realizacji przedmiotowej operacji. Operacja przyczyni się do zapoznania gospodarstw z dobrą praktyką prowadzenia gospodarstw opiekuńczych na poczet powstania potencjalnej Grupy Operacyjnej.</t>
  </si>
  <si>
    <t xml:space="preserve">Grupę docelową , do której skierowana będzie operacja to potencjalni zainteresowani utworzeniem Grupy Operacyjnej wśród rolników, właścicieli gospodarstw agroturystycznych, mieszkańców obszarów wiejskich, zagród edukacyjnych, przedstawicieli organizacji zainteresowanych utworzeniem gospodarstwa opiekuńczego oraz specjalistów LODR, którzy będą wsparciem merytorycznym tworzonych gospodarstw.   </t>
  </si>
  <si>
    <t>II - IV</t>
  </si>
  <si>
    <t xml:space="preserve">Innowacje w uprawie i pielęgnacji winorośli w województwie lubuskim. </t>
  </si>
  <si>
    <t>Przedmiotem operacji będzie nagranie filmu krótkometrażowego z wizyt w winnicach na terenie województwa lubuskiego i pokazanie potrzeb oraz problemów, nad których rozwiązaniami mogą pracować przyszłe Grupy Operacyjne bazujące na doświadczeniu lubuskich winiarzy. Ponadto, celem będzie opracowanie materiałów informacyjnych dot. winnic na terenie województwa lubuskiego stanowiące podstawę do weryfikacji potencjalnych partnerów do Grup Operacyjnych zainteresowanych innowacyjnymi rozwiązaniami w uprawie i pielęgnacji winorośli oraz zarządzania winnicą. Nawiązane kontakty z winnicami przyczynią się do wzbogacenia bazy o potencjalnych partnerów do Grup Operacyjnych w ramach Działania "Współpraca".</t>
  </si>
  <si>
    <t>liczba filmów / drukowane materiały informacyjne</t>
  </si>
  <si>
    <t>Operacja skierowana jest dla uczestników spotkań zespołów tematycznych, rolników, przedsiębiorców,  przetwórców, winiarzy, przedstawicieli instytucji naukowych, samorządowych i doradczych zainteresowanych innowacjami w uprawie winorośli na poczet powstania Grup Operacyjnych w ramach Działania "Współpraca" na terenie województwa lubuskiego.</t>
  </si>
  <si>
    <t>Innowacyjne rozwiązania wspierające rozwój gospodarki pasiecznej na przykładzie województwa lubuskiego.</t>
  </si>
  <si>
    <t>Podstawowym celem operacji jest aktywizacja inicjatyw wśród pszczelarzy w ramach powstania potencjalnych Grup Operacyjnych na terenie województwa lubuskiego. Rozwój pszczelarstwa w województwie lubuskim spotyka się z przeszkodami związanymi m.in. z  wycinką robinii akacjowej na dużą skalę prowadząca do zmniejszenia bazy pożytkowej, przy tym nieumiejętne stosowanie przez rolników środków ochrony roślin, które to są podstawą dla przedstawienia innowacyjnych rozwiązań prowadzenia gospodarki pasiecznej w zgodzie z naturą. Ponadto, celem operacji będzie przygotowanie materiału drukowanego będącego swoistym poradnikiem prawidłowych zachowań mieszkańców obszarów wiejskich dla ochrony pszczół oraz właściwego prowadzenia gospodarki pasiecznej. Tym samym, operacja przyczyni się do nawiązanie kontaktów pomiędzy środowiskiem pszczelarzy, ale i samymi rolnikami zainteresowanymi udziałem w projektach w ramach Działania "Współpraca".</t>
  </si>
  <si>
    <t>1 / 200</t>
  </si>
  <si>
    <t>Operacja skierowana jest dla uczestników spotkań zespołów tematycznych, rolników, przedsiębiorców,  przetwórców, pszczelarzy, przedstawicieli instytucji naukowych, samorządowych i doradczych zainteresowanych innowacjami w gospodarce pasiecznej na poczet powstania Grup Operacyjnych w ramach Działania "Współpraca" na terenie województwa lubuskiego.</t>
  </si>
  <si>
    <t>Innowacyjne metody produkcji roślinnej w ramach organizowanych "Dni Pola" w Złotniku</t>
  </si>
  <si>
    <t>Celem operacji jest sieciowanie partnerów zainteresowanych innowacjami w produkcji roślinnej, nowatorskimi technologiami stosowanymi w uprawie (zastosowanie dronów) w ramach powstania potencjalnych Grup Operacyjnych dot. działania "Współpraca" wraz z upowszechnianiem i propagowanie innowacji w produkcji roślinnej. Celem operacji jest bezpośrednia demonstracja upraw połączona z przekazem fachowej wiedzy w przedmiocie innowacyjnej produkcji roślinnej. Postęp hodowlany roślin uprawnych jak i w obszarze technologii uprawy, nawożenia, ochrony roślin i nawadniania w połączeniu z wykorzystaniem nowatorskiej technologii (zastosowanie dronów) doskonale wpisuje się w przedmiot operacji. Cel ten zostanie osiągnięty poprzez zorganizowanie "Dni Pola" w Złotniku. Na polach uprawnych zaprezentowany zostanie potencjał hodowlany szerokiej gamy gatunków roślin uprawnych. Celem operacji jest także wymiana fachowej wiedzy pomiędzy partnerami będącymi zainteresowanymi założeniem Grupy Operacyjnej w obszarze postępu technologii uprawy, ochrony roślin, nawożenia oraz nawadniania, a także innowacji w obszarze rolnictwa precyzyjnego. Będzie to możliwe dzięki zorganizowaniu przedmiotowych warsztatów polowych połączonych z demonstracją pól uprawnych.</t>
  </si>
  <si>
    <t>warsztaty polowe</t>
  </si>
  <si>
    <t>Rolnicy, mieszkańcy obszarów wiejskich, przedsiębiorcy, doradcy i specjaliści rolniczy, potencjalni członkowie Grup Operacyjnych z województwa lubuskiego</t>
  </si>
  <si>
    <t>II</t>
  </si>
  <si>
    <t>Nowoczesna i bezpieczna hodowla ziemniaka w województwie lubuskim</t>
  </si>
  <si>
    <r>
      <t xml:space="preserve">Celem operacji jest dokładne przedstawienie założeń "Programu dla polskiego Ziemniaka" (MRiRW), który ma na celu gruntowną restrukturyzację branży, poprzez wyeliminowanie nieprawidłowości rynkowych i fitosanitarnych, jak również wsparcie producentów poprzez promocję polskich produktów żywnościowych w ramach akcji </t>
    </r>
    <r>
      <rPr>
        <i/>
        <sz val="11"/>
        <rFont val="Calibri"/>
        <family val="2"/>
        <charset val="238"/>
        <scheme val="minor"/>
      </rPr>
      <t>Polska smakuje</t>
    </r>
    <r>
      <rPr>
        <sz val="11"/>
        <rFont val="Calibri"/>
        <family val="2"/>
        <charset val="238"/>
        <scheme val="minor"/>
      </rPr>
      <t xml:space="preserve"> i </t>
    </r>
    <r>
      <rPr>
        <i/>
        <sz val="11"/>
        <rFont val="Calibri"/>
        <family val="2"/>
        <charset val="238"/>
        <scheme val="minor"/>
      </rPr>
      <t>Produkt Polski</t>
    </r>
    <r>
      <rPr>
        <sz val="11"/>
        <rFont val="Calibri"/>
        <family val="2"/>
        <charset val="238"/>
        <scheme val="minor"/>
      </rPr>
      <t>.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lubuskim.</t>
    </r>
  </si>
  <si>
    <t>Producenci, przetwórcy i dystrybutorzy ziemniaka lub zamierzający podjąć taką produkcję w celu zwiększenia rentowności swoich gospodarstw rolnych, doradcy i specjaliści rolniczy,  producenci mogący być prekursorami technik nawodnieniowych w województwie lubuskim, inne podmioty zainteresowane tematyką</t>
  </si>
  <si>
    <t>Lokalne Partnerstwo ds. Wody (LPW)</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</si>
  <si>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wodą w rolnictwie i na obszarach wiejskich na terenie województwa lubuskiego.</t>
  </si>
  <si>
    <t xml:space="preserve">spotkanie </t>
  </si>
  <si>
    <t>Przedstawiciele Państwowego Gospodarstwa Wodnego Wody Polskie, administracji publicznej, spółki wodnej, izby rolniczej, lasów państwowych, parków narodowych i krajobrazowych, instytutów naukowych/uczelni rolniczych, organizacji pozarządowych, rolnicy, właściciele stawów rybnych,
przedstawiciele podmiotów doradczych, przedsiębiorcy mający oddziaływanie na stan wód na danym terenie, inne podmioty zainteresowane tematem.</t>
  </si>
  <si>
    <t>6 x 25</t>
  </si>
  <si>
    <t>Krótkie Łańcuchy Dostaw - alternatywą dla gospodarstw w województwie lubuskim</t>
  </si>
  <si>
    <t xml:space="preserve">Celem operacji w każdej z form jest temat sieciujący potencjalnych członków Grup Operacyjnych w aspekcie Krótkich Łańcuchów Dostaw Żywności będących zainteresowanymi złożeniem wniosków w ramach Działania "Współpraca". Wpływ pandemii ma aktualnie ogromny wpływ na zachowania konsumentów na rynku żywności. Celem operacji będzie przedstawienie trendów na rynku żywności, konsekwencji zaistniałej sytuacji epidemiologicznej dla organizacji sprzedaży produktów rolnych w aspekcie Krótkich Łańcuchów Dostaw. </t>
  </si>
  <si>
    <t>Rolnicy, przetwórcy, producenci żywności, każdy potencjalny nabywca produktów wytworzonych lokalnie, mieszkańcy obszarów wiejskich zainteresowani prawidłowym odżywianiem, zakupem produktów wysokiej jakości, wytworzonych lokalnie.</t>
  </si>
  <si>
    <t>materiały informacyjne</t>
  </si>
  <si>
    <t xml:space="preserve"> nakład</t>
  </si>
  <si>
    <t>Rolnictwo ekologiczne - szansą rozwoju gospodarstwa rolnego</t>
  </si>
  <si>
    <t xml:space="preserve">Rolnicy, przetwórcy, mieszkańcy obszarów wiejskich, przedstawiciele doradztwa rolniczego i nauki, administracja rządowa i samorządowa,  instytucje pracujące na rzecz rolnictwa  ekologicznego </t>
  </si>
  <si>
    <t>Konkurs na Najlepsze Gospodarstwo Ekologiczne w województwie lubuskim</t>
  </si>
  <si>
    <t>materiał informacyjny i promocyjny</t>
  </si>
  <si>
    <t>liczba stoisk</t>
  </si>
  <si>
    <t>„Rolniczy Handel Detaliczny – innowacyjny kierunek promocji i sprzedaży produktów pszczelich”</t>
  </si>
  <si>
    <t>Priorytetowym celem operacji jest stworzenie, opracowanie oraz omówienie możliwości innowacyjnych kierunków promocji, a przede wszystkim sprzedaży produktów pszczelich. Poprzez bezpośrednią wymianę doświadczeń pomiędzy samymi producentami, doradcami rolniczymi, jak i specjalistami z dziedziny promocji i sprzedaży w ramach RHD produktów pszczelich, uczestnicy spotkania, zdobędą nową, bezcenną wiedzę na temat możliwości poszerzenia swojej działalności. Konferencja ma za zadanie poszerzenie wiedzy uczestników oraz ukazanie prostych innowacyjnych metod marketingowych na rynkach w XXI wieku. Dzięki operacji producenci produktów pszczelich będą mogli bez trudu zwiększyć swoje możliwości sprzedażowe, a co za tym idzie również finansowe co bez wątpienia przełoży się bezpośrednio na rozwój gospodarstw w woj. łódzkim.</t>
  </si>
  <si>
    <t>konferencja
liczba uczestników operacji</t>
  </si>
  <si>
    <t>pszczelarze, rolnicy, mieszkańcy obszarów wiejskich, pracownicy naukowi, doradcy rolniczy, pracownicy jednostek doradztwa rolniczego</t>
  </si>
  <si>
    <t>Łódzki Ośrodek Doradztwa Rolniczego</t>
  </si>
  <si>
    <t>Łódzki Ośrodek Doradztwa Rolniczego z siedzibą w Bratoszewicach     ul. Nowości 32;  95-011 Bratoszewice</t>
  </si>
  <si>
    <t>Przeciwdziałanie skutkom suszy na przykładzie innowacyjnych metod uprawy kukurydzy na ziarno</t>
  </si>
  <si>
    <t xml:space="preserve">Ostatnie lata charakteryzowały się niedostatkiem opadów w okresie wegetacji kukurydzy. Celem operacji jest zapoznanie uczestników z nowoczesnymi metodami produkcji kukurydzy w uprawie na ziarno, które przeciwdziałają skutkom suszy, umożliwiając uzyskanie zadowalających plonów dobrej jakości. W ramach  operacji odbędzie się konferencja, która przyczyni się do podniesienia poziomu wiedzy ww. zakresie. Dodatkowym ważnym praktycznym elementem konferencji będzie prezentacja odmian kukurydzy w uprawie na ziarno na poletkach demonstracyjnych ŁODR zs. w Bratoszewicach.     </t>
  </si>
  <si>
    <t>rolnicy, mieszkańcy obszarów wiejskich, pracownicy naukowi, doradcy rolniczy,  pracownicy jednostek doradztwa rolniczego</t>
  </si>
  <si>
    <t>Od pola do stołu – przetwarzanie i sprzedaż produktów z gospodarstwa rolnego</t>
  </si>
  <si>
    <t>potencjalni członkowie grup operacyjnych, rolnicy, mieszkańcy obszarów wiejskich, pracownicy naukowi, doradcy rolniczy, pracownicy jednostek doradztwa rolniczego</t>
  </si>
  <si>
    <t>Koszyk od rolnika – dobre praktyki w sprzedaży w ramach Rolniczego Handlu Detalicznego, sprzedaży bezpośredniej i z małych przedsiębiorstw</t>
  </si>
  <si>
    <t xml:space="preserve">film krótkometrażowy,
emisja telewizyjna
broszura                                                                          </t>
  </si>
  <si>
    <t>liczba nagranych filmów
liczba emisji telewizyjnych
ilość broszur</t>
  </si>
  <si>
    <t xml:space="preserve"> 1
 1 
  800</t>
  </si>
  <si>
    <t>Polski Ocet Owocowy -  współpraca z Instytutem Biotechnologii Przemysłu Rolno-Spożywczego im. prof. Wacława Dąbrowskiego</t>
  </si>
  <si>
    <t xml:space="preserve">Celem operacji jest prezentacja i wspieranie innowacji w rolnictwie, w tym w produkcji i przetwórstwie w gospodarstwach, które weszły w skład grupy operacyjnej pn. Polski Ocet Owocowy i wdrożyły nową technologię wytwarzania octu owocowego. Zaprezentowane będą dobre praktyki w gospodarstwach sadowniczych i w winnicy, co wpłynie na podwyższenie wiedzy potencjalnych członków grup operacyjnych, rolników, przetwórców i doradców rolnych, zwiększenie poziomu wiedzy dotyczącej wdrażania innowacji w rolnictwie oraz pozyskiwania środków na innowacje. </t>
  </si>
  <si>
    <t>film krótkometrażowy,
emisja telewizyjna</t>
  </si>
  <si>
    <t>liczba nagranych filmów
liczba emisji telewizyjnych</t>
  </si>
  <si>
    <t xml:space="preserve">1 
1 </t>
  </si>
  <si>
    <t>Innowacyjna uprawa ziemniaka w województwie łódzkim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</si>
  <si>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szkolenia będą miało charakter innowacyjno-edukacyjny. Zdobyta wiedza pozwoli na transfer wiedzy w zakresie dobrych praktyk wdrażania innowacji w rolnictwie i na obszarach wiejskich oraz promowania innowacyjnych technologii uprawy ziemniaka w województwie łódzkim.</t>
  </si>
  <si>
    <t>szkolenia</t>
  </si>
  <si>
    <t>ilość szkoleń
liczba uczestników szkoleń</t>
  </si>
  <si>
    <t>2
100</t>
  </si>
  <si>
    <t>producenci ziemniaka lub zamierzający podjąć taką produkcję, rolnicy, mieszkańcy obszarów wiejskich, pracownicy naukowi, doradcy rolniczy, pracownicy jednostek doradztwa rolniczego, inne podmioty zainteresowane tematyką</t>
  </si>
  <si>
    <t>Lokalne Partnerstwo do spraw Wody</t>
  </si>
  <si>
    <t>ilość spotkań                                   liczba uczestników spotkań</t>
  </si>
  <si>
    <t>4                                      200</t>
  </si>
  <si>
    <t>potencjalni partnerzy LPW</t>
  </si>
  <si>
    <t>XIII edycja ogólnopolskiego Konkursu na Najlepsze Gospodarstwo Ekologiczne - finał wojewódzki</t>
  </si>
  <si>
    <t>Celem operacji jest szerzenie dobrych praktyk w zakresie rolnictwa ekologicznego,  wdrażanie innowacyjnych rozwiązań  w ekologicznych gospodarstwach rolnych oraz rozpowszechnianie wiedzy z zakresu rolnictwa ekologicznego.  Organizowany w ramach operacji Konkurs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</si>
  <si>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konkurs</t>
  </si>
  <si>
    <t>rolnicy ekologiczni, mieszkańcy obszarów wiejskich, doradcy rolniczy, pracownicy jednostek doradztwa rolniczego, pracownicy naukowi, instytucje pracujące na rzecz rolnictwa  ekologicznego</t>
  </si>
  <si>
    <t xml:space="preserve">Celem konkursu jest popularyzacja i promowanie najlepszych osiągnięć doradców w zakresie rolnictwa ekologicznego. Operacja wpłynie  na promocję systemu rolnictwa ekologicznego oraz doradztwa z zakresu innowacji w  ekologii, produkcji i przetwórstwa metodami ekologicznymi. </t>
  </si>
  <si>
    <t xml:space="preserve">konkurs </t>
  </si>
  <si>
    <t xml:space="preserve"> doradcy rolniczy, pracownicy jednostek doradztwa rolniczego, pracownicy naukowi, instytucje pracujące na rzecz rolnictwa  ekologicznego</t>
  </si>
  <si>
    <t>Celem operacji jest promocja dobrych praktyk w rolnictwie ekologicznym, innowacyjnych rozwiązań wdrażanych w ekologicznych gospodarstwach rolnych oraz rozpowszechnianie wiedzy z zakresu rolnictwa ekologicznego. Podczas wyjazdu studyjnego zaprezentowane zostaną przykłady dobrych praktyk w  gospodarstwach rolnych oraz możliwości rozwoju sektora rolnictwa ekologicznego w Polsce. Wyjazd ma za zadanie poszerzenie wiedzy uczestników oraz ukazanie prostych innowacyjnych metod w rolnictwie ekologicznym.</t>
  </si>
  <si>
    <t xml:space="preserve">                                                   liczba wyjazdów
ilość uczestników wyjazdu                                    </t>
  </si>
  <si>
    <t xml:space="preserve">1
30                                                                                                                                                                                                                                                                                                                                                                                                            </t>
  </si>
  <si>
    <t>liczba uczestników szkolenia</t>
  </si>
  <si>
    <t>20</t>
  </si>
  <si>
    <t>Rolnicy, mieszkańcy obszarów wiejskich, przedstawiciele instytucji i organizacji działających na rzecz rolnictwa, pracownicy jednostek doradztwa rolniczego.</t>
  </si>
  <si>
    <t>Małopolski Ośrodek Doradztwa Rolniczego</t>
  </si>
  <si>
    <t>ul. Osiedlowa 9,  32-082 Karniowice</t>
  </si>
  <si>
    <t>liczba egzemplarzy publikacji</t>
  </si>
  <si>
    <t>Małe przetwórstwo w gospodarstwie rolnym.</t>
  </si>
  <si>
    <t>Celem operacji jest wyposażenie odbiorców w wiedzę  w zakresie przetwórstwa wędlin dojrzewających, przetwórstwa serów i  produkcji browarniczej  na niewielką skalę.   Poprzez promowanie  małego przetwórstwa operacja wspiera tworzenie krótkich łańcuchów dostaw.   Przedmiotem operacji jest nagranie 3 filmów  instruktażowych.  Operacja wpisuje się w temat dotyczący wzmacniania rozwoju przedsiębiorczości przez podnoszenie poziomu wiedzy i umiejętności w obszarze małego przetwórstwa lokalnego.</t>
  </si>
  <si>
    <t>film</t>
  </si>
  <si>
    <t>3</t>
  </si>
  <si>
    <t>liczba wyjazdów studyjnych</t>
  </si>
  <si>
    <t>liczba uczestników wyjazdu studyjnego</t>
  </si>
  <si>
    <t>wystawa</t>
  </si>
  <si>
    <t>Produkcja zielarska jako dodatkowe źródło dochodu w gospodarstwie.</t>
  </si>
  <si>
    <t>Celem operacji jest promowanie  produkcji zielarskiej jako dodatkowego źródła dochodu w niewielkich gospodarstwach województwa małopolskiego oraz zwiększenie poziomu wiedzy uczestników w tym zakresie.   Przedmiotem operacji jest organizacja wyjazdu studyjnego dotyczącego produkcji zielarskiej dla grupy 35 osób.  Tematem operacji jest wspieranie rozwoju przedsiębiorczości oraz wspieranie dywersyfikacji dochodu na obszarach wiejskich.</t>
  </si>
  <si>
    <t>liczba zorganizowanych wyjazdów studyjnych</t>
  </si>
  <si>
    <t>Rolnicy, przedstawiciele instytucji i organizacji działających na rzecz rolnictwa, pracownicy jednostek doradztwa rolniczego.</t>
  </si>
  <si>
    <t>liczba uczestników wyjazdów studyjnych</t>
  </si>
  <si>
    <t>Współpraca na rzecz rozwoju innowacyjnej Małopolski.</t>
  </si>
  <si>
    <t xml:space="preserve">Celem operacji jest aktywizacja odbiorców w kierunku podejmowania współpracy na rzecz rozwoju przedsiębiorczości na obszarach wiejskich w tym do realizacji wspólnych projektów w ramach działania "Współpraca" PROW na lata 2014-2020.   W programach zaprezentowane zostaną  przykłady udanych przedsięwzięć. Przedmiotem operacji będzie wyprodukowanie oraz wyemitowanie w telewizji o zasięgu regionalnym 3 programów telewizyjnych  promujących podejmowanie wspólnych działań na rzecz rozwoju obszarów wiejskich.  Tematem operacji będzie wspieranie rozwoju sieci współpracy partnerskiej dotyczącej rolnictwa  oraz przedsiębiorczości na obszarach wiejskich </t>
  </si>
  <si>
    <t>audycja telewizyjna</t>
  </si>
  <si>
    <t>liczba audycji telewizyjnych</t>
  </si>
  <si>
    <t>Rolnicy, mieszkańcy obszarów wiejskich, przedstawiciele instytucji i organizacji działających na rzecz rolnictwa, mieszkańcy województwa małopolskiego,</t>
  </si>
  <si>
    <t>Konferencja sieciująca dla Partnerów Krajowej Sieci Obszarów Wiejskich w Małopolsce.</t>
  </si>
  <si>
    <t>Celem operacji jest  aktywizowanie uczestników do podejmowania współpracy w zakresie rozwoju obszarów  wiejskich,  informowanie na temat działań Sieci na rzecz innowacji w rolnictwie i na obszarach wiejskich, nawiązywanie  i podtrzymywanie kontaktów pomiędzy Partnerami KSOW oraz wymiana doświadczeń.  Przedmiotem operacji jest organizacja konferencji dla 50 osób.  Tematem operacji jest wspieranie tworzenia sieci współpracy partnerskiej dotyczącej rolnictwa i obszarów wiejskich przez podnoszenie poziomu wiedzy w tym zakresie.</t>
  </si>
  <si>
    <t>Rolnicy, mieszkańcy obszarów wiejskich, przedstawiciele instytucji i organizacji działających na rzecz rolnictwa, pracownicy jednostek doradztwa rolniczego, przedsiębiorcy.</t>
  </si>
  <si>
    <t>Lokalne Partnerstwo ds. Wody (LPW).</t>
  </si>
  <si>
    <t xml:space="preserve">Celem operacji jest zainicjowanie współpracy oraz stworzenie sieci kontaktów miedzy lokalnym społeczeństwem a instytucjami i urzędami, w zakresie gospodarki wodnej na obszarach wiejskich ze szczególnym uwzględnieniem rolnictwa na obszarze małopolski.  Przedmiotem operacji jest powołanie pilotażowego Lokalnego Partnerstwa ds. Wody, obejmującego swym zasięgiem dwa powiaty,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</si>
  <si>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spotkanie, ekspertyza, film</t>
  </si>
  <si>
    <t>Przedstawiciele Państwowego Gospodarstwa Wodnego Wody Polskie, administracji publicznej, spółki wodnej,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</si>
  <si>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liczba uczestników spotkań</t>
  </si>
  <si>
    <t>liczba ekspertyz</t>
  </si>
  <si>
    <t>Innowacje w chowie i hodowli zwierząt - Sommet de l'Élevage.</t>
  </si>
  <si>
    <t>Celem operacji jest upowszechnianie innowacyjnych rozwiązań w zakresie produkcji zwierzęcej.  W ramach operacji zorganizowany zostanie wyjazd studyjny do Francji  dla grupy 25 osób  w programie którego będzie udział w Targach Sommet de l'Élevage w Clermont-Ferrand.   Operacja wpisuje się w temat dotyczący wspierania tworzenia sieci współpracy partnerskiej dotyczącej rolnictwa i obszarów wiejskich przez podnoszenie poziomu wiedzy w tym zakresie.</t>
  </si>
  <si>
    <t xml:space="preserve">Nowoczesna i bezpieczna uprawa ziemniaka w Małopolsce. </t>
  </si>
  <si>
    <t xml:space="preserve">Celem operacji jest popularyzacja innowacyjnych rozwiązań w zakresie produkcji ziemniaka oraz ułatwianie wymiany wiedzy fachowej.  W ramach operacji zostanie zorganizowana konferencja dla grupy 60 osób.   Realizacja operacji wspiera cele SIR poprzez wymianę doświadczeń oraz wzmacnianie sieci kontaktów pomiędzy podmiotami działającymi na rzecz rolnictwa. </t>
  </si>
  <si>
    <t>Rolnicy, mieszkańcy obszarów wiejskich, przedstawiciele instytucji i organizacji działających na rzecz rolnictwa, przedsiębiorcy, pracownicy jednostek doradztwa rolniczego.</t>
  </si>
  <si>
    <t>Rolnictwo ekologiczne szansą dla rolników i konsumentów w Małopolsce.</t>
  </si>
  <si>
    <t>Celem operacji jest promocja dobrych praktyk i innowacyjnych rozwiązań w rolnictwie ekologicznym.  W ramach operacji zrealizowany konkurs na najlepsze gospodarstwo ekologiczne (etap wojewódzki w Małopolsce) oraz konkurs na najlepszego doradcę ekologicznego  (etap wojewódzki w Małopolsce).   Ponadto zrealizowany zostanie cykl szkoleń dotyczących nowoczesnych rozwiązań w produkcji ekologicznej oraz wydana zostanie publikacja.</t>
  </si>
  <si>
    <t>konkurs, szkolenie, publikacja</t>
  </si>
  <si>
    <t>Rolnicy, mieszkańcy obszarów wiejskich, przedstawiciele instytucji i organizacji działających na rzecz rolnictwa, pracownicy publicznych i prywatnych jednostek doradztwa rolniczego, doradcy rolniczy.</t>
  </si>
  <si>
    <t>liczba uczestników szkoleń</t>
  </si>
  <si>
    <t>Jednostka</t>
  </si>
  <si>
    <t>Innowacje łąkowo –pastwiskowe w trudnej drodze ekonomicznej po lepsze mleko i wołowinę</t>
  </si>
  <si>
    <t xml:space="preserve">Celem operacji jest wspieranie innowacji w rolnictwie, w produkcji żywności na obszarach wiejskich poprzez podniesienie wiedzy w zakresie innowacyjności pasz objętościowych z traw i motylkowych drobnonasiennych, dotyczący zbiorowisk roślinnych - trwałych użytków zielonych i polowych użytków zielonych. Wskazanie uczestnikom sposobów poprawy surowca z TUZ i możliwości zastosowania innowacyjnych mieszanek traw do renowacji trwałych użytków zielonych i zakładania lucerniaków, wykorzystując największy ich potencjał, uzyskując wzrost produkcji i wyższe dochody.  </t>
  </si>
  <si>
    <t>rolnicy - producenci mleka i wołowiny</t>
  </si>
  <si>
    <t>Mazowiecki Ośrodek Doradztwa Rolniczego z siedzibą w Warszawie</t>
  </si>
  <si>
    <t>02-456 Warszawa, ul. Czereśniowa 98</t>
  </si>
  <si>
    <t>ilość uczestników szkoleń</t>
  </si>
  <si>
    <t>Bezpieczeństwo żywności – dobra praktyka higieniczna i produkcyjna przy wytwarzaniu żywności w warunkach domowych</t>
  </si>
  <si>
    <t>Celem operacji jest wspieranie innowacji na obszarach wiejskich w zakresie produkcji żywności w warunkach domowych w ramach tzw. krótkich łańcuchów żywnościowych, będących innowacyjnym rozwiązaniem w działalności pozarolniczej mieszkańców obszarów wiejskich. Bezpośrednie zaangażowanie w niej różnych podmiotów (naukowcy, doradcy, rolnicy, przedstawiciele organizacji pozarządowych, KGW) przyczyni się do zwiększenia ich udziału we wdrażaniu innowacji na obszarach wiejskich w zakresie przetwarzania żywności w gospodarstwach.</t>
  </si>
  <si>
    <t>ilość uczestników</t>
  </si>
  <si>
    <t>rolnicy, mieszkańcy obszarów wiejskich, przedstawiciele KGW, organizacji pozarządowych, przedstawiciele doradztwa rolniczego</t>
  </si>
  <si>
    <t>Choroby i szkodniki w uprawie kukurydzy</t>
  </si>
  <si>
    <t>Celem operacji jest podniesienie jakości działań przy uprawie kukurydzy poprzez propagowanie innowacyjnych praktyk rolniczych na obszarach wiejskich, co przyczyni się do poprawy zdrowotności roślin kukurydzy. Operacja zakłada wspieranie transferu wiedzy i innowacji w rolnictwie, leśnictwie i na obszarach wiejskich poprzez wspieranie innowacji w rolnictwie, produkcji żywności, leśnictwie i na obszarach wiejskich, a także działania na rzecz tworzenia sieci kontaktów dla doradców i służb wspierających wdrażanie innowacji na obszarach wiejskich, dzięki poszerzaniu wiedzy na temat właściwej uprawy roślin i produkcji żywności przez rolników.</t>
  </si>
  <si>
    <t>Czynniki wpływające na sukces w chowie i hodowli bydła mlecznego</t>
  </si>
  <si>
    <t>Celem operacji jest upowszechnianie innowacyjnych praktyk rolniczych z zakresu zapobiegania i zwalczania chorób oraz prawidłowego żywienia bydła, co przyczyni się do poprawy zdrowotności zwierząt i lepszej wydajności mleka. Operacja zakłada wspieranie transferu wiedzy i innowacji w rolnictwie, a także działania na rzecz tworzenia sieci kontaktów dla doradców i służb wspierających wdrażanie innowacji na obszarach wiejskich, poprzez poszerzanie wiedzy zakresu innowacyjnych rozwiązań związanych z chowem i hodowlą bydła mlecznego.</t>
  </si>
  <si>
    <t>Innowacje w wielofunkcyjnym rozwoju gospodarstwa rolnego – przetwórstwo na poziomie gospodarstwa</t>
  </si>
  <si>
    <t>Celem operacji jest wskazanie producentom rolnym innowacyjnych możliwości przetwarzania surowców z gospodarstwa rolnego oraz ich sprzedaż w ramach krótkich łańcuchów dostaw (w ramach dostaw bezpośrednich, sprzedaży bezpośredniej, działalności marginalnej, lokalnej i ograniczonej oraz rolniczego handlu detalicznego). Planowana konferencja umożliwi zidentyfikowanie obszarów problemowych wymagających innowacyjnych rozwiązań w sektorach rolnym i spożywczym oraz wymianę wiedzy i umiejętności pomiędzy producentami, przedstawicielami jednostek naukowych, przetwórcami żywności, doradcami i konsumentami.</t>
  </si>
  <si>
    <t>Innowacyjne metody redukcji amoniaku w różnych systemach utrzymania zwierząt gospodarskich</t>
  </si>
  <si>
    <t>Celem działania jest wspieranie transferu wiedzy i innowacji w rolnictwie poprzez zwiększenie świadomości producentów rolnych o konieczności wprowadzenia działań ograniczających powstawanie amoniaku w trakcie realizacji zwykłych praktyk rolniczych i hodowlanych oraz innowacyjnych metodach jego redukcji. Operacja ma na celu tworzenie sieci kontaktów między instytucjami naukowym a producentami, skupia rolników, mieszkańców obszarów wiejskich oraz doradców rolniczych zainteresowanych tą tematyką.</t>
  </si>
  <si>
    <t>rolnicy, przedstawiciele doradztwa rolniczego</t>
  </si>
  <si>
    <t>Innowacyjne metody uprawy warzyw w tunelach foliowych</t>
  </si>
  <si>
    <t>Celem operacji jest upowszechnianie wiedzy w zakresie innowacyjnych rozwiązań dotyczących uprawy roślin warzywniczych w tunelach foliowych z uwzględnieniem najnowszych systemów wspomagających uprawy, pomagających ulepszyć strukturę i zoptymalizować warunki, w których dojrzewać będzie plon.</t>
  </si>
  <si>
    <t>rolnicy, mieszkańcy obszarów wiejskich, przedstawiciele doradztwa rolniczego, przedsiębiorcy</t>
  </si>
  <si>
    <t>Innowacyjne rozwiązania w uprawie papryki pod osłonami wysokimi</t>
  </si>
  <si>
    <t>rolnicy, przedstawiciele doradztwa rolniczego, przedsiębiorcy, instytucje powiązane z branżą rolniczą</t>
  </si>
  <si>
    <t>Innowacyjne żywienie bydła mlecznego wpływające na zdrowotność stada</t>
  </si>
  <si>
    <t>Celem operacji jest upowszechnianie innowacyjnych rozwiązań dotyczących żywienia bydła mlecznego, wynikających z badań i doświadczeń naukowych. Transfer wiedz z zakresu innowacyjnych pasz, a w konsekwencji o wydajnej, dbającej o wysoką jakość produkcji mleka.</t>
  </si>
  <si>
    <t>rolnicy, mieszkańcy obszarów wiejskich</t>
  </si>
  <si>
    <t>Innowacyjność i efektywność w uprawie zbóż w województwie mazowieckim</t>
  </si>
  <si>
    <t>Celem operacji jest przedstawienie innowacyjnych metod upraw roślin zbożowych, a tym samym zwiększenie  dochodowości gospodarstw. Upowszechnianie innowacyjnych technologii uprawy i kierunków produkcji prowadzących do zwiększenia efektywności w gospodarstwie.</t>
  </si>
  <si>
    <t>rolnicy, mieszkańcy obszarów wiejskich, przedsiębiorcy</t>
  </si>
  <si>
    <t>rolnicy, przedstawiciele doradztwa rolniczego, mieszkańcy obszarów wiejskich</t>
  </si>
  <si>
    <t>Wsparcie dla tworzenia Lokalnych Partnerstw ds. Wody</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</si>
  <si>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</si>
  <si>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ilość szkoleń</t>
  </si>
  <si>
    <t>Rolnictwo ekologiczne - nowe wyzwania</t>
  </si>
  <si>
    <t>rolnicy prowadzący gospodarstwa ekologiczne i rolnicy zainteresowani przestawieniem swoich gospodarstw na ekologiczne metody produkcji</t>
  </si>
  <si>
    <t>Produkt regionalny, tradycyjny i lokalny jako źródło dodatkowego dochodu w gospodarstwie rolnym</t>
  </si>
  <si>
    <t>Celem operacji jest transfer wiedzy i innowacji w zakresie krótkich łańcuchów dostaw w ramach tworzenia i wprowadzania na rynek produktu tradycyjnego zgodnie z obowiązującymi przepisami, a także wzmocnienie współpracy w regionie w celu wdrażania innowacji.</t>
  </si>
  <si>
    <t>Koła Gospodyń Wiejskich, mieszkańcy obszarów wiejskich, rolnicy</t>
  </si>
  <si>
    <t>Produkujemy zdrową truskawkę</t>
  </si>
  <si>
    <t xml:space="preserve">       Celem operacji jest propagowanie innowacyjnych technologii uprawy truskawki, aby otrzymany produkt finalny, czyli owoc był zdrowy np. zastosowanie biostymulatorów w postaci mikro i makroelementów, czy też naturalnych preparatów biobójczych w walce z patogenami. Operacja przedstawi zalety nowoczesnej produkcji, wdrażania innowacji i współpracy innych podmiotów.</t>
  </si>
  <si>
    <t>Regeneracja środowiska gleb poprzez ich wapnowanie</t>
  </si>
  <si>
    <t>Celem działania jest wspieranie transferu wiedzy i innowacji w rolnictwie poprzez zwiększenie świadomości producentów rolnych o zasadności przeprowadzania zabiegu wapnowania gleb, co ma istotny wpływ na produkcję zdrowej żywności. Konferencja ma na celu tworzenie sieci kontaktów pomiędzy światem nauki a producentami. Jednocześnie skupia rolników, mieszkańców obszarów wiejskich, przedsiębiorców oraz doradców zainteresowanych tą tematyką.</t>
  </si>
  <si>
    <t>rolnicy, mieszkańcy obszarów wiejskich, przedsiębiorcy, przedstawiciele doradztwa rolniczego</t>
  </si>
  <si>
    <t>VI Mazowiecka Konferencja Pszczelarska „Ratujmy Pszczoły” – Innowacje w gospodarce pasiecznej</t>
  </si>
  <si>
    <t>Głównym celem konferencji jest zapoznanie pszczelarzy, mieszkańców obszarów wiejskich, doradców, z innowacjami w zakresie gospodarki pasiecznej. Operacja przyczyni się do przekazania aktualnej, podpartej badaniami naukowymi wiedzy z zakresu zagadnień pszczelarskich, co przedłoży się na lepszą efektywność pracy pszczelarzy jak również poprawi jakość uzyskiwanego miodu. W obecnych czasach w dobie dużej chemizacji rolnictwa problemem jest utrzymanie odpowiedniej zdrowotności rodzin pszczelich i zapobieganie ich wymieraniu. Przekazanie naukowej wiedzy z zakresu innowacyjnych metod zwalczania chorób i szkodników pszczół przyczyni się do poprawy zdrowotności w pasiekach, a tym samym podniesienie opłacalność i innowacyjność w produkcji.</t>
  </si>
  <si>
    <t>pszczelarze, rolnicy, mieszkańcy obszarów wiejskich</t>
  </si>
  <si>
    <t>Wsparcie rolników w podejmowaniu i rozwoju działalności pozarolniczej</t>
  </si>
  <si>
    <t>Celem operacji jest wsparcie rolników w podejmowaniu i prowadzeniu innowacyjnych form działalności pozarolniczej. Uczestnicy zapoznają się z tematyką w zakresie zakładania i prowadzenia pozarolniczej działalności gospodarczej, nabędą wiedzę dotyczącą form działalności opiekuńczej oraz możliwości wykorzystania w tym celu zasobów terenów wiejskich. Operacja wspierać będzie działania na rzecz tworzenia sieci kontaktów dla podmiotów wspierających wdrażanie innowacji na obszarach wiejskich (naukowcy, rolnicy, mieszkańcy obszarów wiejskich i przedstawiciele organizacji pozarządowych).</t>
  </si>
  <si>
    <t>rolnicy, mieszkańcy obszarów wiejskich, Koła Gospodyń Wiejskich, organizacje pozarządowe, przedstawiciele doradztwa rolniczego</t>
  </si>
  <si>
    <t>Żywienie trzody chlewnej paszami bez GMO w świetle działalności grup producenckich</t>
  </si>
  <si>
    <t xml:space="preserve"> Celem konferencji jest budowanie świadomości producentów żywca wieprzowego w zakresie nowoczesnych i alternatywnych form żywienia, w oparciu o współpracę z ośrodkami doradczymi i naukowymi, poprzez transfer wiedzy na poziomie gospodarstwa. Zapoznanie hodowców z innowacjami z zakresu hodowli trzody chlewnej i systemami produkcyjnymi, ze szczególnym uwzględnieniem pasz bez GMO.</t>
  </si>
  <si>
    <t>rolnicy, przedsiębiorcy, mieszkańcy obszarów wiejskich</t>
  </si>
  <si>
    <t>Forum "Sieciowanie na Mazowszu narzędziem budowy lokalnych partnerstw"</t>
  </si>
  <si>
    <t>rolnicy, przedstawiciele doradztwa rolniczego, mieszkańcy obszarów wiejskich, partnerzy SIR, jednostki naukowo-badawcze</t>
  </si>
  <si>
    <t>Innowacje w działalności pozarolniczej</t>
  </si>
  <si>
    <t>ilość nagrodzonych</t>
  </si>
  <si>
    <t>właściciele gospodarstw agroturystycznych i turystyki wiejskiej, rolnicy, mieszkańcy obszarów wiejskich, przedsiębiorcy, Koła Gospodyń Wiejskich, organizacje pozarządowe, doradcy</t>
  </si>
  <si>
    <t>ilość wyróżnionych</t>
  </si>
  <si>
    <t>publikacja "Dobra praktyka Higieniczna i Produkcyjna jako podstawa do rozwoju innowacyjnego przetwórstwa żywności w warunkach domowych"</t>
  </si>
  <si>
    <t>Rolnictwo wobec zmian klimatu</t>
  </si>
  <si>
    <t>Celem operacji jest ułatwianie wymiany wiedzy fachowej oraz dobrych praktyk w zakresie wdrażania innowacji w rolnictwie i na obszarach wiejskich w obszarze skutków zmian klimatu i jego wpływu na rolnictwo mazowieckiej wsi. Cel operacji zostanie zrealizowany poprzez upowszechnienie wiedzy i doświadczeń we wdrażaniu innowacji mających na celu niwelowanie skutków zmian klimatu w produkcji rolniczej oraz działalności pozarolniczej.</t>
  </si>
  <si>
    <t>informacje i publikacje w internecie</t>
  </si>
  <si>
    <t>cykl tematyczny</t>
  </si>
  <si>
    <t>Celem operacji jest nabycie kompetencji w zakresie umiejętności pracy w zespole oraz skutecznego współdziałania w grupie, które są niezbędne we współpracy pomiędzy członkami Grup Operacyjnych EPI. Rozwój umiejętności interpersonalnych beneficjentów jest niezbędny przy zawiązywaniu nowych Grup oraz we współpracy pomiędzy członkami już istniejących Grup Operacyjnych. Operacja ma celu ułatwienie, a także zwiększenia efektywności współpracy, pomiędzy potencjalnymi beneficjentami działania  M16 PROW 2014-2020, na rzecz realizacji wielopodmiotowych przedsięwzięć w zakresie innowacji.</t>
  </si>
  <si>
    <t>rolnicy, doradcy rolni, przedsiębiorcy, mieszkańcy obszarów wiejskich</t>
  </si>
  <si>
    <t>Nowoczesna i bezpieczna uprawa ziemniaka w województwie mazowieckim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</si>
  <si>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mazowieckim.</t>
  </si>
  <si>
    <t>Producenci ziemniaka lub osoby zamierzające podjąć taką produkcję,  doradcy rolniczy, inne podmioty zainteresowane tematyką</t>
  </si>
  <si>
    <t>q</t>
  </si>
  <si>
    <t>Innowacje w uprawie, technice i pielęgnacji winorośli. Aspekty prawno-ekonomiczne działalności prowadzenia winnicy w województwie opolskim.</t>
  </si>
  <si>
    <t>Celem szkolenia będzie poszerzenie wiedzy ze wskazaniem nowych rozwiązań w uprawie winorośli w polskich warunkach klimatycznych.</t>
  </si>
  <si>
    <t>Przedsiębiorcy, rolnicy, osoby z branży rolniczej – winiarzy, przedstawiciele podmiotów doradczych, przedstawiciele świata nauki. Grupę docelową stanowić będą ww. przedstawiciele prowadzący działalność na terenie województwa opolskiego, znający specyfikę oraz problemy terenu, producenci zainteresowani innowacjami rolniczymi i obszarów wiejskich oraz tworzeniem sieci na rzecz innowacji w rolnictwie i na obszarach wiejskich na terenie województwa.</t>
  </si>
  <si>
    <t xml:space="preserve">I </t>
  </si>
  <si>
    <t>Opolski Ośrodek Doradztwa Rolniczego w Łosiowie</t>
  </si>
  <si>
    <t xml:space="preserve">49-330 Łosiów,
  ul. Główna 1 </t>
  </si>
  <si>
    <t>Wiejskie usługi opiekuńcze – innowacyjna forma przedsiębiorczości</t>
  </si>
  <si>
    <t>Celem operacji jest propagowanie idei rolnictwa społecznego, w tym  propagowanie pomysłu usług opiekuńczych na obszarach wiejskich, tworzenia gospodarstw opiekuńczych, a także zachęcenie do edukacji w gospodarstwie rolnym  na obszarze województwa opolskiego. Seminarium podniesie poziom wiedzy uczestników, w zakresie innowacyjnych rozwiązań dotyczących rolnictwa społecznego, umożliwi budowanie sieci kontaktów pomiędzy rolnikami, mieszkańcami obszarów wiejskich, doradcami oraz przedstawicielami innych instytucji mających wpływ na rozwój obszarów wiejskich.</t>
  </si>
  <si>
    <t>mieszkańcy obszarów wiejskich, rolnicy, właściciele gospodarstw agroturystycznych i zagród edukacyjnych, przedstawiciele podmiotów doradczych przedstawiciele ośrodków pomocy społecznej oraz ośrodka wsparcia ekonomii społecznej, przedstawiciele lokalnych władz</t>
  </si>
  <si>
    <t>Sieciowanie Partnerów SIR województwa opolskiego</t>
  </si>
  <si>
    <t>Celem operacji jest przedstawienie innowacyjnych rozwiązań przez osoby zarejestrowane w bazie Partnerów SIR.   Aktywne tworzenie sieci kontaktów, ich wzajemne sieciowanie, dzięki którym może nawiązać się współpraca  przyczyniająca się do rozwoju polskiego rolnictwa i będąca przez to dobrą praktyką. Ułatwienie wymiany wiedzy, doświadczeń oraz dobrych praktyk w zakresie realizowania przyszłych projektów mających przyczynić się do pozdniesienia poziomu innowacyjności w sektorze rolno-spożywczym. Podczas konferencji przedstawione zostaną informacje o działaniu „Współpraca” oraz zasadach tworzenia Grup Operacyjnych EPI oraz realizacji przez nie projektów. Operacja będzie doskonałą okazją do aktywizowania jej uczestników do tworzenia wielopodmiotowych partnerstw mających na celu wdrażanie innowacyjnych rozwiązań</t>
  </si>
  <si>
    <t>konferencja 2-dniowa</t>
  </si>
  <si>
    <t xml:space="preserve">Partnerzy zarejestrowani w bazie Partnerów SIR, potencjalni partnerzy, przedstawiciele jednostek naukowych, przedsiębiorcy, pracownicy jednostek doradztwa rolniczego, rolnicy. </t>
  </si>
  <si>
    <t>49-330 Łosiów, ul. Główna 1</t>
  </si>
  <si>
    <t xml:space="preserve">Produkcja serów podpuszczkowych dojrzewających w warunkach małej serowarni rzemieślniczej 
</t>
  </si>
  <si>
    <t xml:space="preserve">Celem szkolenia jest wspieranie rozwoju innowacyjnej przedsiębiorczości na obszarach wiejskich Opolszczyzny. Zapoznanie drobnych przetwórców (tj. farmerów, gospodyń, osób prowadzących gospodarstwa agroturystyczne) oraz sympatyków serowarstwa z technologią i specyfiką produkcji serów podpuszczkowych dojrzewających oraz możliwościami wprowadzania do obrotu regionalnej żywności wysokiej jakości. </t>
  </si>
  <si>
    <t xml:space="preserve">mieszkańcy obszarów wiejskich, rolnicy, właściciele gospodarstw agroturystycznych i zagród edukacyjnych, przedstawiciele podmiotów doradczych. </t>
  </si>
  <si>
    <t xml:space="preserve">Opolski Ośrodek Doradztwa Rolniczego </t>
  </si>
  <si>
    <t xml:space="preserve"> Terapie roślinne w profilaktyce zdrowotnej- szansą na innowacyjne wykorzystywanie surowców zielarskich</t>
  </si>
  <si>
    <t xml:space="preserve">Celem operacji jest pobudzenie  świadomości mieszkańców wiejskich na temat możliwości wszechstronnego wykorzystywania surowców zielarskich oraz pozyskiwania nowych źródeł dochodu poprzez innowacyjne podejście do zakorzenionych w tradycji metod leczenia terapiami roślinnymi.  </t>
  </si>
  <si>
    <t xml:space="preserve">Innowacyjne elementy oferty turystycznej  jako narzędzie rozwoju Opolszczyzny </t>
  </si>
  <si>
    <t xml:space="preserve">Celem operacji jest aktywizacja mieszkańcow wsi na rzecz pdejmowania inicjaatyw w zakresie rozwoju obszarów wiejskich, w tym kreowania miejsc pracy na terenach wiejskich, prowadzących do dywersyfikacji dochodów gospodarstw rolnych. Operacja  polega na zaproponowaniu zmian w oferowanych produktach turystycznych, kreowaniu nowych produktów oraz wdrażaniu lepszych rozwiązań w procesach obsługi klientów i zachęcenia do odwiedzania danego regionu. </t>
  </si>
  <si>
    <t xml:space="preserve">rolnicy, właściciele gospodarstw agroturystycznych oraz obiektów restauracyjno hotelarskich z terenów wiejskich woj. opolskiego, , członkowie stowaarzyszeń oraz lokalnych grup działania, przedsawiciele JST z terenów woj. opolskiego,doradcy rolniczy. </t>
  </si>
  <si>
    <t>Opolskie zespoły tematyczne ds. innowacji w rolnictwie</t>
  </si>
  <si>
    <t xml:space="preserve">Celem operacji jest powołanie zespołów tematycznych na terenie Opolszczyzny do podejmowania działań prowadzących do wdrażania innowacji w rolnictwie m.in. poprzez identyfikację potrzeb i problemów wymagających nowatorskich rozwiązań, a także obszarów wymagających przeprowadzenia badań czy zagadnień, którymi mogą zajmować się w przyszłości Grupy Operacyjne EPI. </t>
  </si>
  <si>
    <t>spotkania tematyczne</t>
  </si>
  <si>
    <t>Wyniki doświadczeń terenowych za rok 2019</t>
  </si>
  <si>
    <t>Celem napisania wyników doświadczeń terenowych jest ułatwianie transferu wiedzy i innowacji w rolnictwie. Wyniki doświadczeń terenowych, w których będą zapisane wszystkie informacje dotyczące doświadczeń znajdujących się na polu doświadczalnym OODR w Łosiowie, zarówno ścisłych jak i łanowych oraz plonowania i jakości ziarna. Doświadczenia ścisłe (Porejestrowe Doświadczalnictwo Odmianowe), w których badane są nowe odmiany roślin (pszenica, rzepak, żyto, pszenżyto, jęczmień, soja). Celem tych doświadczeń jest stworzenie listy odmian najlepszych do siewu w woj.opolskim. Celem doświadczeń łanowych jest porównanie zastosowanych środków ochrony roślin, nawozów mineralnych, biostymulatorów i nawozów dolistnych różnych firm chemicznych. Łączna ilość doświadczeń zajmuje 21 ha - 10 doświadczeń ścisłych (PDO) i 16 łanowych. Wyniki doświadczeń terenowych będą zawierały spis wszystkich zasianych odmian, zastosowanych nawozów oraz wszelkich zabiegów ochrony roślin, które były zastosowane od początku wegetacji roślin. Producent rolny, nie tylko skorzysta z wyników, ale będzie mógł do nich wrócić w każdej chwili, gdy pojawią się wątpliwości odnośnie prawidłowej agrotechniki oraz doboru odpowiedniej odmiany do siewu.</t>
  </si>
  <si>
    <t xml:space="preserve">publikacja </t>
  </si>
  <si>
    <t>Producenci rolni, spółki i spółdzielnie produkcyjne prowadzące produkcję roślinną na terenie województwa opolskiego i województw ościennych oraz osób zainteresowanych, a także firmy nasienne, chemiczne i nawozowe współpracujące z Opolskim Ośrodkiem Doradztwa Rolniczego w Łosiowie.</t>
  </si>
  <si>
    <t>Nowoczesna produkcja mleka</t>
  </si>
  <si>
    <t xml:space="preserve">Celem operacji będzie poruszenie  wielu aktualnych kwestii istotnych w hodowli bydła mlecznego, co stwarza doskonałą okazję do wymiany doświadczeń oraz dyskusji, umożliwiając rozwiązywanie problemów obecnie występujących w hodowli oraz efektywny rozwój mleczarstwa na terenie naszego kraju. Zaproszeni specjaliści w dziedzinie zootechniki przedstawiają najnowsze osiągnięcia w hodowli bydła mlecznego, wyniki badań, metody rozrodu oraz innowacje technologiczne stosowane w sektorze mleczarskim. </t>
  </si>
  <si>
    <t xml:space="preserve"> hodowcy bydła mlecznego, rolnicy indywidualni działający na terenie województwa opolskiego, doradcy rolniczy, pracownicy jednostek doradztwa rolniczego, spółdzielnie mleczarskie oraz do osóby zainteresowane hodowlą bydła mlecznego.</t>
  </si>
  <si>
    <t>Chów i hodowla trzody chlewnej – innowacyjne gospodarstwo produkcyjne</t>
  </si>
  <si>
    <t xml:space="preserve">Głównym celem operacji będzie wymiana wiedzy i informacji podczas szkolenia, która umożliwi producentom trzody chlewnej rozwiązywanie problemów obecnie występujących w produkcji. Podczas szkolenie producenci będą mieli możliwość porozmawiania z przedstawicielami firm branżowych oraz lekarzami weterynarii i zadawania im nurtujących ich pytań. W produkcji zwierzęcej każdy rok na rynku trzody jest niepewny i nie ma jednej recepty na to jak odnieść sukces. Każdy popełniony błąd np. zły dobór ras, źle zbilansowane dawki żywieniowe, czy przeoczenie symptomów choroby, powoduje podwyższenie kosztów produkcji co może skutkować obniżeniem ekonomiczności gospodarstwa. Spotkanie to umożliwi również przedstawicielom nauki, instytucji i firm branżowych zrozumienie problemów z jakimi na co dzień zmagają się producenci i zaproponowanie im nowych, innowacyjnych rozwiązań, które mają na celu poprawę opłacalności hodowli. </t>
  </si>
  <si>
    <t xml:space="preserve"> producenci i hodowcy trzody chlewnej z województwa opolskiego, doradcy rolniczy,  pracownicy jednostek doradztwa rolniczego oraz  osóby zainteresowane hodowlą trzody chlewnej</t>
  </si>
  <si>
    <t>Przewodnik po polu doświadczalnym OODR w Łosiowie 2020</t>
  </si>
  <si>
    <t xml:space="preserve">Celem napisania przewodnika po polu doświadczalnym jest ułatwianie transferu wiedzy i innowacji w rolnictwie. Przewodnik po polu doświadczalnym, w których będą zapisane wszystkie informacje dotyczące doświadczeń znajdujących się na polu doświadczalnym OODR w Łosiowie, zarówno ścisłych jak i łanowych. Doświadczenia ścisłe (Porejestrowe Doświadczalnictwo Odmianowe), w których badane są nowe odmiany roślin (pszenica, rzepak, żyto, pszenżyto, jęczmień, soja). Celem tych doświadczeń jest stworzenie listy odmian najlepszych do siewu w woj.opolskim. Celem doświadczeń łanowych jest porównanie zastosowanych środków ochrony roślin, nawozów mineralnych, biostymulatorów i nawozów dolistnych różnych firm chemicznych. Łączna ilość doświadczeń zajmuje 21 ha - 10 doświadczeń ścisłych (PDO) i 18 łanowych. Przewodnik po polu doświadczalnym będzie zawierał spis wszystkich zasianych odmian, zastosowanych nawozów oraz wszelkich zabiegów ochrony roślin, które były zastosowane od początku wegetacji roślin. Producent rolny, nie tylko skorzysta z przewodnika, ale będzie mógł do niego wrócić w każdej chwili, gdy pojawią się wątpliwości odnośnie prawidłowej agrotechniki oraz doboru odpowiedniej odmiany do siewu. Przewodnik po polu doświadczalnym posłuży również rolnikom na "warsztatch polowych" organizowanych przez OODR w czerwcu oraz szkoleniach organizowanych przez OODR w Łosiowie ( Dzień Soi, Dzień Kukurydzy, itd.). Przewodnik po polu doświadczalnym będzie również dostępny dla producentów rolnych w wersji online na stronach  internetowej ośrodka.  </t>
  </si>
  <si>
    <t xml:space="preserve">Producenci rolni, spółki i spółdzielnie produkcyjne prowadzące produkcję roślinną na terenie województwa opolskiego i województw ościennych oraz osób zainteresowanych. </t>
  </si>
  <si>
    <t>Szkolenie z wyjazdem studyjnym zakresu OZE pn "Dobre przykłady zastosowania rozwiazań OZE w gminach "</t>
  </si>
  <si>
    <t xml:space="preserve">
Przedsięwzięcie w ramach edukacji z zakresu OZE dla doradców i rolników.Celem szkolenia jest ułatwienie wymiany wiedzy pomiędzy przedmiotami uczestniczącymi w rozwoju obszarów wiejskichh oraz rozpowszechnianie rezultatów działań na rzecz tego rozwoju poprzez efektywną promocję innowacyjnych  praktyk  z zakresu odnawialnych źródeł energii oraz gospodarki niskoemisyjnej, stworzenie możliwości wymiany doświadczeń z zakresu: odnawialnych źródeł energii, zwiększenia udziału zainteresowanych stron we wdrażaniu inicjatyw na rzecz rozwoju obszarów wiejskich. Polityka wzrostu wdrażania gospodarki niskoemisyjnej poprzez wykorzystania OZE, nawet najlepiej przygotowana i wspomagana przez państwo, wymaga aktywnego udziału użytkowników energii w jej realizacji.</t>
  </si>
  <si>
    <t>szkolenie z wyjazdem studyjnym
                                                 liczba uczestników</t>
  </si>
  <si>
    <t xml:space="preserve">   1   
     40</t>
  </si>
  <si>
    <t>doradcy rolniczy, pracownicy jednostek doradztwa rolniczego,  rolnicy, samorządowcy, mieszkańcy województwa opolskiego</t>
  </si>
  <si>
    <t>Szkolenie z zakresu wiedzy na temat innowacyjnych rozwiazań poboru ciepła i energii elektrycznej  konwencjonalnych oraz oze.</t>
  </si>
  <si>
    <t>Przedsiewziecie w ramach edukacji z zkresu OZE dla rolników w 11 powiatach województwa opolskiego. Celem operacji jest  zapoznanie uczestników z  innowacyjnymi  roziwązaniami w  zastosowaniu urządzeń konwencjaonalnych oraz oze do poboru ciepła i energii elektrycznej. Zdobyta wiedza przez uczestników szkolenia  przyczyni się do  obniżenia kosztów związanych z zużyciem energii w gospodarstwie rolnym, a także skutkować będzie zmniejszeniem oddziaływania gospodarstw rolnych na zmiany klimatu.</t>
  </si>
  <si>
    <t>11 szkoleń w każdym powiecie wojówdztwa opolskiego</t>
  </si>
  <si>
    <t>szkolenie w każdym powiecie województwa opolskiego
                                                 liczba uczestników</t>
  </si>
  <si>
    <t xml:space="preserve">   11 
     11  x20 osób= 220 osób </t>
  </si>
  <si>
    <t>doradcy rolniczy, pracownicy jednostek doradztwa rolniczego, rolnicy, samorządowcy, mieszkańcy województwa opolskiego</t>
  </si>
  <si>
    <t>"Szkolenie wyjazdowe z zakresu rolnictwa ekologicznego pn; Możliwości zwiększenia dochodowości gospodarstw ekologicznych - przetwórstwo produktów roślinnych i zwierzęcych"</t>
  </si>
  <si>
    <t xml:space="preserve">Celem operacji będzie przeszkolenie  uczestników  podczas 3 dniowego wyjazdu studyjnego z zakresu rolnictwa ekologicznego pn; Możliwości zwiększenia dochodowości gospodarstw ekologicznych - przetwórstwo produktów roślinnych i zwierzęcych". Tworzenie wspólnych struktur handlowych oraz powiązań organizacyjnych producentów żywności ekologicznej kierowanej do konsumentów. Powzięcie wiedzy praktycznej w zakresie innowacyjnych rozwiązań w produkcji ekologicznej żywności,nowatorskich  rozwiązań wpłynie na podwyższenie wiedzy i korzyści płynących z przetwórstwa produktów ekologicznych.   Przedstawione rozwiązania będą inspiracją dla uczestników wyjazdu do zawiązania partnerstw w ramach działania Współpraca.
</t>
  </si>
  <si>
    <t>wyjazd studyjny 3 dniowy</t>
  </si>
  <si>
    <t xml:space="preserve"> mieszkańcy województwa opolskiego – doradcy rolniczy, pracownicy jednostek doradztwa rolniczego, rolnicy ekologiczni i konwencjonalni zainteresowani przetwórstwem</t>
  </si>
  <si>
    <t>Ochrona środowiska naturalnego na obszarach wiejskich.</t>
  </si>
  <si>
    <t>Głównym celem zadania będzie rozwój wiedzy i świadomości rolników na temat produkcji rolnej, która w coraz większym stopniu musi uwzględniać działania prośrodowiskowe.Ochrona środowiska to podjęcie lub zaniechanie działań umożliwiających zachowanie lub przywracanie równowagi przyrodniczej i polega na racjonalnym kształtowaniu środowiska zgodnie z zasadą zrównoważonego rozwoju, przeciwdziałaniu zanieczyszczeniom, przywracaniu elementów przyrodniczych do stanu właściwego. Wdrażanie innowacyjnych działań zwiazanych z ochroną srodowiska:( wykorzystanie źródeł odnawialnych do produkcji energii w kierunku ochrony powietrza, gleb i wód, kształtowania krajobrazu, zapobiegania zmianom klimatu oraz ochrony zdrowia ludzi i zwierząt).</t>
  </si>
  <si>
    <t>Konferencja, konkursy</t>
  </si>
  <si>
    <t>Grupą docelową konferencji będą mieszkańcy województwa opolskiego –  rolnicy i producenci rolni, doradcy rolniczy, pracownicy jednostek doradztwa rolniczego, przedstawiciele samorzadów i nauki.</t>
  </si>
  <si>
    <t>Innowacyjne rozwiązania techniczne zapobiegające zmianom klimatu-  racjonalne gospodarowanie wodą w gospodarstwie rolnym i ograniczanie strat azotu w produkcji rolniczej</t>
  </si>
  <si>
    <t>Głównym celem i założeniem szkolenia w formie wyjazdu studyjnego jest upowszechnianie dobrych praktyk i wyzwań środowiskowych wynikających z Wspólnej Polityki Rolnej dotyczących wprowadzanych Dyrektyw środowiskowych tj: Programu azotanowego, Dyrektywy NEC i BAT oraz zapobiegania emisji fosforu. Zarządzanie ryzykiem w rolnictwie oraz wspieranie transferu wiedzy i innowacji w rolnictwie odbędzie się poprzez zorganizowanie szkolenia wyjazdowego pn. „Innowacyjne rozwiązania techniczne zapobiegające zmianom klimatu-  racjonalne gospodarowanie wodą w gospodarstwie rolnym i ograniczanie strat azotu w produkcji rolniczej”</t>
  </si>
  <si>
    <t>szkolenie z wyjazdem studyjnym               2 dniowy</t>
  </si>
  <si>
    <t>doradcy rolniczy, pracownicy jednostek doradztwa rolniczego, rolnicy, mieszkańcy obszarów wiejskich oraz osoby zainteresowane tematem</t>
  </si>
  <si>
    <t xml:space="preserve">Nowoczesne rozwiązania zwiększające bezpieczeństwo i komfort pracy rolników </t>
  </si>
  <si>
    <t>Głównym celem jest przedstawienie innowacyjnych środków i sposobów polepszających bezpieczeństwo i komfort pracy rolników. Omówione zostaną nowatorskie rozwiązania proponowane przez producentów sprzętu rolniczego (pojazdów, maszyn, urządzeń), a także rozwiązania, które rolnik może wdrożyć we własnym zakresie w gospodarstwie. Zaproponowane zostaną także zasady bezpiecznej eksploatacji sprzętu rolniczego.</t>
  </si>
  <si>
    <t>e-broszura</t>
  </si>
  <si>
    <t xml:space="preserve">e-broszura </t>
  </si>
  <si>
    <t>rolnicy, doradcy rolni, mieszkańcy obszarów wiejskich oraz osoby zainteresowane tematem</t>
  </si>
  <si>
    <t>Soja - ważne wskazówki nowoczesnej uprawy</t>
  </si>
  <si>
    <t xml:space="preserve">Celem wydania broszury jest ułatwianie transferu wiedzy i innowacji w rolnictwie. Możliwe będzie upowszechnianie dobrych praktyk rolniczych: obecności w płodozmianie roślin strączkowych na przykładzie soi, pogłębienie i podniesienie wiedzy na temat jej dobroczynnego oddziaływania na żyzność i urodzajność gleb oraz wskazanie możliwości rozwiązywania problemów obecnie występujących w uprawie tej rośliny, a także transfer wiedzy pomiędzy nauką a praktyką. </t>
  </si>
  <si>
    <t>producenci rolni, doradcy rolniczy, pracownicy jednostek doradztwa rolniczego, mieszkańcy obszarów wiejskich oraz osoby zainteresowane tematem</t>
  </si>
  <si>
    <t>System retencji rozproszonej jako element gospodarowania wodą</t>
  </si>
  <si>
    <t>Celem projektu  jest zaproponowanie sposobów gromadzenia i wykorzystywania wód opadowych w elastycznych systemach rozproszonych, dostępnych nie tylko dla każdego gospodarstwa domowego, ale także firm i zarządców budynków, dróg itp. Ponadto celem szkolenia będzie przedstawienie powiązań rocznego cyklu opadowego z trendami długofalowymi i możliwościami wpływania na ograniczanie ryzyka powodzi i zmniejszania sutków suszy w oparciu o zmiany zagospodarowania terenu oraz mikroinwestycje funkcjonujące w obszarze filozofii "zero waste".</t>
  </si>
  <si>
    <t>poradnik online/samouczek</t>
  </si>
  <si>
    <t>rolnicy, właściciele gospodarstw agroturystycznych oraz obiektów,  doradcy rolni, przedsiębiorcy, mieszkancy terenów wiejskich, osoby zaiteresowane innowacyjnymi rozwiązaniami z zakresu rolnictwa, pracownicy jednostek doradztwa rolniczego,</t>
  </si>
  <si>
    <t>Broszury infomacyjne z zakresu wdrażania innowacyjnych rozwiązań w rolnictwie i na obszarach wiejskich</t>
  </si>
  <si>
    <t>Celem wydanych publikacji będzie pokazanie praktycznego wymiaru realizowanych przedsięwzięć, zaprezentowanie „dobrych praktyk” oraz ułatwienia transferu wiedzy z zakresu innowacyjnych rozwiązań w rolnictwie.Projekt będzie obejmował opracowanie, wydrukowanie oraz udostępnienie w wesji online 2 broszur z następującej tematyki: "Chwasty, które żywią i leczą", "Nowoczesna uprawa roślin zielarskich i ich innowacyjne wykorzystanie". Publikację wzmacniają świadomość odbiorców w obszarze produkcji żywności wysokiej jakości, ochrony środowiska i bioróżnorodności, promocji produktów regionalnych, możliwości ich wytwarzania w gospodarstwie rolnym.</t>
  </si>
  <si>
    <t>Broszury</t>
  </si>
  <si>
    <t>Szkolenia e-learnigowe z zakresu innowacyjnych rozwiązań w gospodarstwach rolnych i agroturystycznych</t>
  </si>
  <si>
    <t>Celem projektu jest zapoznanie jego uczestników z możliwościami wykorzystania Internetu i mediów społecznościowych w działalności marketingowej gospodarstwa rolnego i agroturystycznego.  Zapoznanie z możliwością prowadzenia działalności agroturystycznej w celu zróżnicowania źródeł utrzymania i zwiększenia dochodów gospodarstwa rolnego.  Przybliżenia możliwości wdrożenia zasad projektowania oferty agroturystycznej zgodnie z charakterem wiejskości i potrzebami klienta, a także sposobami promocji oferty gosp. rolnego jak i agroturystycznego za pomocą znanych platform społecznościowych, które wskazują ich cechy,  możliwości  wykorzystania do promowania produktów gospodarstwa oraz nawiązywania relacji z potencjalnymi klientami.</t>
  </si>
  <si>
    <t>„Innowacje szansą na rozwój obszarów wiejskich – konopie włókniste”</t>
  </si>
  <si>
    <t>wyjazd studyjny 1 dniowy</t>
  </si>
  <si>
    <t>Spotkania tematyczne dt. założenia lokalnych partnerstw do spraw wody (LPW)</t>
  </si>
  <si>
    <t>Celem projektu jest przygotowanie polskiego rolnictwa na trwające zmiany klimatyczne; projekt jest zadaniem niezwykle potrzebnym i wymagającym zaangażowania nie tylko administracji wszystkich szczebli, ale przede wszystkim samych użytkowników wód, których decyzje bezpośrednio wpływają na ilość i jakość wody w rolnictwie i na obszarach wiejskich. Wobec panujących susz i braków wody, staje się ona dobrem wspólnym i to dobrem o znaczeniu strategicznym i w tym kontekście jej zasoby powinniśmy traktować jak dziedzictwo, ponieważ od naszych działań w gospodarowaniu wodą będzie zależała jakość życia dzisiejszego i przyszłych pokoleń zamieszkujących polską wieś. Zadanie zakończy się opracowaniem broszury oraz 2 raportów z przeprowadzonych prac LPW.</t>
  </si>
  <si>
    <t>spotkania tematyczne 
raport
broszura</t>
  </si>
  <si>
    <t>potencjalni partnerzy LPW, przedstawiciele jednostek naukowych, samorządów terytorialnych, spółek wodnych, rolnicy, pracownicy jednostek doradztwa rolniczego</t>
  </si>
  <si>
    <t xml:space="preserve">Nowoczesna i bezpieczna uprawa ziemniaka </t>
  </si>
  <si>
    <t>Celem projektu jest przedstawienie i oswojenie producentów rolnych z Programem dla Polskiego Ziemniaka MRiRW, który ma na celu gruntowną restrukturyzację branży poprzez wyeliminowanie nieprawidłowości rynkowych i fitosanitarnych jak również wsparcie producentów poprzez promocję polskich produktów żywnościowych</t>
  </si>
  <si>
    <t>szkolenie z warsztatami</t>
  </si>
  <si>
    <t>Producenci ziemniaka lub zamierzający podjąć taką produkcję oraz przedstawiciele podmiotów doradczych na terenie województwa opolskiego</t>
  </si>
  <si>
    <t xml:space="preserve"> ,,Życie mlekiem i miodem płynące"  </t>
  </si>
  <si>
    <t>Celem operacji jest  wspieranie  innowacji w rolnictwie, produkcji żywności, leśnictwie i na obszarach wiejskich poprzez podniesienie wiedzy  uczestników w zakresie wykorzystania i zastosowania produktów, których głównym składnikiem jest mleko i mód. Poruszana tematyka  podczas konferencji na temat mleka i miodu spowoduje podniesienia świadomości na temat walorów prozdrowotnych,  ich zastosowania w różnych gałęziach przemysłu ( np. kosmetologii) oraz różnych sposobów ich dystrybucji (np. poprzez zastosowanie skróconego łańcucha dostaw).</t>
  </si>
  <si>
    <t xml:space="preserve">konferencja                             </t>
  </si>
  <si>
    <t xml:space="preserve">1. Konferencja                2. Ilość uczestników      </t>
  </si>
  <si>
    <t xml:space="preserve">1                       300                                                                                </t>
  </si>
  <si>
    <t xml:space="preserve"> 1. Rolnicy. 
2. Przedsiębiorcy, przedstawiciele:  instytucji naukowych, instytucji rolniczych i około rolniczych, pracownicy wdrażający fundusze pomocowe,   liderzy środowisk lokalnych wspierający lub  wdrażający innowacje na obszarach wiejskich. 
3. Pracownicy doradztwa rolniczego</t>
  </si>
  <si>
    <t>Podkarpacki Ośrodek Doradztwa Rolniczego z siedzibą w Boguchwale</t>
  </si>
  <si>
    <t>ul. Suszyckich 9, 
36-040 Boguchwała</t>
  </si>
  <si>
    <t xml:space="preserve">Podkarpacki E-Bazarek </t>
  </si>
  <si>
    <t xml:space="preserve">II-IV </t>
  </si>
  <si>
    <t xml:space="preserve">Wirtualny Dzień Pola </t>
  </si>
  <si>
    <t xml:space="preserve">wystawa </t>
  </si>
  <si>
    <t xml:space="preserve">II-III </t>
  </si>
  <si>
    <t>500</t>
  </si>
  <si>
    <t xml:space="preserve">Konkurs Najlepsze  gospodarstwo ekologiczne </t>
  </si>
  <si>
    <t xml:space="preserve">liczba konkursów </t>
  </si>
  <si>
    <t xml:space="preserve">Nowoczesna i bezpieczna produkcja ziemniaka w województwie podkarpackim </t>
  </si>
  <si>
    <t xml:space="preserve">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podkarpackim . </t>
  </si>
  <si>
    <t>Liczba konferencji
Liczba uczestników konferencji</t>
  </si>
  <si>
    <t>III- IV</t>
  </si>
  <si>
    <t xml:space="preserve">Targi innowacji </t>
  </si>
  <si>
    <t xml:space="preserve">Celem operacji jest wspieranie tworzenia sieci współpracy partnerskiej dotyczącej rolnictwa i obszarów wiejskich wszystkich podmiotów uczestniczących w Targach innowacji  poprzez nawiązanie kontaktów pomiędzy rolnikami, posiadaczami lasu, przedsiębiorcami, doradcami, przedstawicielami jednostek naukowo- badawczych w celu promocji działania ,,Współpraca'' i stworzenia warunków do tworzenia grup EPI.  Obecność na targach podmiotów zajmujących się różnymi branżami tj. sprzedażą sprzętu rolniczego, środków do produkcji rolniczej, przedstawicieli instytucji naukowych, specjalistów działów technologicznych PODR ,  producentów rolnych  pozwoli na zidentyfikowanie obszarów tematycznych , które wymagają wsparcia.    Zapoznanie się z  potrzebami rolnictwa podkarpackiego pozwoli na odpowiednie dobranie potencjalnych członków grupy  operacyjnej , nawiązanie z nimi kontaktów  aby  mogli w przyszłości aplikować do działania ,, Współpraca'' w celu wdrażania innowacyjnych rozwiązań.  Dlatego zorganizowanie Targów innowacji będzie instrumentem do zidentyfikowania obszarów tematycznych oraz potencjalnych członków grupy operacyjnej.  </t>
  </si>
  <si>
    <t>targi</t>
  </si>
  <si>
    <t xml:space="preserve">ilość wystawców </t>
  </si>
  <si>
    <t>Pierwsza podlaska akademia serowarska</t>
  </si>
  <si>
    <t>Podniesienie wiedzy z zakresu promocji krótkich łańcuchów dostaw żywności, nowych/ulepszonych metod produkcji sera, innowacyjnych sposobów marketingu sprzedaży produktów serowarskich wytwarzanych na poziomie gospodarstwa</t>
  </si>
  <si>
    <t>8 pokazów</t>
  </si>
  <si>
    <t>liczba uczestników operacji</t>
  </si>
  <si>
    <t>80</t>
  </si>
  <si>
    <t>Grupę docelową będą stanowili rolnicy, domownicy gospodarstw rolnych, wytwórcy produktu regionalnego,  przedstawiciele podmiotów świadczących usługi doradcze oraz inne osoby zainteresowane tematyką</t>
  </si>
  <si>
    <t>II/III/IV</t>
  </si>
  <si>
    <t>Podlaski Ośrodek Doradztwa Rolniczego     w Szepietowie</t>
  </si>
  <si>
    <t>Szepietowo Wawrzyńce 64       18-210 Szepietowo</t>
  </si>
  <si>
    <t>8 warsztatów</t>
  </si>
  <si>
    <t>Gala Serów - konkurs</t>
  </si>
  <si>
    <t>90</t>
  </si>
  <si>
    <t>wyjazd studyjny - 3 dni</t>
  </si>
  <si>
    <t>Analiza możliwości urynkowienia produktów regionalnych wytwarzanych w województwie podlaskim – opracowanie,  konferencja</t>
  </si>
  <si>
    <t>Rozpoznanie sytuacji marketingowo – rynkowej  możliwości sprzedaży produktów regionalnych w województwie podlaskim  i województwach  ościennych oraz wprowadzania ich na rynek w formie krótkich łańcuchów dostaw z możliwością wykorzystania nowatorskich metod marketingowych.</t>
  </si>
  <si>
    <t>I/II/III/IV</t>
  </si>
  <si>
    <t>Innowacyjne technologie wykorzystywane przy budowie oraz wyposażeniu obór</t>
  </si>
  <si>
    <t>Przybliżenie innowacyjnych technologii przy budowie oraz wyposażeniu obór.  Poszerzenia wiedzy o nowoczesnych technologiach  i rozwiązaniach stosowanych w oborach. Prezentacja  najnowszych badań w tym zakresie. Nawiązane  kontaktów między naukowcami i hodowcami, utworzenie  płaszczyzny wymiany wiedzy w tym zakresie.</t>
  </si>
  <si>
    <t>Grupę docelową będą stanowili rolnicy, hodowcy bydła mlecznego i mięsnego, przedstawiciele podmiotów świadczących usługi doradcze oraz inne osoby zainteresowane tematem</t>
  </si>
  <si>
    <t>III/IV</t>
  </si>
  <si>
    <t>Nowatorskie rozwiązania w produkcji mleka</t>
  </si>
  <si>
    <t>Zapoznanie uczestników z innowacyjnymi rozwiązaniami w produkcji mleka oraz przedstawienie możliwości praktycznego zastosowania tych rozwiązań, a także ułatwienie wymiany wiedzy fachowej oraz dobrych praktyk w zakresie wdrażania innowacji w rolnictwie i na obszarach wiejskich</t>
  </si>
  <si>
    <t>Grupę docelową będą stanowili rolnicy, hodowcy bydła mlecznego,  przedstawiciele podmiotów świadczących usługi doradcze oraz inne osoby zainteresowane tematem</t>
  </si>
  <si>
    <t>Hodowla pszczół – zakładanie  i prowadzenie pasieki</t>
  </si>
  <si>
    <t>Celem operacji jest zapoznanie uczestników z innowacyjnymi rozwiązaniami w gospodarce pasiecznej oraz przedstawienie możliwości praktycznego zastosowania tych rozwiązań,   propagowanie kierunków ważnych dla rolnictwa, ciekawych merytorycznie i ważnych społecznie, promowanie innowacyjnych rozwiązań stosowanych w pszczelarstwie w tym w sposobach prowadzenie pasieki,  pozyskiwania i konfekcjonowania miodu</t>
  </si>
  <si>
    <t>Grupę docelową będą stanowili rolnicy,  domownicy gospodarstw rolnych, przedstawiciele podmiotów świadczących usługi doradcze oraz inne osoby zainteresowane tematem</t>
  </si>
  <si>
    <t>II/III</t>
  </si>
  <si>
    <t>Upowszechnianie innowacji z zakresu rolnictwa ekologicznego na przykładzie Francji</t>
  </si>
  <si>
    <t xml:space="preserve">Upowszechnianie innowacyjnych rozwiązań naukowych, technologii i agrotechniki oraz sprzedaży bezpośredniej, rolniczego handlu detalicznego i grup producenckich na przykładzie indywidualnych gospodarstw ekologicznych we Francji. Wymiana doświadczeń z rolnikami ekologicznymi z Francji w zakresie innowacyjnych rozwiązań agrotechnicznych i wdrażanych instrumentów marketingowych i sprzedażowych. Wizyta w gospodarstwach zajmujących się uprawą, produkcją, przetwórstwem i sprzedażą na poziomie gospodarstwa (owoce, warzywa, miód, zioła, mleko, chów i hodowla zwierząt, sprzedaż bezpośrednia, krótkie łańcuchy dostaw, przetwórstwo na poziomie gospodarstwa, agroturystyka, restauracje). Udział w międzynarodowych targach innowacji rolniczych RDV Tech&amp;Bio Elevage 2020. </t>
  </si>
  <si>
    <t>Grupę docelową będą stanowili rolnicy, wytwórcy produktu regionalnego, przedstawiciele podmiotów świadczących usługi doradcze oraz inne osoby zainteresowane tematem</t>
  </si>
  <si>
    <t>Genotypowanie jałowic jako determinanta zachowania dobrostanu i zwiększenia wydajności stada - zespół tematyczny</t>
  </si>
  <si>
    <t xml:space="preserve">Nadrzędnym celem operacji jest ułatwienie współpracy i stworzenie warunków do poszukiwania i  nawiązywania partnerstw pomiędzy hodowcami bydła mlecznego, doradcami rolniczymi, przedstawicielami jednostek naukowych oraz przedsiębiorcami poprzez przedstawienie uczestnikom możliwości genotypowania jałowic potrzebnych przy selekcji stada, ocena typu i budowy krów mlecznych, dobór buhajów do kojarzeń, żywienie i rozród krów mlecznych z wykorzystaniem raportów wynikowych. </t>
  </si>
  <si>
    <t>Zdrowie zaczyna się na talerzu</t>
  </si>
  <si>
    <t>Celem operacji  jest skrócenie drogi produktów od pola do stołu, wsparcie lokalnych wytwórców i rolników. Operacja przyczyni się do budowania bezpośrednich relacji konsument - rolnik produkujący żywność aby zmniejszyć ilość pośredników i co za tym idzie, umożliwi konsumentom bezpośredni dostępu do produktów żywnościowych wytwarzanych przez rolników. Przedstawione zostaną również możliwości innowacyjnego i racjonalnego wykorzystania produktów regionalnych, które mogą przyczynić się do zwiększonego zainteresowania  produktem regionalnym wysokiej jakości, co za tym idzie zwiększeniem dochodowości gospodarstw zajmujących się ich produkcją.</t>
  </si>
  <si>
    <t>Grupę docelową będą stanowili konsumenci, rolnicy i domownicy gospodarstw rolnych, przedstawiciele i domownicy gospodarstw zajmujących się agroturystyką,  wytwórcy produktu regionalnego oraz inne osoby zainteresowane tematyką</t>
  </si>
  <si>
    <t>kampania informacyjno-promocyjna - film</t>
  </si>
  <si>
    <t>ilość filmów</t>
  </si>
  <si>
    <t>Innowacyjne i efektywne wykorzystanie narzędzi wspomagających zarządzanie stadem krów mlecznych</t>
  </si>
  <si>
    <t xml:space="preserve">                   Operacja  ma celu przedstawienie zarówno źródeł wiedzy o zwierzętach i stadzie oraz narzędzi, które pozwolą na podniesienie komfortu ekonomicznego hodowców i producentów mleka. Przedstawione zostaną  korzyści płynące z oceny wartości użytkowej bydła, które są podstawą do racjonalnego żywienia, leczenia, czy też eliminowania krów obniżających jakość mleka (komórki somatyczne, skład mleka). Zwrócona zostanie uwaga na odpowiedni dobór buhajów, na pokrój zwierząt, ponieważ jest to szczególnie ważne dla zachowania dobrostanu stada.</t>
  </si>
  <si>
    <t>Lokalne Partnerstwo ds. Wody.</t>
  </si>
  <si>
    <t>spotkanie tematyczne</t>
  </si>
  <si>
    <t>Nowoczesna i bezpieczna uprawa ziemniaka w warunkach województwa podlaskiego</t>
  </si>
  <si>
    <t>Celem szkolenia jest szczegółowe przedstawienie i oswojenie producentów ziemniaków z Programem dla Polskiego Ziemniaka, który ma na celu gruntowną restrukturyzację branży poprzez wyeliminowanie nieprawidłowości rynkowych i fitosanitarnych jak również przedstawienie możliwości współpracy między producentami tak, aby zwiększyć swoją pozycję  w łańcuchu produkcji żywności</t>
  </si>
  <si>
    <t>Grupę docelową będą stanowili producenci i przetwórcy ziemniaków lub zamierzający podjąć taką produkcję, przedstawiciele instytucji związanych z rolnictwem , rolnicy i mieszkańcy obszarów wiejskich, osoby zainteresowane tematem, przedstawiciele podmiotów świadczących usługi doradcze</t>
  </si>
  <si>
    <t>Sieciowanie doradztwa, praktyki rolniczej i nauki drogą do rozwiązywania zdiagnozowanych problemów na obszarach wiejskich</t>
  </si>
  <si>
    <t>*rolnicy,                                              *doradcy/specjaliści PODR, *przedsiębiorcy sektora rolno-spożywczego,                                                 * przedstawiciele nauki i instytucji związanych z sektorem rolnym w województwie pomorskim.</t>
  </si>
  <si>
    <t>Pomorski Ośrodek Doradztwa Rolniczego w Lubaniu</t>
  </si>
  <si>
    <t>Lubań, ul, Tadeusza Maderskiego 3, 83-422 Nowy Barkoczyn</t>
  </si>
  <si>
    <t xml:space="preserve">Wspieranie przedsiębiorczości i innowacji na obszarach wiejskich przez podnoszenie poziomu wiedzy i umiejętności w obszarze małej przedsiębiorczości na przykładzie województwa podlaskiego </t>
  </si>
  <si>
    <t>webinarium</t>
  </si>
  <si>
    <t>liczba wydarzeń</t>
  </si>
  <si>
    <t>Innowacje w prowadzeniu gospodarstwa pasiecznego.</t>
  </si>
  <si>
    <t>wyjazd studyjny połączony z warsztatami</t>
  </si>
  <si>
    <t xml:space="preserve">*pszczelarze posiadający nr weterynaryjny,     *przedstawiciele związków i zrzeszeń pszczelarskich, *przedstawiciele jednostek naukowych  i instytucji rolniczych                                          *doradcy/specjaliści PODR </t>
  </si>
  <si>
    <t xml:space="preserve">liczba </t>
  </si>
  <si>
    <t>Innowacyjne rozwiązania wspierające rozwój gospodarki pasiecznej oraz ochronę pszczoły miodnej</t>
  </si>
  <si>
    <t>Przedmiotem operacji, jest zorganizowanie konferencji dla pszczelarzy. Jej celem jest  przedstawienie narzędzi koordynujących różne działania w celu stworzenia nowych standardów w tradycyjnej gospodarce pasiecznej oraz ochronie pszczoły miodnej. Nowoczesne  pszczelarstwo pokazuje     różnego  rodzaju  specjalizacje:  hodowlaną,  technologiczną, towarową oraz dotyczącą przetwórstwa  produktów  pszczelich.  Aby te procesy mogły przebiegać niezakłócenie, nieodzowne staje się prawidłowe  rozpoznanie anomalii  rozwojowych, chorób zakaźnych i niezakaźnych, pasożytów i szkodników oraz znalezienie optymalnego rozwiązania  służącego poprawie  sytuacji  zdrowotnej  pasieki. Konieczne jest wdrażanie innowacyjnych rozwiązań. Istotne w tym procesie jest podjęcie współpracy i wymiana doświadczeń nt. innowacyjnych metod, co  umożliwi wymiana doświadczeń i poglądów, a co za tym idzie budowanie sieci kontaktów.</t>
  </si>
  <si>
    <t>*pszczelarze oraz osoby  zainteresowane  tym typem produkcji,            *przedstawiciele związków i zrzeszeń pszczelarskich, *przedstawiciele jednostek naukowych  i instytucji rolniczych,                                                *doradcy/specjaliści PODR</t>
  </si>
  <si>
    <t>publikacja - broszura</t>
  </si>
  <si>
    <t>e-sieciowanie</t>
  </si>
  <si>
    <t>Celem operacji jest analiza skuteczności coachingu, realizowanego przez narzędzia ICT, w procesie tworzenia grup operacyjnych na rzecz innowacji (EPI) oraz w opracowaniu projektów przez grupy operacyjne EPI.
Przedmiotem operacji jest organizacja i przeprowadzenie e-spotkań rolników, przedsiębiorców i innych podmiotów, mogących wchodzić w skład grup EPI. Spotkania będą miały formę cykliczną, prowadzoną narzędziami ICT w czterech etapach. 
W pierwszym etapie zrealizowana zostanie e-kampania marketingowa operacji (m.in. przez fora społecznościowe, platformy branżowe) oraz cykl e–spotkań z brokerami PODR w Lubaniu w celu naboru uczestników do drugiego etapu operacji. Na tym etapie uczestnicy zostaną podzieleni na grupy tematyczne. Problematyka grup zostanie dostosowana do potrzeb zgłoszonych przez uczestników oraz specyfiki regionu, ze szczególnym uwzględnieniem krótkich łańcuchów dostaw żywności, tematyki ochrony środowiska, biogospodarki, przeciwdziałania zmianom klimatu oraz racjonalnego gospodarowania wodą.
Drugi etap obejmie organizację i realizację cyklu e-spotkań grup tematycznych z coachem. Efektem przeprowadzonych procesów coachingu będzie utworzenie nieformalnych grup operacyjnych działających na rzecz innowacji.
Etap trzeci, to praca grup operacyjnych nad projektami innowacji, wspierana przez cykl e-spotkań, realizowanych wg metodyki procesów coachingu. Spodziewanym efektem tego etapu jest złożenie przez uczestników operacji wniosków w IV naborze działania Współpraca w ramach PROW 2014-2020.
Ostatni etap to merytoryczna ocena operacji. W ramach operacji e-sieciowanie opracowana zostanie analiza skuteczności przeprowadzonej operacji, ze wskazaniem jej mocnych i słabych stron, w celu rozwoju przyjętej w niniejszej operacji strategii i metod pracy brokerów SIR. Analiza zostanie opublikowana na stronach internetowych PODR i SIR.</t>
  </si>
  <si>
    <t>•	rolnicy - mieszkańcy woj. pomorskiego
•	przedsiębiorcy sektora rolno-spożywczego
•	przedstawiciele jednostek/ instytucji związanych z rozwojem sektora rolno-spożywczego
•	doradcy/specjaliści PODR w Lubaniu</t>
  </si>
  <si>
    <t>analiza</t>
  </si>
  <si>
    <t>publikacja w internecie</t>
  </si>
  <si>
    <t xml:space="preserve">Nowoczesna i bezpieczna uprawa ziemniaka w województwie pomorskim </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</si>
  <si>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i konfekcjonowania ziemniaka na obszarze województwa pomorskiego.</t>
  </si>
  <si>
    <t>producenci ziemniaka lub zamierzający podjąć taką produkcję w celu zwiększenia rentowności swoich gospodarstw rolnych, doradcy rolniczy,  uczniowie szkół, producenci mogący być prekursorami technik nawodnieniowych w województwie pomorskim zdolni dać pozytywny przykład w zakresie gospodarowania wodą, inne podmioty zainteresowane tematyką</t>
  </si>
  <si>
    <t xml:space="preserve">INNOWACJE W EKOLOGICZNYM CHOWIE ZWIERZĄT </t>
  </si>
  <si>
    <t xml:space="preserve">EKOBIZNES W ROLNICTWIE </t>
  </si>
  <si>
    <t xml:space="preserve">Pomorska Wieś Innowacyjna </t>
  </si>
  <si>
    <t>Celem operacji jest zaprezentowanie dobrych praktyk dotyczących wdrażania innowacji w produkcji roślinnej i zwierzęcej oraz w przetwórstwie, co wpłynie na kształtowanie postaw proinnowacyjnych oraz zwiększy wiedzę na ten temat wśród odbiorców operacji z terenów woj. pomorskiego, ale również pozostałych rejonów.                                                                          
Przedmiotem operacji będzie nagranie i emisja serii filmików przedstawiających innowacyjne rozwiązania  i dobre praktyki, co wpłynie na podwyższenie wiedzy w zakresie wdrażania innowacji w rolnictwie i na obszarach wiejskich oraz wzbogaci  i uatrakcyjni formy prezentacji treści merytorycznych opracowywanych pod kierunkiem PODR w Lubaniu.</t>
  </si>
  <si>
    <t>film/ filmy edukacyjno-informacyjne</t>
  </si>
  <si>
    <t>komplet</t>
  </si>
  <si>
    <t xml:space="preserve">rolnicy, mieszkańcy obszarów wiejskich, przedstawiciele doradztwa rolniczego,  pracownicy firm i instytucji działających na rzecz rolnictwa. </t>
  </si>
  <si>
    <t>Śląski Ośrodek Doradztwa Rolniczego w Częstochowie</t>
  </si>
  <si>
    <t xml:space="preserve">"Krótkie łańcuchy dostaw żywności na przykładzie Niemiec/Austrii/Włoch i Francji jako innowacja marketingowa i organizacyjna dla gospodarstw w województwie śląskim" </t>
  </si>
  <si>
    <t>rolnicy, doradcy rolni, mieszkańcy obszarów wiejskich</t>
  </si>
  <si>
    <t>„Strategia ochrony rzepaku ozimego przed wybranymi agrofagami z uwzględnieniem podatności odmian, zmian klimatycznych i narastania odporności na środki ochrony roślin”</t>
  </si>
  <si>
    <t>rolnicy powiatu raciborskiego, doradcy rolniczy, przedstawiciele jednostek doradczych</t>
  </si>
  <si>
    <t>42-200 Częstochowa ul. Wyszyńskiego 70/126</t>
  </si>
  <si>
    <t>„Produkcja miodu w oparciu o uprawę roślin miododajnych na gruntach o niskiej przydatności  rolniczej”</t>
  </si>
  <si>
    <t>członkowie grupy pszczelarskiej działającej przy Zespole Szkół Agrotechnicznych i Ogólnokształcących w Żywcu (ZSAiO), członkowie kół pszczelarskich, rolnicy i ich domownicy, doradcy rolniczy, pracownicy oświatowi (nauczyciele ZSAiO), mieszkańcy obszarów wiejskich oraz zainteresowana tematem młodzież  z ZSAiO.</t>
  </si>
  <si>
    <t>„Skrócenie łańcuchów dystrybucji lokalnych produktów i surowców pochodzenia zwierzęcego”</t>
  </si>
  <si>
    <t xml:space="preserve">Celem operacji jest  poznanie innowacyjnych kanałów sprzedaży produktów pochodzenia zwierzęcego na przykładzie Bawarii. Operacja pozwoli na podejmowanie inicjatyw w tym m.in. zapoznania i możliwości realizacji projektów innowacyjnych w ramach działania "Współpraca". Przedmiotem operacji jest organizacja wyjazdu studyjnego dla 30 rolników, doradców, członków izby rolniczej, pracowników naukowych w tym zakresie. </t>
  </si>
  <si>
    <t>Wyjazd studyjny (Bawaria)</t>
  </si>
  <si>
    <t xml:space="preserve">rolnicy, doradcy, członkowie izby rolniczej, pracownicy Instytutu Zootechniki </t>
  </si>
  <si>
    <t>  „Naukowe wsparcie usług doradczych z zakresu zarzadzania ryzkiem agrofagów o znaczeniu gospodarczym oraz wprowadzenie odpowiednich środków zapobiegawczych”</t>
  </si>
  <si>
    <t xml:space="preserve">Celem szkolenia jest przygotowanie rolników do zarządzania ryzykiem agrofagów o znaczeniu gospodarczym, a doradców do wdrożenia tematu podczas wizyt w gospodarstwach rolnych. Nie mniejsze znaczenie ma przygotowanie tych samych grup odbiorców do wprowadzenia odpowiednich środków zapobiegawczych. Doskonała znajomość tematu z pewnością wpłynie na czujność rolników, działanie w odpowiednim momencie i ostatecznie na wysokość uzyskiwanych plonów czyli  temat ów ma duże znaczenie gospodarcze.                        Przedmiotem operacji jest zorganizowanie szkolenia dla 15 rolników z powiatu rybnickiego oraz doradców rolniczych na wyżej wymienione zagadnienia. Udział w szkoleniu pozwoli nawiązać kontakty w danym obszarze tematycznym.
 </t>
  </si>
  <si>
    <t>rolnicy z powiatu rybnickiego, doradcy rolniczy</t>
  </si>
  <si>
    <t>"Wprowadzanie nowych ras zwierząt hodowlanych do gospodarstw rolnych województwa śląskiego"</t>
  </si>
  <si>
    <t>rolnicy, hodowcy zwierząt gospodarskich</t>
  </si>
  <si>
    <t>„Budowanie sieci kontaktów pomiędzy nauką i praktyką w województwie śląskim - perspektywy i plany”</t>
  </si>
  <si>
    <t xml:space="preserve">Celem operacji jest przekazanie wiedzy i informacji na temat mechanizmów transferu wiedzy w rolnictwie oraz w przetwórstwie rolno-spożywczym. Pokazanie kierunków współpracy pomiędzy nauką i doradztwem rolniczym i nawiązywanie sieci kontaktów w województwie. Przykładem będzie współpraca pomiędzy Zakładem Ichtiobiologii i Gospodarki Rybackiej Polskiej Akademii Nauk, jako jedyną placówką naukową związaną z produkcją żywności działającą na terenie województwa śląskiego.  Przedmiotem operacji jest konferencja dla 60 osób. </t>
  </si>
  <si>
    <t>rolnicy, rybacy, przedstawiciele jednostek doradztwa rolniczego, dyrektorzy jednostek badawczo rozwojowych, mieszkańcy obszarów wiejskich</t>
  </si>
  <si>
    <t>"Rolnictwo ekologiczne szansą dla rozwoju obszarów wiejskich"</t>
  </si>
  <si>
    <t xml:space="preserve">Celem operacji jest upowszechnianie wiedzy na temat  rolnictwa ekologicznego oraz promocja dobrych praktyk w ekologicznych gospodarstwach rolnych. Podczas szkolenia zaprezentowane zostaną zasady prowadzenia gospodarstw ekologicznych wraz z uregulowaniami prawnymi w tym zakresie. Uczestnicy nabędą  wiedzę z zakresu  przetwórstwa  w ekologicznym gospodarstwie rolnym oraz możliwości  dystrybucji produktów poprzez krótkie łańcuchy dostaw. Organizowany w ramach operacji Konkurs "Najlepsze Gospodarstwo Ekologiczne" będzie uhonorowaniem najlepszych gospodarstw, które upowszechniają  ekologiczne metody produkcji rolnej, a  także propagują poprzez swoją działalność innowacyjne i prośrodowiskowe rozwiązania.   </t>
  </si>
  <si>
    <t>Szkolenia (9)/ Konkurs (1)</t>
  </si>
  <si>
    <t xml:space="preserve">liczba uczestników szkoleń/ liczba laureatów konkursu  </t>
  </si>
  <si>
    <t>180/3</t>
  </si>
  <si>
    <t>rolnicy, mieszkańcy obszarów wiejskich, doradcy</t>
  </si>
  <si>
    <t>"Utworzenie Lokalnego Partnerstwa do spraw Wody w powiecie cieszyńskim"</t>
  </si>
  <si>
    <t>Celem operacji jest stworzenie Lokalnego Partnerstwa do spraw Wody, a więc sieci efektywnej współpracy pomiędzy wszystkimi kluczowymi  Partnerami na rzecz zarządzania zasobami wody w rolnictwie i na obszarach wiejskich powiatu cieszyńskiego. Przedmiotem operacji jest zorganizowanie 6 spotkań. Tematem operacji będzie:  wzajemne poznanie zakresów działania i potrzeb związanych z gospodarowaniem wodą członków LPW,
diagnoza sytuacji w zakresie zarządzania zasobami wody pod kątem potrzeb rolnictwa i mieszkańców obszarów wiejskich dla powiatu cieszyńskiego - analiza problemów oraz potencjalnych możliwości ich rozwiązania, upowszechnianie dobrych praktyk w zakresie gospodarki wodnej i oszczędnego gospodarowania nią w rolnictwie i na obszarach wiejskich.</t>
  </si>
  <si>
    <t>Spotkania/Ekspertyza (1)</t>
  </si>
  <si>
    <t xml:space="preserve">20 przedstawicieli kluczowych sektorów dla gospodarki wodnej m.in. podmioty publiczne, samorządy terytorialne, rolnicy, stowarzyszenia działające na rzecz przyrody czy lasów państwowych, doradcy rolniczy, izby rolnicze, firmy mające znaczące oddziaływanie na wykorzystanie zasobów wód. </t>
  </si>
  <si>
    <t>"Innowacje w nowoczesnej uprawie ziemniaka"</t>
  </si>
  <si>
    <t xml:space="preserve">Celem konferencji jest zapoznanie rolników, producentów ziemniaka z możliwościami uprawy ziemniaka, zagadnieniami z dziedzin: odmian ziemniaka, technologii uprawy, przygotowaniem gleby pod uprawę, terminowością sadzenia, nawożeniem, pielęgnacją, rozpoznawaniem i zapobieganiem chorobom oraz  prawidłowym zbiorem ziemniaka. Ponadto uczestnicy zapoznają się z informacjami dotyczącymi znakowania produktów rolnych, możliwościami promocji i budowania lokalnych marek, zasadami bioasekuracji. Przedmiotem operacji jest zorganizowanie dwóch konferencji  dla około 100 osób. Udział w konferencji pozwoli nawiązać kontakty w danym obszarze tematycznym.   </t>
  </si>
  <si>
    <t>Konferencja (2)</t>
  </si>
  <si>
    <t xml:space="preserve">liczba  uczestników konferencji </t>
  </si>
  <si>
    <t>rolnicy, producenci ziemniaka, doradcy rolniczy</t>
  </si>
  <si>
    <t>"Wykorzystanie potencjału zwierząt ras rodzimych i innowacyjnych mieszanek paszowych pochodzenia krajowego ( bez GMO) do produkcji mięsa i jego przetworów o wysokiej jakości i wartości prozdrowotnej"</t>
  </si>
  <si>
    <t>rolnicy, doradcy, przedstawiciele jednostek doradczych, naukowcy</t>
  </si>
  <si>
    <t>Wyjazd studyjny (Francja/Niemcy)</t>
  </si>
  <si>
    <t xml:space="preserve">Celem operacji jest zapoznanie uczestników  z innowacyjnymi technologiami w uprawie warzyw korzeniowych oraz roślin okopowych, nowoczesne systemy ich monitorowania, walka z chorobami wirusowymi w uprawach warzyw, poprawa efektywności zarządzania gospodarstwem, podniesienie jakości wytwarzanych produktów rolnych oraz wskazanie nowych rynków zbytu.                                                                                                  Przedmiotem operacji jest zorganizowanie wyjazdu studyjnego do Belgii i Holandii dla 30 uczestników, ułatwianie kontaktów między grupami odbiorców operacji celem nawiązania stałej współpracy. </t>
  </si>
  <si>
    <t>Wyjazd studyjny ( Belgia i Holandia)</t>
  </si>
  <si>
    <t>rolnicy, domownicy rolników, doradcy, przedstawiciele jednostek doradczych,  producenci rolni, przedsiębiorcy sektora rolno-spożywczego, przedstawiciele instytucji działających na rzecz polskiego rolnictwa</t>
  </si>
  <si>
    <t>"Najwyższa jakość wołowiny - innowacyjne sposoby produkcji"</t>
  </si>
  <si>
    <t>Wyjazd studyjny (Francja)</t>
  </si>
  <si>
    <t xml:space="preserve">rolnicy, hodowcy bydła, naukowcy, przedstawiciele jednostek doradczych </t>
  </si>
  <si>
    <t>"Hortiterapia - innowacyjna terapia szansa na rozwój obszarów wiejskich"</t>
  </si>
  <si>
    <t>Wyjazd studyjny ( woj. warmińsko-mazurskie)</t>
  </si>
  <si>
    <t>"Najnowsze terapie roślinne w profilaktyce zdrowotnej szansą na innowacyjne wykorzystanie surowców zielarskich"</t>
  </si>
  <si>
    <t>Wyjazd studyjny (woj. lubelskie)</t>
  </si>
  <si>
    <t xml:space="preserve">liczba uczestników wyjazdu studyjnego </t>
  </si>
  <si>
    <t xml:space="preserve">"Turystyka kulinarna szansą na rozwój obszarów wiejskich" </t>
  </si>
  <si>
    <t>Wyjazd studyjny ( woj. podkarpackie)</t>
  </si>
  <si>
    <t xml:space="preserve">
rolnicy i przetwórcy zainteresowani wdrażaniem innowacyjnych form przetwórstwa, sprzedaży oraz promocji żywności tradycyjnej i regionalnej oraz partnerzy i przedstawiciele jednostek doradztwa rolniczego zaangażowani w budowanie marki lokalnej regionu świętokrzyskiego 
</t>
  </si>
  <si>
    <t>III-IV 
kwartał</t>
  </si>
  <si>
    <t>ŚODR Modliszewice</t>
  </si>
  <si>
    <t>Modliszewice, 
ul. Piotrkowska 30, 
26-200 Końskie</t>
  </si>
  <si>
    <t>"Skracanie łańcuchów dostaw poprzez sprzedaż bezpośrednią jako innowacyjny sposób na poprawę dochodowości gospodarstw rolnych"</t>
  </si>
  <si>
    <t>II-IV 
kwartał</t>
  </si>
  <si>
    <t>działania upowszechnienie:
- reklama radiowa
- druk i kolportaż ulotki
- reklama telewizyjna 
  i bilbord sponsorski</t>
  </si>
  <si>
    <t>liczba radiowych rozmów reklamowych</t>
  </si>
  <si>
    <t>liczba emisji radiowych rozmów reklamowych</t>
  </si>
  <si>
    <t>liczba ulotek</t>
  </si>
  <si>
    <t>nakład druku ulotek
(w tym nakład kolportażu 
odpłatnego ulotki)</t>
  </si>
  <si>
    <t>40 000 
(w tym 
32 000)</t>
  </si>
  <si>
    <t>liczba programów telewizyjnych</t>
  </si>
  <si>
    <t>liczba emisji programów telewizyjnych (w tym liczba powtórnych emisji)</t>
  </si>
  <si>
    <t>8 
(w tym 6 powtórzeń)</t>
  </si>
  <si>
    <t>liczba zapowiedzi  programów telewizyjnych i liczba ich emisji</t>
  </si>
  <si>
    <t xml:space="preserve">1 zapowiedź, 2 emisje </t>
  </si>
  <si>
    <t>liczba bilbordów sponsorskich 
i liczba ich emisji</t>
  </si>
  <si>
    <t>1 bilbord, 
18 emisji</t>
  </si>
  <si>
    <t>„Innowacje, Kreatywność, Aktywność, Rozwój – IKAR. Transfer doświadczeń z działań związanych z rozwojem obszarów wiejskich”</t>
  </si>
  <si>
    <t>Celem operacji jest aktywizacja mieszkańców z terenów wiejskich, zachęcanie ich do współpracy i inspirowanie do rozwoju przedsiębiorczości w zakresie lokalnego przetwórstwa, sprzedaży, turystyki oraz inicjowanie i wspieranie współpracy partnerskiej producentów, przedsiębiorców, organizacji pozarządowych, instytucji doradczych, jednostek naukowych i innych podmiotów branży rolno-spożywczej do kreowania innowacyjnych rozwiązań w tym zakresie (m.in. organizacyjnych, marketingowych, dystrybucyjnych itp.).
Przedmiotem operacji jest organizacja 3-dniowego krajowego wyjazdu studyjnego, podczas którego zaprezentowane zostaną wdrożone do praktyki rolniczej i okołorolniczej rozwiązania z ww. zakresu, na przykładzie podmiotów, które odniosły sukces, i które stanowić będą inspirację dla uczestników wyjazdu do podejmowania wspólnych inicjatyw na rzecz wdrażania rozwiązań innowacyjnych.</t>
  </si>
  <si>
    <t>rolnicy, przedstawiciele podmiotów/instytucji zaangażowanych w rozwój obszarów wiejskich przedsiębiorcy i doradcy rolni z terenu województwa świętokrzyskiego</t>
  </si>
  <si>
    <t>"Właściwości i wykorzystanie ziół użytkowych, promocja i dystrybucja produktów ziołowych jako innowacja dla produkcji ogrodniczej i przetwórstwa  w regionie świętokrzyskim"</t>
  </si>
  <si>
    <t xml:space="preserve">Celem operacji jest zapoznanie jej uczestników z innowacyjnymi rozwiązaniami w zakresie upraw zielarskich (transfer wiedzy od nauki do praktyki, wymiana doświadczeń), co przyczyni się do nawiązania partnerskiej współpracy pomiędzy różnymi instytucjami i podmiotami sfery naukowej, sfery doradczej i producentami, ukierunkowanej na poprawę rentowności i konkurencyjności gospodarstw ogrodniczych, a w szerszej perspektywie da możliwość nawiązania współpracy (utworzenia grupy branżystów) ukierunkowanej na rozwój tej gałęzi rolnictwa, w tym również wdrażania innowacyjnych rozwiązań z zakresu organizacji zbytu, promocji, agrotechniki, marketingu ziół. użytkowych.  
Przedmiotem operacji jest organizacja dwudniowego wyjazdu studyjnego połączonego z blokiem wykładowym dla rolników z terenu województwa świętokrzyskiego z zakresu przedmiotowej tematyki operacji pozwalającego osiągnąć zamierzone cele. </t>
  </si>
  <si>
    <t>rolnicy (producenci sektora ogrodniczego zainteresowani rozszerzeniem palety oferowanego produktu), przedstawiciele grup producenckich, rolniczych jednostek doradczych, szkół rolniczych, instytucji/podmiotów działających na rzecz rozwoju sektora ogrodniczego i przetwórczego, jednostek naukowych, instytutów badawczych, uniwersytetów rolniczych</t>
  </si>
  <si>
    <t xml:space="preserve">
"Ekologiczna uprawa i przetwórstwo warzyw i owoców jako innowacja dla produkcji ogrodniczej gospodarstw regionu sandomierskiego"</t>
  </si>
  <si>
    <t xml:space="preserve">Celem operacji jest zapoznanie jej uczestników z innowacyjnymi rozwiązaniami w zakresie ogrodniczych upraw ekologicznych, co przyczyni się do nawiązania partnerskiej współpracy pomiędzy różnymi instytucjami i podmiotami sfery naukowej, sfery doradczej a producentami, ukierunkowanej na poprawę rentowności i konkurencyjności gospodarstw ogrodniczych, a w szerszej perspektywie da możliwość nawiązania współpracy (utworzenia grupy branżystów) ukierunkowanej na rozwój tej gałęzi rolnictwa, w tym również wdrażanie innowacyjnych rozwiązań z zakresu organizacji zbytu, promocji, agrotechniki, marketingu produktów ekologicznych. 
Przedmiotem operacji jest organizacja i przeprowadzenie 2-dniowego seminarium połączonego z wyjazdem studyjnym dla 25 rolników z terenu województwa świętokrzyskiego z zakresu przedmiotowej tematyki operacji. </t>
  </si>
  <si>
    <t>seminarium 
z wyjazdem studyjny</t>
  </si>
  <si>
    <t>liczba seminariów 
z wyjazdem studyjnym</t>
  </si>
  <si>
    <t>„Grupy producentów rolnych i ich związki jako innowacyjna forma zrzeszania się rolników w oparciu o dobre przykłady”</t>
  </si>
  <si>
    <t>Celem operacji jest zwiększenie wiedzy fachowej i zaprezentowanie dobrych praktyk z zakresu zrzeszania się rolników na przykładzie funkcjonowania grup producentów rolnych, w tym zawiązanie nowych partnerstw biznesowych/utworzenie nowych grup branżowych, które wpływ będą miały na rozwój świętokrzyskiego rolnictwa poprzez podejmowanie wspólnych inicjatyw (w tym wdrażanie innowacyjnych rozwiązań). Powstałe partnerstwa i wypracowane, wzajemne zaufanie jej członków pozwoli na podejmowanie kolejnych inicjatyw, w tym m.in. realizacji projektów innowacyjnych w ramach działania "Współpraca", w których fundamentem grupy operacyjnej będzie już istniejąca grupa współpracujących rolników. 
Przedmiotem operacji jest organizacja dwudniowego krajowego wyjazdu studyjnego do grup producentów rolnych, które dzięki współpracy członków/rolników i wdrażaniu innowacyjnych rozwiązań odniosły sukces.</t>
  </si>
  <si>
    <t xml:space="preserve">rolnicy, przedsiębiorcy z branży rolnej/przetwórczej/spożywczej, przedstawiciele rolniczych jednostek doradczych z terenu województwa świętokrzyskiego, grup producenckich, jednostek naukowych, instytutów badawczych, uniwersytetów rolniczych </t>
  </si>
  <si>
    <t>"Nawiązywanie kontaktów między podmiotami zainteresowanymi utworzeniem Lokalnego Partnerstwa ds. Wody w powiecie koneckim"</t>
  </si>
  <si>
    <t xml:space="preserve">Celem operacji jest zainicjowanie współpracy oraz stworzenie sieci kontaktów miedzy lokalnym społeczeństwem a instytucjami i urzędami  na terenie powiatu koneckiego, w zakresie gospodarki wodnej na obszarach wiejskich, w tym zapoznanie się z innowacyjnymi rozwiązaniami stosowanymi w racjonalnym gospodarowaniu wodą, ze szczególnym uwzględnieniem rolnictwa. Operacja umożliwi wzajemne poznanie zakresów działania i potrzeb związanych z gospodarowaniem wodą członków LPW, zdiagnozowanie sytuacji w zakresie zarządzania zasobami wodnymi pod kątem potrzeb rolnictwa i mieszkańców obszarów wiejskich powiatu koneckiego (przeanalizowanie problemów oraz potencjalnych innowacyjnych możliwości ich rozwiązania), a także upowszechnianie dobrych praktyk w zakresie gospodarki wodnej i oszczędnego gospodarowania nią w rolnictwie i na obszarach wiejskich.
Przedmiotem operacji jest organizacja i przeprowadzenie 5 spotkań 
dla 150 przedstawicieli grupy docelowej operacji, których efektem będzie powołanie pilotażowego Lokalnego Partnerstwa ds. Wody, obejmującego swym zasięgiem powiat konecki, w którego skład wejdą przedstawiciele administracji publicznej, rolników, doradztwa rolniczego, nauki oraz opracowanie raportu na temat obecnej sytuacji wodnej w powiecie koneckim.   
</t>
  </si>
  <si>
    <t>Przedstawiciele Państwowego Gospodarstwa Wodnego Wody Polskie, administracji publicznej, spółki wodnej, izby rolniczej, lasów państwowych, instytutów naukowych/ uczelni rolniczych, organizacji pozarządowych, rolnicy, właściciele stawów rybnych, przedstawiciele podmiotów doradczych, przedsiębiorcy mający oddziaływanie na stan wód na danym terenie, inne podmioty zainteresowane tematem.</t>
  </si>
  <si>
    <t>"Nowoczesna i bezpieczna uprawa ziemniaka 
w województwie świętokrzyskim"</t>
  </si>
  <si>
    <t xml:space="preserve">Celem operacji jest transfer najnowszej wiedzy merytorycznej z zakresu upraw ziemniak, w tym innowacyjnych rozwiązań technicznych, technologicznych i organizacyjnych stosowanych w tej produkcji (w tym prezentację dobrych przykładów w tym zakresie), a także umożliwienie nawiązania kontaktów miedzy producentami ziemniaków z województwa świętokrzyskiego, dzięki czemu będą mogli podejmować wspólne inicjatywy dla lokalnego i krajowego rozwoju tej branży, w tym udział w  Programie dla Polskiego Ziemniaka. Operacja umożliwi przedstawienie i zapoznanie producentów z możliwościami restrukturyzacji całej branży, poprzez wyeliminowanie nieprawidłowości rynkowych i fitosanitarnych, jak również możliwości wsparcia sprzedaży ziemniaków poprzez ich promocję jako polskich produktów żywnościowych w ramach akcji Polska smakuje i Produkt Polski.
Przedmiotem operacji jest organizacja 2 konferencji dla rolników/producentów ziemniaków z województwa świętokrzyskiego, które umożliwią osiągnięcie zakładanych celów operacji, w tym przede wszystkim nawiązanie kontaktów między producentami, wymiana doświadczeń i zapoznanie się z Programem dla Polskiego Ziemianka w kontekście lokalnej produkcji. </t>
  </si>
  <si>
    <t>2</t>
  </si>
  <si>
    <t xml:space="preserve">
rolnicy/producenci ziemniaka, przedstawiciele jednostek doradztwa rolniczego, jednostek i instytutów badawczych oraz instytucji, firm prywatnych i jednostek związanych z branżą ziemniaka   
</t>
  </si>
  <si>
    <t>IV 
kwartał</t>
  </si>
  <si>
    <t xml:space="preserve">"Sieciowanie kontaktów jako element  organizacyjnej innowacji wśród producentów ekologicznych z województwa świętokrzyskiego" </t>
  </si>
  <si>
    <t>stoisko wystawiennicze</t>
  </si>
  <si>
    <t>liczba stoisk wystawienniczych</t>
  </si>
  <si>
    <t xml:space="preserve">rolnicy indywidualni z sektora ekologicznego, przedstawiciele jednostek doradczych, jednostek podmioty certyfikujące rolnictwo ekologiczne/prowadzące i wdrażające systemy jakości, przedstawiciele jednostek naukowych/uczelni rolniczych/instytutów badawczych, firmy wspierające rozwój produkcji ekologicznej   </t>
  </si>
  <si>
    <t>liczba podmiotów 
na stoisku wystawienniczym</t>
  </si>
  <si>
    <t>Prezentacja innowacji w rolnictwie województwa warmińsko-mazurskiego</t>
  </si>
  <si>
    <t xml:space="preserve">Celem operacji jest zaprezentowanie dobrych praktyk dotyczących wdrażania innowacji w produkcji roślinnej i zwierzęcej oraz w przetwórstwie, co wpłynie na kształtowanie postaw proinnowacyjnych oraz zwiększy wiedzę na ten temat wśród odbiorców operacji z terenów woj. warmińsko-mazurskiego.                                                                          
Przedmiotem operacji będzie nagranie i emisja cyklicznych audycji radiowych i telewizyjnych przedstawiających innowacyjne rozwiązania  i dobre praktyki, co wpłynie na podwyższenie wiedzy w zakresie wdrażania innowacji w rolnictwie i na obszarach wiejskich oraz wzbogaci  i uatrakcyjni formy prezentacji treści merytorycznych opracowywanych pod kierunkiem W-MODR.
</t>
  </si>
  <si>
    <t xml:space="preserve">audycja telewizyjna
</t>
  </si>
  <si>
    <t>9</t>
  </si>
  <si>
    <t>Warmińsko-Mazurski Ośrodek Doradztwa Rolniczego z siedzibą w Olsztynie</t>
  </si>
  <si>
    <t>ul. Jagiellońska 91
10-356 Olsztyn</t>
  </si>
  <si>
    <t>audycja radiowa</t>
  </si>
  <si>
    <t>liczba audycji radiowych</t>
  </si>
  <si>
    <t>8</t>
  </si>
  <si>
    <t>Innowacyjne rozwiązania w agrotechnice ze szczególnym uwzględnieniem nowoczesnych maszyn rolniczych</t>
  </si>
  <si>
    <t xml:space="preserve">Głównym celem realizacji operacji jest zapoznanie oraz ugruntowanie wiedzy uczestników operacji na temat innowacyjnych rozwiązań w uprawie i wykorzystanie ich w praktyce. Ponadto celem operacji będzie ułatwienie transferu wiedzy, nawiązanie kontaktów, współpracy pomiędzy rolnikami, doradcami a firmami oferującymi innowacyjne rozwiązania dla rolnictwa. Prezentacja maszyn rolniczych w zakresie efektywnego nawożenia i racjonalnej ochrony chemicznej. Operacja przyczyni się także do tworzenie nowych oraz podtrzymania dotychczas funkcjonujących sieci kontaktów pomiędzy odbiorcami projektu oraz pozostałymi zainteresowanymi wdrażaniem innowacji w rolnictwie precyzyjnym. </t>
  </si>
  <si>
    <t>200</t>
  </si>
  <si>
    <t>Innowacyjne działalności pozarolnicze, w tym produkcja i przetwórstwo surowców zielarskich- alternatywa dla małych gospodarstw rolnych</t>
  </si>
  <si>
    <t>Operacja ma służyć ułatwieniu transferu wiedzy i innowacji w zakresie nowych rozwiązań w działalności pozarolniczej, a także poznania  dobrych praktyk w zakresie produkcji ziół i prezentacji certyfikowanych produktów ekologicznych, dających możliwość rozwoju działalności pozarolniczej, jako alternatywy dla produkcji rolnej. Ponadto operacja przyczyni się do wymiany doświadczeń i budowania sieci kontaktów pomiędzy podmiotami zainteresowanymi prowadzeniem działalności pozarolniczej, w tym produkcją i przetwórstwem ziół w zakresie wdrażania innowacyjnych kierunków promocji i marketingu certyfikowanej żywności ekologicznej i tradycyjnej.</t>
  </si>
  <si>
    <t>vebinarium</t>
  </si>
  <si>
    <t>liczba vebinariów</t>
  </si>
  <si>
    <t>rolnicy - właściciele małych gospodarstw, inni mieszkańcy obszarów wiejskich, w tym producenci żywności regionalnej, pracownicy nauki, doradcy rolniczy.</t>
  </si>
  <si>
    <t>liczba tytułów</t>
  </si>
  <si>
    <t>Film promocyjny</t>
  </si>
  <si>
    <t>Innowacje marketingowe w kreowaniu wizerunku marki lokalnej</t>
  </si>
  <si>
    <t>Celem operacji jest nawiązanie współpracy między producentami żywności lokalnej, jednostkami naukowymi, podmiotami wspierającymi rozwój rynku żywności, w celu zapoznania się z funkcjonowaniem i wdrożeniem innowacyjnych rozwiązań marketingowych.  Operacja przyczyni się do wzrostu poziomu wiedzy na temat korzyści płynących z budowania sieci kontaktów i zawiązywania partnerstw na rzecz wprowadzania innowacyjnych rozwiązań marketingowych w zakresie promocji i dystrybucji produktów lokalnych na rzecz rozwoju krótkich łańcuchów dostaw oraz obszarów wiejskich.</t>
  </si>
  <si>
    <t>producenci rolni, przetwórcy żywności, lokalni liderzy, przedstawiciele Lokalnych Grup Działania, jednostek naukowych oraz doradztwa rolniczego</t>
  </si>
  <si>
    <t>Warmińsko-Mazurski Ośrodek Doradztwa Rolniczego 
z siedzibą 
w Olsztynie</t>
  </si>
  <si>
    <t xml:space="preserve">Celem operacji jest zainicjowanie współpracy oraz stworzenie sieci kontaktów między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województwa warmińsko-mazurskiego,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wodą w rolnictwie i na obszarach wiejskich.
</t>
  </si>
  <si>
    <t>liczba uczestników  spotkania</t>
  </si>
  <si>
    <t>liczba uczestników wyjazdu</t>
  </si>
  <si>
    <t>liczba raportów</t>
  </si>
  <si>
    <t>Nowoczesna i bezpieczna produkcja ziemniaka w województwie warmińsko-mazurskim</t>
  </si>
  <si>
    <t xml:space="preserve">Głównym celem realizacji operacji jest zapoznanie oraz ugruntowanie wiedzy uczestników operacji na temat innowacyjnych rozwiązań w uprawie ziemniaka i wykorzystanie ich w praktyce. Ponadto operacja ta pozwoli na szczegółowe przedstawienie i oswojenie uczestników z ministerialnym Programem dla Polskiego Ziemniaka, który ma na celu gruntowną restrukturyzację branży poprzez wyeliminowanie nieprawidłowości rynkowych i fitosanitarnych, jak również wsparcie producentów poprzez promocję polskich produktów żywnościowych. Ponadto celem operacji będzie ułatwienie transferu wiedzy, nawiązanie kontaktów, współpracy pomiędzy rolnikami, doradcami a firmami oferującymi innowacyjne rozwiązania dla rolnictwa.  Operacja przyczyni się także do tworzenie nowych oraz podtrzymania dotychczas funkcjonujących sieci kontaktów pomiędzy odbiorcami projektu oraz pozostałymi zainteresowanymi wdrażaniem nowoczesnej i bezpiecznej produkcji ziemniaka. </t>
  </si>
  <si>
    <t>rolnicy, mieszkańcy obszarów wiejskich, przedstawiciele doradztwa rolniczego,  pracownicy firm i instytucji działających na rzecz rolnictwa, producenci ziemniaka lub zamierzający podjąć taką produkcję w celu zwiększenia rentowności swoich gospodarstw rolnych, inne podmioty zainteresowane przedmiotową tematyką,</t>
  </si>
  <si>
    <t>100</t>
  </si>
  <si>
    <t>Rolnictwo ekologiczne - szansa dla rolników i konsumentów z województwa warmińsko-mazurskiego</t>
  </si>
  <si>
    <t>spotkania informacyjne</t>
  </si>
  <si>
    <t>ilość spotkań</t>
  </si>
  <si>
    <t xml:space="preserve"> liczba uczestników spotkań</t>
  </si>
  <si>
    <t>liczba audycji</t>
  </si>
  <si>
    <t>e-learning</t>
  </si>
  <si>
    <t>ilość e-learningów</t>
  </si>
  <si>
    <t>spotkanie on-line (webinarium)</t>
  </si>
  <si>
    <t>Krótkie łańcuchy dostaw jako forma rozwoju  producentów żywności w województwie warmińsko-mazurskim</t>
  </si>
  <si>
    <t>Priorytetowym celem operacji jest omówienie możliwości innowacyjnych kierunków promocji, a przede wszystkim sprzedaży produktów rolnych wytwarzanych w gospodarstwach rolnych. Poprzez bezpośrednią wymianę doświadczeń pomiędzy samymi producentami, doradcami rolniczymi, jak i specjalistami z dziedziny promocji i sprzedaży w ramach RHD produktów rolnych, uczestnicy spotkania zdobędą nową, bezcenną wiedzę na temat krótkich łańcuchów dostaw i możliwości poszerzenia form dystrybucji produktów swojej działalności. Konferencja ma za zadanie poszerzenie wiedzy uczestników oraz ukazanie prostych innowacyjnych metod marketingowych na rynkach w XXI w. Dzięki operacji producenci różnych produktów rolnych będą mogli bez trudu zwiększyć swoje możliwości sprzedażowe, a co za tym idzie również finansowe co bez wątpienia przełoży się bezpośrednio na rozwój gospodarstw w województwie warmińsko-mazurskim.</t>
  </si>
  <si>
    <t>ilość wystaw</t>
  </si>
  <si>
    <t>Wielkopolski Ośrodek Doradztwa Rolniczego w Poznaniu</t>
  </si>
  <si>
    <t>liczba wydanych egzemplarzy publikacji</t>
  </si>
  <si>
    <t>rolnicy, pracownicy jednostek doradztwa rolniczego</t>
  </si>
  <si>
    <t>Rolnictwo a zmiany klimatu</t>
  </si>
  <si>
    <t>Różnicowanie pozarolniczej działalności na obszarach wiejskich</t>
  </si>
  <si>
    <t>DZIEŃ POLA- Innowacyjne rozwiązania w produkcji polowej</t>
  </si>
  <si>
    <t>spotkanie polowe</t>
  </si>
  <si>
    <t>liczba spotkań polowych</t>
  </si>
  <si>
    <t>producenci rolni, mieszkańcy obszarów wiejskich, pracownicy jednostki doradztwa rolniczego</t>
  </si>
  <si>
    <t>Poznań, ul. Sieradzka 29</t>
  </si>
  <si>
    <t>łączna liczba uczestników  spotkań</t>
  </si>
  <si>
    <t>producenci rolni, mieszkańcy obszarów wiejskich, pracownicy jednostki doradztwa rolniczego, przedstawiciele administracji samorządowej, przedstawiciele spółek wodnych</t>
  </si>
  <si>
    <t>Mała przedsiębiorczość na obszarach wiejskich</t>
  </si>
  <si>
    <t xml:space="preserve">Celem operacji jest ułatwianie transferu wiedzy w zakresie podejmowania nowych inicjatyw wspierających przedsiębiorczość na obszarach wiejskich w zakresie wytwarzania żywnościowych produktów lokalnych, prowadzenia agroturystyki oraz lokalnych punktów usługowych.
Przedmiotem operacji jest film na temat nowych inicjatyw wspierających przedsiębiorczość na obszarach wiejskich; 3 wyjazdy studyjne związane z tematyką tworzenia i rozwijania inkubatorów przetwórczych - inkubatorów kuchennych, przetwórstwa żywności i krótkich łańcuchów dostaw; tworzenia i rozwijania turystyki wiejskiej; publikacja na temat przedsiębiorczości na obszarach wiejskich.
</t>
  </si>
  <si>
    <t>Innowacyjna produkcja ogrodnicza</t>
  </si>
  <si>
    <t xml:space="preserve">Celem operacji jest ułatwianie transferu wiedzy w zakresie innowacyjnej produkcji ogrodniczej. Ogrodnictwo jest ważną gałęzią rolnictwa, które obejmuje produkcję owoców z drzew i krzewów, warzyw i kwiatów gruntowych i spod osłon oraz drzew i krzewów ozdobnych. Działania kierunkowe wspierające wzrost poziomu wiedzy i umiejętności mogą przyczynić się do rozwoju polskiego ogrodnictwa.
Przedmiotem operacji są 4 publikacje z zakresu innowacyjnych rozwiązań w hodowli roślin ogrodniczych, wprowadzania do upraw nowych gatunków warzyw i owoców w celu poszerzenia asortymentu płodów rolnych, rozwijania innowacyjnych technologii przechowywania produktów ogrodniczych, przetwórstwa przydomowego jako dodatkowego źródła przychodów gospodarstw ogrodniczych.
</t>
  </si>
  <si>
    <t xml:space="preserve">liczba wydanych egzemplarzy publikacji </t>
  </si>
  <si>
    <t>Sposób na sukces - przetwarzanie i sprzedaż produktów z gospodarstwa rolnego</t>
  </si>
  <si>
    <t>Nowoczesna i bezpieczna produkcja ziemniaka w województwie wielkopolskim</t>
  </si>
  <si>
    <t>producenci rolni, pracownicy jednostki doradztwa rolniczego</t>
  </si>
  <si>
    <t>rolnicy, przedstawiciele nauki, administracji rządowej i samorządowej, przedstawiciele  instytucji pracujących na rzecz rolnictwa  ekologicznego, pracownicy jednostki doradztwa rolniczego</t>
  </si>
  <si>
    <t>stoisko informacyjne</t>
  </si>
  <si>
    <t>liczba stoisk informacyjnych</t>
  </si>
  <si>
    <t xml:space="preserve">liczba pokazów </t>
  </si>
  <si>
    <t>Zachodniopomorski Ośrodek Doradztwa Rolniczego w Barzkowicach</t>
  </si>
  <si>
    <t xml:space="preserve">III Międzyregionalny Pokaz Alpak </t>
  </si>
  <si>
    <t xml:space="preserve">Pokaz alpak </t>
  </si>
  <si>
    <t xml:space="preserve">rolnicy , mieszkańcy obszarów wiejskich , osoby zainteresowane tematyką chowu alpak </t>
  </si>
  <si>
    <t>Barzkowice 2                            73-134 Barzkowice</t>
  </si>
  <si>
    <t xml:space="preserve">drukowane materiały informacyjne i promocyjne               </t>
  </si>
  <si>
    <t>Barzkowice 2                              73-134 Barzkowice</t>
  </si>
  <si>
    <t xml:space="preserve">Innowacyjne rozwiązania w gospodarce pasiecznej </t>
  </si>
  <si>
    <t xml:space="preserve">  warsztaty + film krótkometrażowy </t>
  </si>
  <si>
    <t xml:space="preserve">liczba warsztatów </t>
  </si>
  <si>
    <t xml:space="preserve"> I -IV</t>
  </si>
  <si>
    <t>Barzkowice 2                                                    73-134 Barzkowice</t>
  </si>
  <si>
    <t>Barzkowice 2                                     73-134 Barzkowice</t>
  </si>
  <si>
    <t xml:space="preserve">film  krótkometrażowy </t>
  </si>
  <si>
    <t xml:space="preserve">Innowacje w rolnictwie i innowacyjne metody uprawy roślin </t>
  </si>
  <si>
    <t>Barzkowice 2                                   73-134 Barzkowice</t>
  </si>
  <si>
    <t xml:space="preserve">film krótkometrażowy </t>
  </si>
  <si>
    <t xml:space="preserve">rolnicy , mieszkańcy obszarów wiejskich </t>
  </si>
  <si>
    <t>I -IV</t>
  </si>
  <si>
    <t>Barzkowice 2                                          73-134 Barzkowice</t>
  </si>
  <si>
    <t xml:space="preserve">Przetwórstwo mleka sposobem na dywersyfikacje dochodów </t>
  </si>
  <si>
    <t xml:space="preserve">rolnicy, właściciele małych  gospodarstw, mieszkańcy obszarów wiejskich </t>
  </si>
  <si>
    <t>Barzkowice 2                                       73-134 Barzkowice</t>
  </si>
  <si>
    <t xml:space="preserve">Tworzenie i funkcjonowania inkubatorów przetwórczych, dobre praktyki promocji produktów regionalnych i zasobów lokalnych </t>
  </si>
  <si>
    <t xml:space="preserve">pracownicy jednostki doradztwa rolniczego , mieszkańcy obszarów wiejskich , osoby zainteresowane funkcjonowaniem inkubatorów </t>
  </si>
  <si>
    <t>Barzkowice 2                                      73-134</t>
  </si>
  <si>
    <t>Przedstawiciele Państwowego Gospodarstwa Wodnego Wody Polskie, administracji publicznej, spółki wodnej, izby rolniczej, lasów państwowych, organizacji pozarządowych, rolnicy, 
przedstawiciele podmiotów doradczych, przedsiębiorcy mający oddziaływanie na stan wód na danym terenie, inne podmioty zainteresowane tematem.</t>
  </si>
  <si>
    <t xml:space="preserve">liczba  </t>
  </si>
  <si>
    <t xml:space="preserve"> III-IV</t>
  </si>
  <si>
    <t xml:space="preserve">Nowoczesna i bezpieczna uprawa ziemniaka w województwie zachodniopomorskim </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</si>
  <si>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zachodniopomorskim.</t>
  </si>
  <si>
    <t>Harmonogram / termin realizacji
(w ujęciu kwartalnym)</t>
  </si>
  <si>
    <t xml:space="preserve">Budżet brutto operacji  
(w zł)
</t>
  </si>
  <si>
    <t>1 
1</t>
  </si>
  <si>
    <t>szkolenie z warsztatami,
liczba uczestników</t>
  </si>
  <si>
    <t>1
30</t>
  </si>
  <si>
    <t>seminarium,
liczba uczestników</t>
  </si>
  <si>
    <t>1
25</t>
  </si>
  <si>
    <t>konferencja
liczba uczestników</t>
  </si>
  <si>
    <t>1
50</t>
  </si>
  <si>
    <t xml:space="preserve">1
1
20        </t>
  </si>
  <si>
    <t>1
70</t>
  </si>
  <si>
    <t>spotkania tematyczne
liczba uczestników</t>
  </si>
  <si>
    <t>3
30</t>
  </si>
  <si>
    <t>publikacja
liczba egzemplarzy</t>
  </si>
  <si>
    <t>1
300</t>
  </si>
  <si>
    <t xml:space="preserve">szkolenie,
liczba uczestników </t>
  </si>
  <si>
    <t xml:space="preserve">szkolenie
liczba uczestników </t>
  </si>
  <si>
    <t xml:space="preserve">publikacja
liczba egzemplarzy
wersja online </t>
  </si>
  <si>
    <t>1
450
1</t>
  </si>
  <si>
    <t xml:space="preserve">wyjazd studyjny
liczba uczestników   </t>
  </si>
  <si>
    <t>1
40</t>
  </si>
  <si>
    <t>konferencja
liczba uczestników
konkursy
liczba uczestników</t>
  </si>
  <si>
    <t>1
60
2
12</t>
  </si>
  <si>
    <t>szkolenie z wyjazdem  studyjnym
liczba uczestników</t>
  </si>
  <si>
    <t xml:space="preserve">1
45 </t>
  </si>
  <si>
    <t>broszura
liczba egzemplarzy</t>
  </si>
  <si>
    <t>1
500</t>
  </si>
  <si>
    <t xml:space="preserve">Broszury
ilość egzemplarzy
wersja online                                                                                                                     </t>
  </si>
  <si>
    <t>2
500
2</t>
  </si>
  <si>
    <t>szkolenia e-learningowe
liczba uczestników</t>
  </si>
  <si>
    <t xml:space="preserve">spotkania tematyczne
liczba uczestników
raport
broszura
liczba egzemlplarzy </t>
  </si>
  <si>
    <t>5
120
2
1
200</t>
  </si>
  <si>
    <t>Celem operacji jest podniesienie świadomości rolników i społeczeństwa w zakresie chowu i hodowli alpak pozwoli na pokazanie wszechstronnych możliwości produkcyjnych tych zwierząt takich jak: włókno, mięso, turystyka i rekreacja oraz alpakoterapia, które mogą zostać wykorzystane do rozwoju małych gospodarstw i stworzenia alternatywnych źródeł dochodu. 
Przeprowadzenie pokazu oceny zwierząt oraz prezentacja zwierząt pozwoli na zapoznanie uczestników doborem odpowiednich zwierząt oraz zasadami jakimi należy się kierować przy ich wyborze w zależności do obranego kierunku produkcji w danym gospodarstwie z naciskiem na poprawę rentowności i opłacalności tej produkcji.</t>
  </si>
  <si>
    <t>Centrum Doradztwa Rolniczego 
w Brwinowie (SIR)</t>
  </si>
  <si>
    <t>Dolnośląski WODR</t>
  </si>
  <si>
    <t>Kujawsko-pomorski WODR</t>
  </si>
  <si>
    <t>Lubelski WODR</t>
  </si>
  <si>
    <t>Lubuski WODR</t>
  </si>
  <si>
    <t>Łódzki WODR</t>
  </si>
  <si>
    <t>Małopolski WODR</t>
  </si>
  <si>
    <t>Mazowiecki WODR</t>
  </si>
  <si>
    <t>Opolski WODR</t>
  </si>
  <si>
    <t>Podkarpacki WODR</t>
  </si>
  <si>
    <t>Podlaski WODR</t>
  </si>
  <si>
    <t>Pomorski WODR</t>
  </si>
  <si>
    <t>Śląski WODR</t>
  </si>
  <si>
    <t>Świętokrzyski WODR</t>
  </si>
  <si>
    <t>Warmińsko-mazurski WODR</t>
  </si>
  <si>
    <t>Wielkopolski WODR</t>
  </si>
  <si>
    <t>Zachodniopomorski WODR</t>
  </si>
  <si>
    <t>RAZEM</t>
  </si>
  <si>
    <t xml:space="preserve">III-IV </t>
  </si>
  <si>
    <t>Celem operacji jest zwiększenie wiedzy z zakresu innowacji w sprzedaży i przetwórstwie żywności na małą skalę, w tym prezentacja dobrych praktyk o charakterze proinnowacyjnym w zakresie krótkich łańcuchów dostaw, dystrybucji żywności i ich promocji (w tym szczególnie na przykładzie funkcjonującego e-bazarku świętokrzyskiego) oraz upowszechnienie informacji o nich wśród producentów z województwa świętokrzyskiego poprzez działania w radiu, telewizji i prasie o zasięgu wojewódzkim, a także tworzenie sieci kontaktów pomiędzy świętokrzyskimi rolnikami, wytwórcami żywności oraz osobami, instytucjami, firmami działającymi w branży rolniczej i rolno-spożywczej. Upowszechnienie informacji o strategii skracania łańcuchów dostaw umożliwi nawiązywanie nowych kontaktów między rolnikami i lokalnymi wytwórcami żywności, co dzięki działaniom brokerskim świętokrzyskiego zespołu SIR pozwoli na zawiązywanie nowych partnerstw i podejmowanie wspólnych inicjatyw na rzecz wdrażania innowacji w przemyśle rolno-spożywczym. Operacja, dzięki konferencji i wyjazdowi studyjnemu, umożliwi bezpośredni transfer aktualnej wiedzy merytorycznej z zakresu produkcji żywności na mała skalę oraz praktyczną prezentację nowatorskich rozwiązań w tej branży (organizacyjnych, marketingowych, dystrybucyjnych, promocyjnych). Działania upowszechnieniowe o zasięgu wojewódzkim będą czynnikiem aktywizującym producentów i przetwórców z województwa świętokrzyskiego do nawiązania współpracy z zespołem SIR i jednocześnie prezentacją dobrego przykładu w zakresie skracania łańcuchów dostaw jakim jest e-bazarek świętokrzyski.   
Przedmiotem operacji jest:
1. Organizacja trzydniowego krajowego wyjazdu studyjnego dla 30 osób połączonego z konferencją, podczas których nastąpi transfer wiedzy z ww. tematyki operacji (w tym wymiana doświadczeń i nawiązanie współpracy i kontaktów na potrzeby przyszłych grup operacyjnych) oraz zostaną zaprezentowane rozwiązania, które przyczyniły się do sukcesów prezentowanych rozwiązań/gospodarstw. 
2. Działania upowszechnieniowe polegające na: 
- druku dwustronnej ulotki informacyjno-promocyjnej skierowanej do producentów żywności i konsumentów prezentującej dobry przykład skracania łańcuchów dostaw jakim jest świętokrzyski e-bazarku oraz jej dystrybucja w prasie o zasięgu wojewódzkim (odpłatna), periodyku ŚODR Modliszewice "Aktualności Rolnicze" oraz za pośrednictwem doradców rolnych ŚODR,
- emisja (wraz z produkcją) radiowej rozmowy reklamowej o długości 120 sekund w rozgłośni radiowej o zasięgu wojewódzkim skierowanej do producentów żywności i konsumentów mówiącej o strategii skracania łańcuchów dostaw na przykładzie świętokrzyskiego e-bazarku, 
- emisja (wraz z produkcją i przekazaniem praw autorskich do materiału dla zlecającego) 2 programów telewizyjnych o długości 5 minut każdy, w telewizji naziemnej o zasięgu wojewódzkim wraz usługami towarzyszącymi (produkcja i emisja zapowiedzi programu telewizyjnego, produkcja i emisja bilbordu sponsorskiego) kierowanego do producentów żywności i konsumentów prezentujących dobry przykład skracania łańcuchów dostaw jakim jest świętokrzyski e-bazarku.</t>
  </si>
  <si>
    <t>ulotka</t>
  </si>
  <si>
    <t xml:space="preserve"> producenci rolni, przetwórcy artykułów rolno- spożywczych, przedsiębiorcy, konsumenci</t>
  </si>
  <si>
    <t>plakat</t>
  </si>
  <si>
    <t>liczba plakatów</t>
  </si>
  <si>
    <t>roll-up</t>
  </si>
  <si>
    <t>liczba roll-upów</t>
  </si>
  <si>
    <t xml:space="preserve">dystrybucja ulotek </t>
  </si>
  <si>
    <t>Operacja zakłada przygotowanie podmiotów zajmujących się badaniami, transferem wiedzy i wdrażaniem innowacji do skutecznych działań brokeringowych. W tym celu przeprowadzony zostanie cykl czterech szkoleń dotyczących skutecznego brokeringu, promowania i upowszechniania innowacji w rolnictwie i na obszarach wiejskich. Szkolenie będzie prowadzone przez specjalistów z zakresu negocjacji w agrobiznesie, mediacji, coachingu, transferu wiedzy oraz metod pracy z wielopodmiotowymi strukturami w zakresie transferu innowacyjnych technologii.</t>
  </si>
  <si>
    <t>reprezentanci Grup Operacyjnych EPI, pracownicy jednostek doradztwa rolniczego, przedstawiciele ARiMR i MRiRW,  zainteresowani działaniem "Współpraca"</t>
  </si>
  <si>
    <t>Celem operacji jest  wspieranie  aktywnego tworzenia sieci kontaktów pomiędzy podmiotami zainteresowanymi oraz wspierającymi wdrażanie innowacyjnych rozwiązań w rolnictwie, produkcji żywności, leśnictwie i na obszarach wiejskich. Operacja ma również na celu ułatwianie wymiany wiedzy, doświadczeń oraz dobrych praktyk w zakresie realizowania projektów mających podnieść poziom innowacyjności polskiego sektora rolno-spożywczego.</t>
  </si>
  <si>
    <t>Przedmiotem operacji jest zorganizowanie spotkań informacyjno-szkoleniowych dla pracowników CDR i WODR pełniących rolę koordynatorów SIR, brokerów innowacji oraz innych osób wspierających działania na rzecz SIR. Celem operacji jest kontynuacja cyklicznych spotkań podczas których uczestnicy wymieniają się doświadczeniami oraz dobrymi praktykami z zakresu funkcjonowania i realizacji zadań SIR oraz wspierania tworzących się Grup Operacyjnych EPI, uzyskują bieżące informacje dotyczące działania "Współpraca" w ramach PROW 2014-2020 oraz pomocy technicznej w ramach PROW 2014-2020, a także doskonalą umiejętności miękkie.</t>
  </si>
  <si>
    <t>Centrum Doradztwa Rolniczego w Brwinowie Oddział w Warszawę</t>
  </si>
  <si>
    <t xml:space="preserve">Celem operacji jest zwiększenie poziomu wiedzy dotyczącej innowacyjnych metod zarządzania produkcją rolniczą (produkcja roślinna i zwierzęca)  przy wykorzystaniu narzędzi teleinformatycznych. Operacja będzie dotyczyła innowacyjnych metod zarządzania finansami gospodarstw rolnych,  w tym również w zakresie prowadzenie rachunkowości zarządczej. W operacji będą uczestniczyli rolnicy, pracownicy jednostek doradztwa rolniczego, przedstawiciele nauki oraz inne osoby zainteresowane tematyką operacji, jako podmioty, które będą mogły wdrażać analogiczne rozwiązania w Polsce, z wykorzystaniem doświadczeń polskiego FADN. Podczas operacji uczestnicy nabędą wiedzę w zakresie tworzenia oraz kooperacji w ramach Grup Operacyjnych EPI, zasadności ich funkcjonowania, a także możliwości uzyskania wsparcia na wdrażanie innowacyjnych rozwiązań w tematyce operacji w ramach Działania "Współpraca". Będzie to również możliwość na szczegółową identyfikację problemów w zakresie zarządzania produkcją rolniczą w obszarze ekonomii, a także poszukiwanie możliwości ich wspólnego rozwiązania z wykorzystaniem innowacyjnych rozwiązań. Operacja jest realizowana w partnerstwie z Polskim Zrzeszeniem Producentów Bydła Mięsnego, które współpracuje z francuskim INRA, irlandzkim Teagasc, niemieckim ASA oraz polskim IERiGŻ w zakresie rozwoju rachunkowości zarządczej w UE. </t>
  </si>
  <si>
    <t xml:space="preserve">przedstawiciele doradztwa rolniczego, przedstawiciele nauki, rolnicy, przedsiębiorcy, administracja rządowa i samorządowa, instytucje pracujące na rzecz rolnictwa </t>
  </si>
  <si>
    <t xml:space="preserve">Celem operacji jest tworzenie sieci kontaktów i wymiany wiedzy fachowej pomiędzy przedstawicielami nauki, rolnikami, doradcami w zakresie wdrażania innowacji w rolnictwie i na obszarach wiejskich, poprzez  upowszechnianie wyników badań i innowacyjnych rozwiązań w rolnictwie oraz promocja żywności.  
Podczas konferencji  prezentowane będą wyniki badań naukowych prowadzonych przez instytuty naukowe.  W zakładach doświadczalnych instytutów zaprezentowane będzie praktyczne wdrażanie wyników prowadzonych badań. 
</t>
  </si>
  <si>
    <t xml:space="preserve">Konferencja  połączona z warsztatami w zakładzie doświadczalnym instytutu  naukowego oraz współpracującym z instytutem  gospodarstwie rolnym  </t>
  </si>
  <si>
    <t>liczba instrukcji</t>
  </si>
  <si>
    <t xml:space="preserve">Celem operacji jest upowszechnianie wiedzy o innowacyjnych rozwiązaniach w zakresie gospodarowania zasobami wody w rolnictwie i na obszarach wiejskich poprzez przygotowanie i emisję filmów krótkometrażowych/prezentacji multimedialnych, których prelegentami będą przedstawiciele nauki działającej na rzecz obszarów wiejskich. Operacja przyczyni się do transferu wiedzy i innowacji odpowiadających bieżącym problemom występującym w rolnictwie, w tym szczególnie związanych z niedoborem wody. Operacja będzie kładła szczególny nacisk na tematykę związaną z zapisami prawa wodnego dotyczącego wykorzystywania wody przez rolnictwo i obszary wiejskie oraz związaną z zabiegami agrotechnicznymi sprzyjającymi zatrzymaniu wody w glebie i z dostępnymi odmianami roślin odpornymi na niedobory wody. Po emisji oglądający będą mieli możliwość konsultowania się z prelegentami, co będzie formą rozszerzenia przedstawionego tematu dostosowaną do indywidualnych potrzeb odbiorców. Indywidualne konsultacje dają możliwość wielopodmiotowego sieciowania kontaktów, a przez to szansę na dalszą efektywną współpracę między nauką, doradztwem i praktyką rolniczą.  </t>
  </si>
  <si>
    <t>rolnicy, mieszkańcy obszarów wiejskich, przedstawiciele doradztwa rolniczego, osoby i instytucje zainteresowane tematem</t>
  </si>
  <si>
    <t>Celem operacji jest ułatwianie wymiany doświadczeń oraz dobrych praktyk w zakresie wdrażania innowacji w rolnictwie i na obszarach wiejskich poprzez wydanie ulotek i broszur promujących Sieć na rzecz innowacji w rolnictwie i na obszarach wiejskich, a także projekty jakie realizowane są w ramach Sieci. Będą one dystrybuowane podczas wydarzeń organizowanych w ramach PO KSOW na lata 2020-2021 oraz tych, do których uczestnictwa zapraszani są przedstawiciele SIR. Będzie to też materiał promujący Sieć podczas targów i wystaw oraz   spotkań z potencjalnymi Partnerami SIR, potencjalnymi beneficjentami działania „Współpraca” w ramach PROW 2014-2020 i innym osobami zainteresowanym Siecią. Operacja ułatwi tworzenie oraz funkcjonowanie sieci kontaktów pomiędzy rolnikami, podmiotami doradczymi, jednostkami naukowymi, przedsiębiorcami sektora rolno-spożywczego oraz pozostałymi podmiotami zainteresowanymi wdrażaniem innowacji w rolnictwie i na obszarach wiejskich. Ponieważ coraz częściej reprezentanci Sieci są uczestnikami wydarzeń międzynarodowych, niezbędne jest opracowanie ulotek i broszur w języku angielskim. Treść tych publikacji przybliży zagranicznym sieciom zakres i metody pracy SIR. Dodatkowo w ramach operacji zostaną wykonane roll-upy, podobnie jak ulotki i broszury, w dwóch wersjach językowych. Materiały promocyjne w formie roll-up'ów, jako stałe elementy wizualizacji sal konferencyjnych i stoisk wystawienniczych pełnią funkcję utrwalania w pamięci uczestników promowanego znaku. Jest to również sposób na wskazanie w zauważalny sposób informacji o finansowaniu projektów realizowanych przez Sieć.</t>
  </si>
  <si>
    <t xml:space="preserve">Koncepcja  nt. "Wykorzystanie nowoczesnych rozwiązań teleinformatycznych dla transferu wiedzy i innowacji w rolnictwie" </t>
  </si>
  <si>
    <t xml:space="preserve">Celem operacji jest wskazanie w jaki sposób można zwiększyć potencjał innowacyjności usług świadczonych przez jednostki doradztwa rolniczego na rzecz rolników i rozwoju obszarów wiejskich przy wykorzystaniu nowoczesnych narzędzi teleinformatycznych. 
Przedmiotem operacji jest stworzenie koncepcji nowoczesnego systemu wykorzystywanego przez doradztwo rolnicze  do tworzenia sieci kontaktów,  wspierania transferu wiedzy i innowacji, promowania dobrych praktyk m.in.  z wykorzystaniem technologii ICT. 
W ramach koncepcji planowane jest opracowanie założeń  merytorycznych i technicznych. 
</t>
  </si>
  <si>
    <t xml:space="preserve">Wsparcie dla tworzenia Lokalnych Partnerstw ds. Wody (LPW) </t>
  </si>
  <si>
    <t xml:space="preserve">Doradcy WODR, prywatnych podmiotów doradczych, przedstawiciele IR, rolnicy, przedstawiciele szkół rolniczych, mieszkańcy obszarów wiejskich, przedstawiciele instytutów naukowych, uczelni rolniczych  oraz zainteresowani tematyką       </t>
  </si>
  <si>
    <t>Celem operacji jest budowanie sieci współpracy pomiędzy gospodarstwami demonstracyjnymi a innymi podmiotami, aby skutecznie upowszechniać wiedzę i innowacje do praktyki rolniczej.  Nawiązanie współpracy polegającej na  upowszechnianiu innowacji wprowadzonych w wybranych gospodarstwach oraz wiedzy wynikającej z osiągnięć nauki - do praktyki rolniczej - może przynosić wymierne efekty w gospodarstwach  korzystających z form przekazu proponowanych w planowanej operacji.</t>
  </si>
  <si>
    <t>szkolenie  z  wyjazdem studyjnym</t>
  </si>
  <si>
    <t>Agroleśnictwo -innowacyjne rozwiązania w rolnictwie</t>
  </si>
  <si>
    <t>Celem operacji jest przekazanie wiedzy i informacji na temat innowacyjnych  rozwiązań w rolnictwie i na obszarach wiejskich w zakresie agroleśnictwa oraz upowszechnianie dobrych praktyk. Przedstawione informacje przyczynią się do podniesienia świadomości potrzeby realizacji wspólnych upraw trwałych i rolnych na jednym terenie, mających na celu zatrzymanie wody w glebie oraz wykorzystanie zjawiska allelopatii. Operacja wpisuje się z zobowiązania Polski wobec UE oraz będzie miała wpływ na zahamowanie zmian klimatycznych. Operacja ma również za zadanie ułatwienie kontaktów i wymiany doświadczeń między nauką a praktyką. Przedmiot: Zorganizowanie dwóch szkoleń on-line, jednego wyjazdu studyjnego, wydanie publikacji oraz nakręcenie 2 filmów edukacyjnych z zakresu agroleśnictwa.  Temat: Agroleśnictwo -innowacyjne rozwiązania w rolnictwie</t>
  </si>
  <si>
    <t xml:space="preserve">rolnicy, przedsiębiorcy, mieszkańcy obszarów wiejskich, jednostki doradztwa rolniczego, administracja rządowa i samorządowa , instytucje pracujące na rzecz rolnictwa  </t>
  </si>
  <si>
    <t>Celem operacji jest przekazanie wiedzy i informacji na temat innowacyjnych  rozwiązań w technologiach odnawialnych źródeł energii na obszarach wiejskich oraz upowszechnianie dobrych praktyk. Przedstawione informacje przyczynią się do podniesienia świadomości  potrzeby realizacji celu 15% produkcji czystej energii w 2020 r. wynikającego ze zobowiązań Polski wobec UE oraz przyczynią się do zahamowania zmian klimatycznych. Operacja ma za zadanie ułatwienie kontaktów między nauką, samorządem i przedsiębiorcami oraz nawiązanie współpracy między nauką a praktyką.</t>
  </si>
  <si>
    <t>Operacja ma na celu analizę procesu skracania łańcucha dostaw żywności. Zidentyfikowanie zachodzących mechanizmów, ich słabych i mocnych stron oraz szans i zagrożeń pozwoli na skuteczniejsze wspieranie wdrażania KŁŻ.  Planowane do przeprowadzenia badania społeczne poruszające zagadnienia: rola pośredników i sieci handlowych w obrocie żywnością, szczególnie w kontekście koronawirusa/zmian klimatycznych/dystrybucji ryzyka; narzędzia i platformy sprzedaży bezpośredniej - od producenta do odbiorcy końcowego; kooperatywy i spółdzielnie spożywcze.</t>
  </si>
  <si>
    <t xml:space="preserve"> doradcy, rolnicy, , mieszkańcy obszarów wiejskich, podmioty prywatne                 </t>
  </si>
  <si>
    <t xml:space="preserve">Celem operacji jest przekazanie i upowszechnianie wiedzy na temat małej retencji wodnej w gospodarstwie wraz z przedstawieniem innowacyjnych praktyk w tym zakresie. Operacja jest powiązana z projektem „Wsparcie dla tworzenia Lokalnych Partnerstw ds. Wody (LPW)” i stanowi jej merytoryczne uzupełnienie o zagadnienia dotyczące małej retencji wodnej. </t>
  </si>
  <si>
    <t xml:space="preserve">Propagowanie współpracy między jednostkami naukowymi, rolnikami, doradcami rolniczymi zajmującymi się gospodarką wodną  w celu  
 diagnozy obszarów problemowych oraz propozycji ich rozwiązań. Celem operacji jest upowszechnienie dobrych praktyk w zakresie gospodarowania wodą na terenach rolniczych oraz propagowanie innowacyjnych technologii, technik i narzędzi w zakresie racjonalnego gospodarowania wodami na publicznie dostępnym forum. </t>
  </si>
  <si>
    <t>opracowania na stronę</t>
  </si>
  <si>
    <t>rolnicy, mieszkańcy obszarów wiejskich, producenci żywności, przedstawiciele KGW, organizacje pozarządowe, przedstawiciele jednostek naukowych, przedstawiciele doradztwa rolniczego</t>
  </si>
  <si>
    <t>Celem operacji jest transfer najnowszych osiągnięć nauki i rozwiązań technologicznych z zakresu uprawy papryki w tunelach, w tym szczególnie tematyka nawadniania w oparciu o aktualne przepisy prawa, a także nowoczesne komputerowe systemy nawadniania i nawożenia.</t>
  </si>
  <si>
    <t>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Organizowany w ramach operacji Konkurs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</si>
  <si>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Celem operacji jest inicjowanie tworzenia lokalnych partnerstw jako potencjalnych grup operacyjnych aplikujących o środki w ramach działania "Współpraca". Cel będzie realizowany poprzez aktywizację mieszkańców obszarów wiejskich w celu tworzenia partnerstw oraz wspieranie aktywnego tworzenia sieci kontaktów pomiędzy podmiotami zainteresowanymi oraz wspierającymi wdrażanie innowacyjnych rozwiązań oraz realizację wspólnych projektów w rolnictwie, produkcji żywności, leśnictwie i na obszarach wiejskich. Zaplanowane w ramach konferencji sesje warsztatowe mają na celu zapoczątkowanie prac zespołów tematycznych, które będą wyłonione poprzez analizę potrzeb uczestników. Operacja ma również na celu ułatwianie wymiany wiedzy, doświadczeń oraz dobrych praktyk w zakresie realizowania projektów mających podnieść poziom innowacyjności polskiego sektora rolno-spożywczego, ze szczególnych uwzględnieniem wielopodmiotowego podejścia na przykładzie grup operacyjnych EPI. Celem operacji jest przekazanie wiedzy i informacji na temat nowoczesnych rozwiązań, innowacyjnych produktów oraz prowadzonych  badań uzyskanych od instytucji badawczo naukowych oraz uczelni rolniczych przy współudziale  przedsiębiorców działających na rzecz rolnictwa.</t>
  </si>
  <si>
    <t>Celem operacji jest ułatwianie wymiany wiedzy fachowej oraz dobrych praktyk w zakresie wdrażania innowacji w rolnictwie i na obszarach wiejskich w obszarze działalności pozarolniczej. Cel zostanie zrealizowany poprzez wspieranie rozwoju innowacyjnych form przedsiębiorczości pozarolniczej. Operacja przyczyni się do upowszechnienia wiedzy z zakresu przetwórstwa żywności w gospodarstwie rolnym oraz możliwości wprowadzenie innowacji w agroturystyce, a tym samym doskonalenie oferty agroturystycznej. Operacja będzie stanowiła wsparcie podejmowania innowacyjnych działań w kierunku rozwijania działalności pozarolniczej tj. wytwarzania i sprzedaży produktów na rynek lokalny oraz prowadzenie działalności turystycznej, agroturystycznej i edukacyjnej.</t>
  </si>
  <si>
    <t>publikacja "Agroturystyka wschodniego Mazowsza - przykłady innowacyjnych rozwiązań"</t>
  </si>
  <si>
    <t>Efektywna współpraca z grupą</t>
  </si>
  <si>
    <t xml:space="preserve">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zostaną opracowane i wydane dwie broszury  poświęcone najnowszym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doradców w zakresie innowacji dotyczących rolnictwa ekologicznego".   Operacja przyczyni się do zacieśnienia współpracy pomiędzy uczestnikami, a także umożliwi wymianę wiedzy i doświadczeń. </t>
  </si>
  <si>
    <t>Grupę docelową będą stanowili hodowcy bydła mlecznego, mieszkańcy obszarów wiejskich, przedstawiciele podmiotów świadczących usługi doradcze, rolnicy, potencjalni członkowie Grup Operacyjnych, przedstawiciele świata nauki inne osoby zainteresowane tematyką</t>
  </si>
  <si>
    <t>Innowacyjne rozwiązania w rolnictwie z zakresu uprawy roślin w warunkach suszy</t>
  </si>
  <si>
    <t>Grupę docelową będą stanowili hodowcy bydła mlecznego, producenci mleka, osoby zainteresowane tematem, przedstawiciele firm i instytucji związanych z tematem, przedstawiciele podmiotów świadczących usługi doradcze</t>
  </si>
  <si>
    <t>Grupę docelową będą stanowili rolnicy, KGW, wytwórcy produktu regionalnego, przedstawiciele podmiotów świadczących usługi agroturystyczne,  przedstawiciele podmiotów świadczących usługi doradcze oraz inne osoby zainteresowane tematem</t>
  </si>
  <si>
    <t>42-200 Częstochowa, ul. Wyszyńskiego 70/126</t>
  </si>
  <si>
    <t>Celem operacji jest upowszechnienie wiedzy na temat produkcji miodu poprzez zakładanie pasiek na terenach o niskiej przydatności rolniczej przy wykorzystaniu roślin miododajnych jako pożytku pszczelego. Powstałe partnerstwa i wypracowane, wzajemne zaufanie pozwoli na podejmowanie inicjatyw, w tym m.in. realizacji projektów innowacyjnych w ramach działania "Współpraca"                                                                          Przedmiotem operacji jest organizacja konferencji dla 70 osób. Dzięki współpracy członków grupy pszczelarskiej i rolników nastąpi wdrażanie innowacyjnych rozwiązań w ich gospodarstwach</t>
  </si>
  <si>
    <t xml:space="preserve">Celem operacji jest zaprezentowanie rolnikom województwa śląskiego możliwości produkcyjnych nowych ras zwierząt hodowlanych prezentowanych podczas Wystawy Zwierząt Hodowlanych towarzyszącej XXIX Krajowej Wystawie Rolniczej w Częstochowie w dniach 5-06.09.2020 oraz ras polecanych prze Instytut Zootechniki. Przedmiotem operacji jest nagranie jednego filmu. Operacja przyczyni się do nawiązania sieci kontaktów pomiędzy hodowcami. Zacieśni się współpraca z Instytutem Zootechniki. </t>
  </si>
  <si>
    <t xml:space="preserve"> Celem operacji jest podniesienie wiedzy uczestników na temat potencjału zwierząt ras rodzimych i innowacyjnych mieszanek do produkcji mięsa o wysokiej jakości i wartości prozdrowotnej. Operacja pozwoli na podejmowanie inicjatyw w tym m.in. zapoznania i możliwości realizacji projektów innowacyjnych w ramach działania "Współpraca".                                       Przedmiotem operacji jest zorganizowanie konferencji połączonej z wyjazdem studyjnym, podczas którego nastąpi rozpowszechnienie wiedzy nt. powstawania grup operacyjnych EPI-AGRI w efekcie czego realizowane będą wspólne działania, inicjatywy i projekty. Nawiązana współpraca może stać się podwaliną dla przyszłej grupy operacyjnej wdrażającej innowacje w temacie zwierząt ras rodzimych w ramach działania „Współpraca”. </t>
  </si>
  <si>
    <t>"Nowoczesne technologie i problemy przy uprawie warzyw korzeniowych oraz roślin okopowych"</t>
  </si>
  <si>
    <t>Celem operacji jest wzrost wiedzy dotyczącej innowacyjnych metod produkcji wołowiny i hodowli bydła mięsnego. Operacja przyczyni się do upowszechnienia wiedzy na temat innowacyjnych metod produkcji wołowiny i hodowli bydła mięsnego, przeniesienia dobrych praktyk z terenu Francji do Polski. 
Przedmiotem operacji jest zorganizowanie wyjazdu studyjnego do Francji dla grupy 25 uczestników: rolników, hodowców bydła, naukowców, przedstawicieli jednostek doradczych. Operacja pozwoli na podejmowanie inicjatyw w tym m.in. zapoznania i możliwości realizacji projektów innowacyjnych w ramach działania "Współpraca". Podczas operacji nastąpi promocja działania "Współpraca" oraz aktywizacja uczestników do wdrażania innowacji w ramach wielopodmiotowych partnerstw takich jak Grupy Operacyjne EPI.</t>
  </si>
  <si>
    <t xml:space="preserve">Celem operacji jest aktywizacja mieszkańców wsi na rzecz podejmowania innowacyjnych inicjatyw w zakresie rozwoju obszarów wiejskich. Operacja jest szansą na kreowanie innowacyjnych przedsięwzięć na terenie województwa śląskiego. Przedmiotem operacji jest zorganizowanie wyjazdu studyjnego dla 25 uczestników. Operacja przyczyni się do nawiązania kontaktów, poszukiwania nowych kierunków rozwoju gospodarstw na terenach wiejskich w zakresie hortiterapii, które mogą stać się dobrymi praktykami dla innych regionów Polski.  Realizacja operacji wyposaży w wiedzę i umiejętności uczestników wyjazdu studyjnego w zakresie merytorycznym dotyczącym hortiterapii. </t>
  </si>
  <si>
    <t xml:space="preserve">rolnicy, przedsiębiorcy, przedstawiciele zagród edukacyjnych i gospodarstw agroturystycznych, przedstawiciele organizacji wspierających przedsiębiorczość na obszarach wiejskich tj. LGD, przedstawiciele ośrodków doradztwa rolniczego </t>
  </si>
  <si>
    <t xml:space="preserve">Celem operacji jest zapoznanie uczestników z innowacyjnym wykorzystaniem surowców zielarskich oraz modelu uprawy, przetwórstwa i dystrybucji ziół.                                                     Przedmiotem operacji jest zorganizowanie wyjazdu studyjnego do województwa lubelskiego.  Operacja przyczyni się do nawiązania nowych kontaktów, kreowania innowacyjnych przedsięwzięć na terenie województwa śląskiego, może być nowym kierunkiem rozwoju gospodarstw na terenach wiejskich w zakresie zielarstwa. Uczestnicy wyjazdu studyjnego zapoznają się z zakresem zielarstwa, fitoterapii oraz innowacyjnym modelem uprawy, przetwórstwa i dystrybucji ziół. </t>
  </si>
  <si>
    <t>rolnicy, przedsiębiorcy, przedstawiciele jednostek doradczych, przedstawiciele organizacji wspierających rozwój obszarów wiejskich</t>
  </si>
  <si>
    <t xml:space="preserve">Celem operacji jest wspieranie przedsiębiorczości i innowacji na obszarach wiejskich poprzez podnoszenie wiedzy i umiejętności na obszarze małego przetwórstwa lokalnego.                          Przedmiotem operacji jest organizacja wyjazdu studyjnego do województwa podkarpackiego podczas którego nastąpi zapoznanie uczestników z innowacyjnymi metodami promocji żywności tradycyjnej i regionalnej na przykładzie dobrych praktyk z województwa podkarpackiego. Realizacja operacji przyczyni się do ułatwienia transferu wiedzy w zakresie podejmowania nowych inicjatyw wspierających przedsiębiorczość na obszarach wiejskich w zakresie wytwarzania żywnościowych produktów lokalnych.  Uczestnicy operacji poznają możliwości promocji produktów regionalnych, lokalnych charakterystycznych i niepowtarzalnych dla danego regionu. Operacja jest szansą na rozwój produktów lokalnych i tradycyjnych w województwie śląskim.  </t>
  </si>
  <si>
    <t>producenci produktów lokalnych i tradycyjnych, przedstawiciele zagród tematycznych i gospodarstw agroturystycznych, przedstawiciele organizacji wspierających przedsiębiorczość na obszarach wiejskich, przedstawiciele jednostek doradczych oraz organizacji branżowych zrzeszających producentów produktów lokalnych i tradycyjnych</t>
  </si>
  <si>
    <t>Celem operacji jest zapoznanie rolników z kanałami dystrybucji artykułów żywnościowych w Niemczech, Włoszech, Austrii i Francji. Pokazanie możliwości zwiększenia dochodu z gospodarstwa poprzez dywersyfikację działalności. Przedmiotem operacji jest nagranie 4 filmów zagranicznych  w Austrii, Włoszech, Niemczech i Francji. Filmy przyczynią się do promocji obszarów wiejskich, wymiany kontaktów oraz przekazania wzajemnych doświadczeń na ww. zagadnienia</t>
  </si>
  <si>
    <t xml:space="preserve">rolnicy, przedstawiciele jednostek doradztwa rolniczego, pracownicy firm i jednostek działających na rzecz rolnictwa, przedstawiciele nauki, przedstawiciele samorządu terytorialnego i samorządu rolniczego, podmioty publiczne, spółki wodne, przedstawiciele lasów państwowych, organizacje pozarządowe, przedstawiciele  Państwowego Gospodarstwa Wodnego Wody Polskie </t>
  </si>
  <si>
    <t>Celem operacji jest zapoznanie oraz ugruntowanie wiedzy uczestników operacji w zakresie uregulowań prawnych dotyczących rolnictwa ekologicznego i krótkich łańcuchów dostaw oraz promocja dobrych praktyk w rolnictwie ekologicznym, innowacyjnych rozwiązań wdrażanych w ekologicznych gospodarstwach rolnych. 
W trakcie trwania operacji zaprezentowane zostaną przykłady dobrych praktyk w  gospodarstwach rolnych oraz możliwości rozwoju sektora rolnictwa ekologicznego w Polsce. Omówione zostaną zagadnienia z zakresu rolnictwa ekologicznego, certyfikacji produktu oraz krótkich łańcuchów dostaw w kontekście zmieniającego się prawodawstwa unijnego. Dodatkowo zostanie opracowana i wydana broszura poświęcona najnowszym a zarazem innowacyjnym rozwiązaniom w dziedzinie ekologicznej technologii produkcji rolniczej co będzie miało znaczący wpływ  na rozwój gospodarstw ekologicznych w szczególności na efektywność ich funkcjonowania w województwie warmińsko-mazurskiego.</t>
  </si>
  <si>
    <t>rolnicy, doradcy RS, mieszkańcy obszarów wiejskich, przedstawiciele doradztwa rolniczego,  przedstawiciele samorządu rolniczego, przedstawiciele administracji rządowej i samorządowej, pracownicy jednostek wspierających rozwój rolnictwa ekologicznego</t>
  </si>
  <si>
    <t xml:space="preserve"> rolnicy, mieszkańcy obszarów wiejskich, Koła Gospodyń Wiejskich, pracownicy naukowi, doradcy rolniczy, pracownicy jednostek doradztwa rolniczego, przedstawiciele administracji rządowej i samorządowej, przedstawiciele samorządu rolniczego, inne podmioty zainteresowane przedmiotową tematyką, pracownicy firm i instytucji działających na rzecz rolnictwa</t>
  </si>
  <si>
    <t xml:space="preserve">Celem operacji jest identyfikacja osób i podmiotów mogących wchodzić w skład Grup Operacyjnych Działania "Współpraca". Realizacja operacji wspierać będzie aktywizację rolników i mieszkańców obszarów wiejskich, będzie zachęcać do współpracy i inspirować do rozwoju przedsiębiorczości w zakresie lokalnego przetwórstwa oraz krótkich łańcuchów dostaw żywności. Proces tworzenia nowych rozwiązań dla rolnictwa wymaga trwałego powiązania między różnymi podmiotami. Realizacja operacji przyczyni się do propagowania tworzenia grup operacyjnych oraz podniesienia poziomu wiedzy na temat działań poprawiających konkurencyjność i osiągania sukcesu na rynku. W trakcie operacji będą przekazane informacje nt. działania „Współpraca” dotyczące finansowania, zasad zakładania grup operacyjnych i realizacji projektów.
Przedmiotem operacji jest 5 filmów prezentujących dobre praktyki w obszarze przetwórstwa żywności oraz sprzedaży w ramach krótkich łańcuchów dostaw żywności (dostawy bezpośrednie, sprzedaż bezpośrednia, działalność marginalna, lokalna i ograniczona oraz rolniczy handel detaliczny) z terenu województwa wielkopolskiego.
</t>
  </si>
  <si>
    <t>Poznań 60-163, ul. Sieradzka 29</t>
  </si>
  <si>
    <t>Celem operacji jest wymiana wiedzy i doświadczeń o charakterze innowacyjnym ze środowiska naukowego do praktyki rolniczej, pozwalających ograniczyć negatywny wpływ na środowisko w produkcji rolniczej. Przedmiotem operacji jest wyjazd studyjny na terenie Polski związany z tematyką stosowania różnych systemów uprawy roli, nawożenia i zmianowania na gospodarkę wodną gleby i plonowanie roślin, nowatorskich rozwiązań melioracyjnych i sposobów zarzadzania wodą na obiektach drenarskich oraz stosowania systemów nawodnień.</t>
  </si>
  <si>
    <t xml:space="preserve">Celem operacji jest promowanie działalności zagród edukacyjnych jako przykładu innowacyjności w zakresie przedsiębiorczości na obszarach wiejskich. Przedmiotem operacji jest wyjazd studyjny na terenie Polski do czynnie działających zagród edukacyjnych, który ułatwi wymianę wiedzy, informacji i doświadczenia pomiędzy osobami prowadzącymi już działalność edukacyjną oraz tymi, którzy chcą się podjąć takiego zadania. Ważne jest, aby poprzez wyjazd studyjny rolnicy dostrzegli, jaki potencjał tkwi w ich gospodarstwach i w nich samych. Wyjazd studyjny przyczyni się do wspierania rozwoju przedsiębiorczości na obszarach wiejskich przez podnoszenie poziomu wiedzy osób chcących prowadzić działalność edukacyjną we własnym gospodarstwie. </t>
  </si>
  <si>
    <t>Celem operacji jest podniesienie wiedzy z zakresu proinnowacyjnych rozwiązań stosowanych do skracania łańcucha dostaw żywności, dystrybucji żywności i jej promocji w oparciu o "Wielkopolski e-bazarek"  oraz upowszechnienie informacji wśród wielkopolskich producentów, tworzenie bezpośredniej sieci kontaktów pomiędzy wielkopolskimi rolnikami, wytwórcami żywności, konsumentami oraz osobami i instytucjami oferującymi usługi na rzecz rolnictwa. Ponadto celem jest również popularyzacja proinnowacyjnych postaw opartych na krótkich łańcuchach dostaw żywności. Upowszechnienie informacji o strategii skracania łańcuchów dostaw umożliwi nawiązywanie nowych kontaktów. Przedmiotem operacji jest działanie upowszechniające, polegające na: wydruku ulotek informacyjnych kierowanych do producentów i konsumentów, przygotowaniu roll-upów informujących o możliwości skorzystania z narzędzia, jakim jest e-bazarek. Zakres operacji obejmuje m.in. promocję produktów rolniczych tj. artykułów spożywczych wytworzonych w gospodarstwach: przetworzonych, nieprzetworzonych, zwierząt żywych, roślin, płodów rolnych, sprzętu rolniczego oraz usług rolniczych. Dzięki temu pokazujemy dobry przykład skracania łańcucha dostaw żywności przy użyciu  doskonałego narzędzia, jakim jest e-bazarek. Działania upowszechnieniowe o zasięgu wojewódzkim mogą przyczynić się do aktywizacji producentów i przetwórców z województwa wielkopolskiego.</t>
  </si>
  <si>
    <t xml:space="preserve">Uzasadnienie zmian: Zmiana terminu realizacji operacji wynika z wprowadzenia całkowitego zakazu organizacji konferencji, szkoleń i spotkań, w związku z epidemią wirusa SARS-CoV-2; przedmiotowa konferencja, zgodnie z umową z wykonawcą, miała odbyć się w dniach 3-4 listopada 2020 r. jednak w dniu 17 października br. wprowadzono dodatkowe obostrzenia powodujące konieczność odwołania konferencji. Z uwagi na sieciujący charakter operacji  wydarzenie powinno zostać zrealizowane w formie stacjonarnej, z tego względu zdecydowano się przenieść konferencję na rok 2021. W 2020 r. poniesiono koszty zakupu materiałów konferencyjnych oraz środków ochrony osobistej. </t>
  </si>
  <si>
    <t>Konferencja online</t>
  </si>
  <si>
    <t>Uzasadnienie zmian:   Zmiany w operacji wynikają z obecnej sytuacji pandemicznej, która wpłynęła  na zmianę formy konferencji ze stacjonarnej na webinaryjną.  Z tego tytułu koszty operacji uległy znacznemu pomniejszeniu w odniesieniu do planowanych (brak konieczności zapewnienia sali konferencyjnej oraz wyżywienia i noclegów dla uczestników konferencji).</t>
  </si>
  <si>
    <r>
      <t>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zostaną wydane</t>
    </r>
    <r>
      <rPr>
        <sz val="11"/>
        <color rgb="FFFF0000"/>
        <rFont val="Calibri"/>
        <family val="2"/>
        <charset val="238"/>
        <scheme val="minor"/>
      </rPr>
      <t xml:space="preserve"> trzy broszury oraz 10 metodyk które poświęcone  są najnowszym</t>
    </r>
    <r>
      <rPr>
        <sz val="11"/>
        <rFont val="Calibri"/>
        <family val="2"/>
        <charset val="238"/>
        <scheme val="minor"/>
      </rPr>
      <t xml:space="preserve">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doradców w zakresie innowacji dotyczących rolnictwa ekologicznego". </t>
    </r>
    <r>
      <rPr>
        <sz val="11"/>
        <color rgb="FFFF0000"/>
        <rFont val="Calibri"/>
        <family val="2"/>
        <charset val="238"/>
        <scheme val="minor"/>
      </rPr>
      <t>Stoisko informacyjno-promocyjne na Targach Bio Expo będzie miejscem promocji działań związanych z rolnictwem ekologicznym oraz da możliwość udzielania konsultacji w zakresie innowacyjnych rozwiązań.</t>
    </r>
    <r>
      <rPr>
        <sz val="11"/>
        <rFont val="Calibri"/>
        <family val="2"/>
        <charset val="238"/>
        <scheme val="minor"/>
      </rPr>
      <t xml:space="preserve"> Operacja przyczyni się do zacieśnienia współpracy pomiędzy uczestnikami, a także umożliwi wymianę wiedzy i doświadczeń. </t>
    </r>
  </si>
  <si>
    <t>konferencja jednodniowa w formie webinarium</t>
  </si>
  <si>
    <r>
      <t xml:space="preserve">rolnicy, przedstawiciele doradztwa rolniczego, przedstawiciele nauki, administracja rządowa i samorządowa,  instytucje pracujące na rzecz rolnictwa  ekologicznego, </t>
    </r>
    <r>
      <rPr>
        <sz val="11"/>
        <color rgb="FFFF0000"/>
        <rFont val="Calibri"/>
        <family val="2"/>
        <scheme val="minor"/>
      </rPr>
      <t xml:space="preserve">osoby zainteresowane tematem </t>
    </r>
  </si>
  <si>
    <r>
      <rPr>
        <sz val="11"/>
        <color rgb="FFFF0000"/>
        <rFont val="Calibri"/>
        <family val="2"/>
        <charset val="238"/>
        <scheme val="minor"/>
      </rPr>
      <t xml:space="preserve"> materiał informacyjny  - druk</t>
    </r>
    <r>
      <rPr>
        <sz val="11"/>
        <rFont val="Calibri"/>
        <family val="2"/>
        <charset val="238"/>
        <scheme val="minor"/>
      </rPr>
      <t xml:space="preserve"> </t>
    </r>
  </si>
  <si>
    <t>liczba materiałów</t>
  </si>
  <si>
    <t>łączny nakład</t>
  </si>
  <si>
    <t>25000</t>
  </si>
  <si>
    <t xml:space="preserve">Konkurs </t>
  </si>
  <si>
    <t>liczba uczestników gali finałowej</t>
  </si>
  <si>
    <t xml:space="preserve">Uzasadnienie zmian:   Zmiany w operacji wynikają z obecnej sytuacji pandemicznej, która wpłynęła  na zmianę formy ze stacjonarnej na webinaryjną, w konferencji online wzięło udział 74 uczestników.  W trosce o bezpieczeństwo zmniejszono również liczbę osób uczestniczących w podsumowaniu konkursów "Na najlepsze gospodarstwo ekologiczne" oraz "Na najlepszego doradcę ekologicznego". Zmniejszono nakład druku materiałów informacyjnych gdyż postanowiono dodatkowo opublikować wszystkie materiały  w wersji elektronicznej aby były dostępne dla każdego zainteresowanego w dowolnym miejscu i czasie za pośrednictwem internetu. Powyższe zmiany, podyktowane dostosowaniem się do obostrzeń sanitarnych związanych z zapobieganiem rozprzestrzeniania się wirusa SARS-CoV-2, spowodowały zmniejszenie kosztów realizacji operacji.  </t>
  </si>
  <si>
    <t>konferencja  online</t>
  </si>
  <si>
    <t xml:space="preserve">Celem operacji jest przekazanie wiedzy praktycznej i informacji na temat prowadzenia działalności gospodarczych w oparciu o ogrody pokazowe, ogrody edukacyjne w gospodarstwie ekologicznym oraz ogrody w gospodarstwie agroturystycznym. 
Współpraca w zakresie identyfikacji nowoczesnych rozwiązań i tworzenia na ich bazie innowacyjnych usług pozwoli na kompleksowe opracowanie trzech instrukcji wdrożeniowych, opartych na funkcjonalności ogrodu w gospodarstwie rolnym i przedsiębiorstwach na obszarach wiejskich.  Funkcje rekreacyjne, edukacyjne czy terapeutyczne pozwalają na projektowanie konkretnych usług dających możliwość dywersyfikacji dochodu przy np. produkcji szkółkarskiej, działalności agroturystycznej czy edukacyjnej. </t>
  </si>
  <si>
    <t>mieszkańcy obszarów wiejskich, rolnicy, przedsiębiorcy, przedstawiciele organizacji pozarządowych, przedstawiciele podmiotów doradczych oraz inne osoby lub przedstawiciele podmiotów zaineresowanych tematyką operacji.</t>
  </si>
  <si>
    <t xml:space="preserve">Innowacyjna działalność gospodarcza - instrukcje wdrożenia usług na bazie trzech ogrodów: pokazowego, edukacyjnego, terapeutycznego. </t>
  </si>
  <si>
    <t>Celem operacji jest przekazanie wiedzy praktycznej i informacji na temat prowadzenia działalności gospodarczych w oparciu o ogród pokazowy, ogród edukacyjny oraz ogród terapeutyczny. Identyfikacja nowoczesnych rozwiązań i tworzenia na ich bazie innowacyjnych usług pozwoli na kompleksowe opracowanie trzech instrukcji wdrożeniowych, opartych na funkcjonalności ogrodu w gospodarstwie rolnym i przedsiębiorstwach na obszarach wiejskich. Funkcje rekreacyjne, edukacyjne czy terapeutyczne pozwalają na projektowanie konkretnych usług dających możliwość dywersyfikacji dochodu przy np. produkcji szkółkarskiej czy edukacyjnej. Proponowana operacja przyczyni się do promocji innowacji produktowych i marketingowych w zakresie dywersyfikacji dochodów gospodarstw rolnych w oparciu o nowatorskie usługi bazujące na ogrodach. Taka działalność gospodarcza na obszarach wiejskich umożliwia również świadczenie usług będących odpowiedzią na trendy rynkowe zgodne z innowacyjnym podejściem w zrównoważonym zarządzaniu rozwojem obszarów wiejskich.</t>
  </si>
  <si>
    <t>ul. Meiselsa 1, 31-063 Kraków</t>
  </si>
  <si>
    <t xml:space="preserve">wydruk instrukcji wdrożeniowych </t>
  </si>
  <si>
    <t xml:space="preserve">liczba publikacja </t>
  </si>
  <si>
    <t>Uzasadnienie wprowadzonych zmian: W tytule operacji usunięto słowo "ekologiczne", gdyż prezentowane ogrody nie posiadają stosownych certyfikatów, choć prowadzą część uprawy np. warzyw metodami ekologicznymi. W celu operacji dokonano drobnych zmian w opisie zadania - uszczegółowień, usunięto słowo "ekologiczne". Ze względu na duże zainteresowanie tematyką operacji postanowiono dodatkowo wydrukować opracowane instrukcje wdrożeniowe. Zmieniono harmonogram realizacji operacji w roku 2021 gdyż w I kwartale także będą prowadzone działania związane z projektem.  Zmniejszenie budżetu operacji w 2020 r. wynika z przeprowadzonych procedur pzp: wyłonieni wykonawcy usług niezbędnych do realizacji operacji zaoferowali niższe kwoty niż kwoty wynikające z szacowania rynku przeprowadzonego podczas etapu planowania projektu.</t>
  </si>
  <si>
    <t xml:space="preserve">Celem operacji jest przekazanie informacji na temat innowacyjnych rozwiązań możliwych do wdrożenia w gospodarstwie rolnym warunkujących wzrost 
dochodu rolniczego oraz wymiana wiedzy i doświadczeń w tym zakresie pomiędzy uczestnikami operacji. Organizowany w ramach operacji ogólnopolski Konkurs "Doradca Roku" będzie uhonorowaniem najlepszych doradców za działalność w zakresie upowszechniania  wiedzy i informacji oraz innowacyjnych rozwiązań w praktyce rolniczej, współpracy i wspólnych inicjatyw realizowanych przez rolników i mieszkańców obszarów wiejskich  Konkurs przyczyni się do popularyzacji i promowanie osiągnięć doradców w zakresie innowacji w rolnictwie i na obszarach wiejskich.   </t>
  </si>
  <si>
    <t>konferencja online</t>
  </si>
  <si>
    <r>
      <t xml:space="preserve">rolnicy, mieszkańcy obszarów wiejskich, przedstawiciele doradztwa rolniczego, </t>
    </r>
    <r>
      <rPr>
        <sz val="11"/>
        <color rgb="FFC00000"/>
        <rFont val="Calibri"/>
        <family val="2"/>
        <charset val="238"/>
        <scheme val="minor"/>
      </rPr>
      <t>przedstawiciele nauki, brokerzy innowacji, przedstawiciele instytucji pozarządowych i samorządowych</t>
    </r>
  </si>
  <si>
    <t>Uzasadnienie zmian: W związku z sytuacją epidemiczną i zagrożeniem rozprzestrzeniania się wirusa SARS-CoV-2 konferencja odbędzie się w formie zdalnej, tym samym zwiększono liczbę uczestników i rozszerzono grupę odbiorców, zredukowano koszty konferencji z uwagi na brak kosztów poniesionych na wynajem sal i wyżywienie.</t>
  </si>
  <si>
    <t xml:space="preserve">Celem operacji jest upowszechnianie wiedzy o niekorzystnych skutkach zmian klimatu oraz o  innowacyjnych rozwiązaniach w zakresie gospodarowania zasobami wody w rolnictwie i na obszarach wiejskich poprzez przygotowanie i emisję filmów krótkometrażowych/prezentacji multimedialnych, których prelegentami będą przedstawiciele nauki działającej na rzecz obszarów wiejskich, a także praktycy. Operacja przyczyni się do transferu wiedzy i innowacji odpowiadających bieżącym problemom występującym w rolnictwie, w tym szczególnie związanych z niedoborem wody. Poszczególne filmy będą dotyczyć tematów: zmiany klimatyczne a rolnictwo,  przeciwdziałanie skutkom suszy w uprawie ziemniaka, Lokalne Partnerstwa ds. Wody, prawo wodne dla rolnika. </t>
  </si>
  <si>
    <t>łączna liczba wyświetleń</t>
  </si>
  <si>
    <t xml:space="preserve">Uzasadnienie zmian: W opisie operacji wskazano konkretne tematy zrealizowanych już filmów bądź tych będących w trakcie produkcji; zrezygnowano z możliwości konsultacji widzów z prelegentami ze względu na fakt, że poruszane zagadnienia są rozwijane w innych operacjach realizowanych w ramach SIR przez CDR oraz WODR (np. konferencje, spotkania, broszury i filmy dostępne dla szerokiego grona odbiorców). Doprecyzowano opis wskaźnika operacji. Z uwagi na trudności w swobodnym przemieszczaniu się  oraz w bezpośrednich kontaktach, spowodowanych epidemią wirusa SARS-CoV-2 w roku 2020 r. zrealizowane zostaną 4 filmy, realizacja ostatniego filmu została przeniesiona na rok 2021. Trzy spośród pięciu planowanych filmów zrealizowane były niskobudżetowo, do realizacji kolejnych dwóch filmów zdecydowano się zwiększyć wymagania w stosunku do wykonawców w zakresie oprawy graficznej filmu, jakości zdjęć plenerowych oraz dźwięku, co skutkuje wzrostem kosztów operacji. </t>
  </si>
  <si>
    <t>Celem operacji jest ułatwianie wymiany doświadczeń oraz dobrych praktyk w zakresie wdrażania innowacji w rolnictwie i na obszarach wiejskich poprzez wydanie ulotek i broszur promujących Sieć na rzecz innowacji w rolnictwie i na obszarach wiejskich, a także projekty jakie realizowane są w ramach Sieci. Będą one dystrybuowane podczas wydarzeń organizowanych w ramach PO KSOW na lata 2020-2021 oraz tych, do których uczestnictwa zapraszani są przedstawiciele SIR. Będzie to też materiał promujący Sieć podczas targów i wystaw oraz   spotkań z potencjalnymi Partnerami SIR, potencjalnymi beneficjentami działania „Współpraca” w ramach PROW 2014-2020 i innym osobami zainteresowanym Siecią. Operacja ułatwi tworzenie oraz funkcjonowanie sieci kontaktów pomiędzy rolnikami, podmiotami doradczymi, jednostkami naukowymi, przedsiębiorcami sektora rolno-spożywczego oraz pozostałymi podmiotami zainteresowanymi wdrażaniem innowacji w rolnictwie i na obszarach wiejskich. Ponieważ coraz częściej reprezentanci Sieci są uczestnikami wydarzeń międzynarodowych, niezbędne jest opracowanie ulotek w języku angielskim.</t>
  </si>
  <si>
    <t>publikacja w formie broszur i ulotek</t>
  </si>
  <si>
    <t xml:space="preserve">Uzasadnienie zmian: Z form realizacji operacji usunięto broszurę i roll'upy anglojęzyczne. Przygotowanie tych materiałów było planowane pod kątem międzynarodowego seminarium EIP-AGRI dotyczącego AKIS, które miało odbyć się w formie stacjonarnej w Warszawie. Z powodu empidemii wirusa SARS-CoV-2 wydarzenie to odbyło się w formie online, co skutowało  rezygnacją z opracowania oraz wydania broszury o SIR oraz  roll'upów w anglojęzycznej wersji językowej. Budżet operacji pozostał bez zmian gdyż koszt wydruku ulotki przekroczył szacowaną wartości. </t>
  </si>
  <si>
    <t>Uzasadnienie zmian: Zmniejszono koszty operacji wg wykonanego rozeznania rynku. W ramach kosztów przewiduje się poniesienie kosztów na opracowanie koncepcji wraz z konsultacjami ekspertów i członków zespołu roboczego z instytucji zewnętrznych.</t>
  </si>
  <si>
    <t xml:space="preserve">Od dłuższego czasu obserwujemy w Polsce pogłębianie się kryzysu związanego z dostępem do wody. Susza w rolnictwie i na obszarach wiejskich to temat poruszany przez media każdego dnia. Aby oszczędzać wodę należy podjąć działania edukacyjne, informacyjne a następnie wypracować odpowiednie rozwiązania. Pilotażowy projekt powołania Lokalnych Partnerstw ds. Wody łączący lokalne społeczności związane z gospodarką wodną jako dobrem wspólnym ma na celu przeanalizowanie potrzeb wodnych na danym terenie, zebranie pomysłów na innowacyjne działania w zakresie gospodarki wodą i opracowanie raportów, które będą służyły wypracowaniu wytycznych do powołania LPW w każdym powiecie w Polsce. Celem operacji „Wsparcie dla tworzenia Lokalnych partnerstw ds. Wody” jest z jednej strony stworzenie pierwszej w Polsce sieci współpracy między lokalnym społeczeństwem w zakresie gospodarki wodnej, natomiast z drugiej strony innowacyjne wsparcie działań LPW przez utworzenie Zespołu eksperckiego, w skład którego wchodziliby m.in. przedstawiciele nauki, których zadaniem byłoby opracowanie zasad powstawania LPW, wsparcie w ramach szkoleń oraz wypracowanie raportu końcowego z działań grupy pilotażowej ze wskazaniem innowacyjnych rozwiązań pozwalających na racjonalną gospodarkę wodą w rolnictwie i na obszarach wiejskich. Ponieważ doradcy z Ośrodków Doradztwa Rolniczego mają duże doświadczenie w działaniach w rolnictwie i na obszarach wiejskich, w ramach operacji chcielibyśmy poprzez szkolenia przygotować zarówno koordynatorów powstających LPW jak i doradców ds. wody z 16 WODR, których zadaniem byłoby inicjowanie lokalnych działań w zakresie gospodarki wodnej.  </t>
  </si>
  <si>
    <t>spotkania zespołu  ekspertów</t>
  </si>
  <si>
    <t>szkolenia doradców ds.. Wody</t>
  </si>
  <si>
    <t>liczba broszur</t>
  </si>
  <si>
    <t xml:space="preserve">Uzasadnienie zmian: Ze względu na covid- 19, nie zostały zrealizowane wyjazdy studyjne dla doradców rolniczych planowane na październik 2020 rok.  Prace ekspertów nad powstającym raportem  zostaną przedłużone na rok 2021, ze względu na opóźnienia związane z przygotowaniem raportów cząstkowych poszczególnych wojewódzkich koordynatorów LPW (spotkania planowane w terenie, mające wpływ na powstające raporty cząstkowe, zostały w większości WODR przesunięte w czasie ze względu na covid- 19). W związku z powyższym wnioskuje się o zapewnienie finansowania niezrealizowanych działań w roku 2021 z tzw. środków niewygasajacych. Ze względu na zapotrzebowanie z terenu ( WODR) zwieksza się nakład broszury do 4250.  Ze wzgledu na zapotrzebowanie z terenu wzrasta liczba spotkań dla koordynatorów LPW (spotkania organizowane w systemie zdalnym). Ze względu na trwającą sytuacje epidemiologiczną i przeniesienie wyjazdów studyjnych na przyszły rok, planuje się  wydłużenie terminu realizacji operacji do końca 2021 roku. </t>
  </si>
  <si>
    <t xml:space="preserve">Celem operacji jest upowszechnianie wiedzy o innowacyjnych rozwiązaniach w zakresie ograniczenia emisji zanieczyszczeń rolniczych do gleby, wody i powietrza. Operacja przyczyni się do transferu wiedzy i innowacji w ww. zakresie.  Występujący w filmie rolnik mówiący o rozwiązaniach zastosowanych we własnym gospodarstwie  będzie wiarygodnym wzorcem dla innych, którzy podobne rozwiązanie mogą zaimplementować u siebie. Zrealizowane filmy przekazane doradcom i udostępnione  w internecie będą stanowiły promocję dobrych praktyk związanych z ograniczeniem emisji zanieczyszczeń pochodzenia rolniczego.  Konferencja, na której prelegentami będą m.in. przedstawiciele nauki a odbiorcami, doradcy, rolnicy, mieszkańcy obszarów wiejskich, da możliwość wielopodmiotowego sieciowania kontaktów, a przez to szansę na dalszą efektywną współpracę między nauką, doradztwem i praktyką rolniczą. Relacja filmowa z konferencji zamieszczona na kanale YT Centrum Doradztwa Rolniczego da możliwość zapoznania się z tematami przedstawionymi na konferencji szerokiemu gronu odbiorców.  </t>
  </si>
  <si>
    <r>
      <rPr>
        <sz val="11"/>
        <color rgb="FFFF0000"/>
        <rFont val="Calibri"/>
        <family val="2"/>
      </rPr>
      <t>przedstawiciele JDR oraz prywatnych podmiotów doradczych,</t>
    </r>
    <r>
      <rPr>
        <sz val="11"/>
        <rFont val="Calibri"/>
        <family val="2"/>
        <charset val="238"/>
      </rPr>
      <t xml:space="preserve"> przedstawiciele IR, rolnicy, przedstawiciele szkół rolniczych, mieszkańcy obszarów wiejskich, przedstawiciele instytutów naukowych, uczelni rolniczych  oraz zainteresowani tematyką       </t>
    </r>
  </si>
  <si>
    <t xml:space="preserve">Uzasadnienie zmian: Kwota operacji w 2020 roku została uaktualniona po przeprowadzeniu procedur udzielania zamówień publicznych związanych z wyłonieniem Wykonawcy. </t>
  </si>
  <si>
    <t>2x 400</t>
  </si>
  <si>
    <t xml:space="preserve">Łączna lliczba uczestników </t>
  </si>
  <si>
    <t>Uzasadnienie zmian: Wprowadzono zmiany polegające przede wszystkim na obniżeniu kosztów realizacji niektórych form operacji. W związku z brakiem możliwości (z uwagi na epidemię), organizowania w trybie stacjonarnym jakichkolwiek form szkoleniowych, zmniejszono planowaną kwotę na 2020 r. o 85 tys. PLN. Koszty spotkań i konferencji planowane w ramach operacji będą dotyczyły tylko honorariów. We wszystkich pozycjach dot. szkoleń, spotkań, konferencji podano sumaryczną - do końca 2021 r. liczbę uczestników, aby była możliwość dostosowywania liczby uczestników do zainteresowania daną formą w kolejnych terminach w 2021 r.</t>
  </si>
  <si>
    <t>Uzasadnienie zmian: Badania społeczne prowadzone przez jedego wykonawcę, wszelkie spotkania (focusowe, IDI) zostaną przeprowadzone przez Wykonawcę badań, dlatego wprowadzono zmianę w formie realizacji. Wysokośc kosztów pomniejszona na podstawie podpisanej umowy na wykonanie (przeprowadzenie procedury udzielenia zamówień publicznych).</t>
  </si>
  <si>
    <t>Celem operacji jest  promocja dobrych praktyk w zakresie różnych technik uprawy gleby poprawiających gospodarkę wodną i zasobność materii organicznej w glebie, wykorzystania technologii informatycznych do monitorowania stanu upraw oraz  ograniczenia stosowania pestycydów w rolnictwie.
Operacja ma za zadanie usprawnienie transferu wiedzy i informacji na temat praktycznych rozwiązań w zakresie różnych technik i technologii w rolnictwie związanych z racjonalną gospodarką wodą, ekologizacją rolnictwa oraz poprawą jakości gleb, a także ułatwienie kontaktów między różnymi grupami odbiorców operacji celem nawiązania stałej współpracy.</t>
  </si>
  <si>
    <r>
      <t xml:space="preserve">Celem operacji jest  promocja dobrych praktyk w zakresie różnych technik uprawy gleby poprawiających gospodarkę wodną i zasobność materii organicznej w glebie, wykorzystania technologii informatycznych do monitorowania stanu upraw oraz  ograniczenia stosowania pestycydów w rolnictwie.
Operacja ma za zadanie usprawnienie transferu wiedzy i informacji na temat praktycznych rozwiązań w zakresie różnych technik i technologii w rolnictwie związanych z racjonalną gospodarką wodą, ekologizacją rolnictwa oraz poprawą jakości gleb, a także ułatwienie kontaktów między różnymi grupami odbiorców operacji celem nawiązania stałej współpracy. </t>
    </r>
    <r>
      <rPr>
        <sz val="11"/>
        <color rgb="FFFF0000"/>
        <rFont val="Calibri"/>
        <family val="2"/>
        <scheme val="minor"/>
      </rPr>
      <t>Przedmiotem operacji jest</t>
    </r>
    <r>
      <rPr>
        <sz val="11"/>
        <rFont val="Calibri"/>
        <family val="2"/>
        <scheme val="minor"/>
      </rPr>
      <t xml:space="preserve"> </t>
    </r>
    <r>
      <rPr>
        <sz val="11"/>
        <color rgb="FFFF0000"/>
        <rFont val="Calibri"/>
        <family val="2"/>
        <scheme val="minor"/>
      </rPr>
      <t xml:space="preserve"> realizacja konferencji w formie onlie oraz realizacja filmu prezentującego dobre praktyki, stosowane w gospodarstwach rolnych, dotyczące racjonalnego gospodarowania zasobami naturalnymi.</t>
    </r>
    <r>
      <rPr>
        <sz val="11"/>
        <rFont val="Calibri"/>
        <family val="2"/>
        <scheme val="minor"/>
      </rPr>
      <t xml:space="preserve"> </t>
    </r>
  </si>
  <si>
    <t xml:space="preserve">film </t>
  </si>
  <si>
    <t>liczba fimów</t>
  </si>
  <si>
    <t xml:space="preserve">Uzasadnienie zmian:   Zmiany w operacji wynikają z obecnej sytuacji pandemicznej, która wpłynęła  na zmianę formy konferencji ze stacjonarnej na webinaryjną (brak konieczności zapewnienia sal konferencyjnych, wyżywienia i noclegów dla uczestników, brak możliwości organizacji warsztatów w gospodarstwach rolnych).   Powyższe zmiany, podyktowane dostosowaniem się do obostrzeń sanitarnych związanych z zapobieganiem rozprzestrzeniania się wirusa SARS-CoV-2, spowodowały zmniejszenie kosztów realizacji operacji. W związku z brakiem możliwości realizacji warsztatów zdecydowano się rozszerzyć zakres operacji o film prezentujący dobre praktyki dotyczące racjonalnego gospodarowania zasobami naturalnymi w rolnictwie. </t>
  </si>
  <si>
    <r>
      <rPr>
        <sz val="11"/>
        <color rgb="FFFF0000"/>
        <rFont val="Calibri"/>
        <family val="2"/>
        <scheme val="minor"/>
      </rPr>
      <t>Konferencja online</t>
    </r>
    <r>
      <rPr>
        <sz val="11"/>
        <rFont val="Calibri"/>
        <family val="2"/>
        <charset val="238"/>
        <scheme val="minor"/>
      </rPr>
      <t xml:space="preserve">, publikacja </t>
    </r>
  </si>
  <si>
    <t>Uzasadnienie zmian:   Zmiany w operacji wynikają z obecnej sytuacji pandemicznej, która wpłynęła  na zmianę formy konferencji ze stacjonarnej na webinaryjną (brak konieczności zapewnienia sal konferencyjnych, wyżywienia i noclegów dla uczestników).   Powyższe zmiany, podyktowane dostosowaniem się do obostrzeń sanitarnych związanych z zapobieganiem rozprzestrzeniania się wirusa SARS-CoV-2, spowodowały zmniejszenie kosztów realizacji operacji.</t>
  </si>
  <si>
    <t xml:space="preserve">Celem badania jest rozpoznanie zmian w funkcjonowaniu łańcuchów dostaw żywności w Polsce wywołanych pandemią COVID-19. Analiza będzie obejmować: skutki ekonomiczne, społeczne i prawne, wywołane przez pandemię COVID-19 dla producentów rolnych - głównego ogniwa łańcucha dostaw żywności, ze szczególnym uwzględnieniem segmentu produkcji owoców miękkich i warzyw. W ramach zamówienia zidentyfikowane zostaną mechanizmy funkcjonowania wymienionych podmiotów w okresie pandemii oraz planowane przez nie strategie działań innowacyjnych. Szczególna uwaga będzie poświęcona rozpoznaniu najważniejszych trudności napotkanych w związku z pandemią COVID-19 przez producentów oraz charakterystyka wdrożonych przez nich strategii adaptacyjnych 
do nowej sytuacji społeczno-gospodarczej. Analizie zostaną poddane dobre praktyki w zakresie skracania łańcuchów dostaw żywności zidentyfikowane podczas badania (np. polegające na wykorzystaniu w działalności rolniczej technologii i rozwiązań cyfrowych).
</t>
  </si>
  <si>
    <t>liczba publikacji/deask reasech</t>
  </si>
  <si>
    <t xml:space="preserve"> doradcy, rolnicy, mieszkańcy obszarów wiejskich, podmioty prywatne                </t>
  </si>
  <si>
    <t>liczba publikacji/publikacja wyników badań ilościowych</t>
  </si>
  <si>
    <t xml:space="preserve">Uzasadnienie zmian: Konieczność uwzględnienia wystąpienia niespodziewanego zjawiska jakim jest wybuch Pandemii Covid – 19. Pandemia wymusiła na producentach działania adaptacyjne do zaistniałej nowej sytuacji na rynku. W wielu przypadkach są to działania niekonwencjonalne. Zdominowanie zjawiska wybuchu pandemii w procesie skracania łańcuch dostaw nie może zostać pominięte w analizie, umożliwiając poszukiwanie rozwiązań zaistniałych problemów oraz umożliwiając identyfikację i promocję dobrych praktyk stosowanych przez producentów w nowej sytuacji kryzysowej. Z uwagi na wprowadzane zmiany okres realizacji został wydłużony, przy czym w roku 2020 opublikowany zostanie dokument deask reasearch z prezentowanej tematyki,  a w 2021 przeprowadzone badania ilościowe wraz z ich podsumowaniem i opracowaniem, które zostaną również opublikowane.  Kwota operacji została poniejszona w oparciu o podpisaną umowę z wykonawcą.  </t>
  </si>
  <si>
    <t xml:space="preserve">Operacja ma na celu przeprowadzenie badań na temat bezpieczeństwa żywnościowego w Polsce, w tym poziomu  rozumianego jako dostępu do zdrowej i taniej żywności dla wszystkich. Operacja przyczyni się do zwiększenia poziomu wiedzy dotyczącej bezpieczeństwa żywności w aspekcie pojawiających się problemów nawracających susz, inflacji, pandemii koronawirusa i  kryzysu ekonomicznego. Uzyskane wyniki badań w postaci raportu zawierającego rekomendacje wpłyną na wzmocnienie mechanizmów sieciowania, wymianę wiedzy i podejmowanie przez uczestników łańcucha obrotu żywności, wspólnych działań mających na celu poprawę bezpieczeństwa żywności w Polsce. </t>
  </si>
  <si>
    <t>Uzasadnienie zmian: Zrezygnowano z operacji polegającej na przeprowadzeniu badań społecznych dotyczących bezpieczeństwa żywności w Polsce, z uwagi na rozwój epidemii i ryzyko związane z jej nieterminowym wykonaniem.</t>
  </si>
  <si>
    <r>
      <t>rolnicy, doradcy rolniczy i brokerzy, pracownicy JDR,</t>
    </r>
    <r>
      <rPr>
        <sz val="11"/>
        <color rgb="FFFF0000"/>
        <rFont val="Calibri"/>
        <family val="2"/>
        <charset val="238"/>
      </rPr>
      <t xml:space="preserve"> szkoły rolnicze</t>
    </r>
  </si>
  <si>
    <t>I-II</t>
  </si>
  <si>
    <t xml:space="preserve">Uzasadnienie zmian: W związku z problemami na etapie realizacji umowy wykonania wkładu merytorycznego do e-learningu odstąpiono od wykonania umowy. Przesunięcia wpłyną na terminową realizację operacji, przy czym wkład merytotyczny do e-learningu zostanie przygotowany w roku 2020, niemniej jednak bezkosztowa realizacja e-learningu odbędzię się w 2021 r.  W związku z zainteresowaniem szkół rolniczych kursem, grupę docelową rozszerzono o uczniów szkół rolniczych. </t>
  </si>
  <si>
    <t xml:space="preserve">Uzasadnienie zmian: Operacja nie zostanie zrealizowana. Połączono ją z działaniami LPW tj z operacją nr 17. Budowa forum online- będzie w wykonaniu LPW, na której będą wypowiadać się eksperci ds. wody. </t>
  </si>
  <si>
    <t>Uzasadnienie zmian: Zwiekszono nakład broszur, ze względu na zapotrzebowanie z terenu (WODR, KCER).</t>
  </si>
  <si>
    <t xml:space="preserve">VI Forum Wiedzy i innowacji
</t>
  </si>
  <si>
    <t>Celem operacji jest przekazanie wiedzy i informacji na temat nowoczesnych rozwiązań, innowacyjnych produktów oraz prezentacja wyników  prowadzonych  badań  przez  instytucje badawczo-naukowe oraz uczelnie rolnicze przy współudziale  przedsiębiorców działających na rzecz rolnictwa. Przedstawione informacje przyczynią się do wzrostu rentowności gospodarstw oraz poprawy konkurencyjności sektora rolnego. Operacja ma za zadanie ułatwienie kontaktów między grupami odbiorców operacji celem nawiązania stałej współpracy między nauką a praktyką.</t>
  </si>
  <si>
    <t>Uzasadnienie: Operacja przyczyni się do transferu wiedzy i innowacji, dodatkowo stworzy warunki dogodne do sieciowania kontaktów między wielosektorowymi grupami odbiorców. Będzie okazją do prezentacji najnowocześniejszych osiągnięć nauki oraz wzmocni motywację grupy docelowej operacji do korzystania z zasobów jednostek naukowych, ustawicznie wyprzedzających poziom technologii stosowanej w rolnictwie polskim.</t>
  </si>
  <si>
    <t>Plan operacyjny KSOW na lata 2020-2021 (z wyłączeniem działania 8 Plan komunikacyjny) -  CDR (SIR)  - listopad 2020</t>
  </si>
  <si>
    <t>3
210
6
1
25
4
1</t>
  </si>
  <si>
    <t>spotkanie,
spotkanie online,
wyjazd studyjny,
film</t>
  </si>
  <si>
    <t xml:space="preserve">Liczba spotkań
Liczba uczestników spotkań,
w tym liczba doradców
Liczba spotkań online
Liczba uczestników spotkań online
Liczba wyjazdów studyjnych
Liczba uczestników wyjazdów studyjnych, w tym liczba doradców
Liczba filmów
</t>
  </si>
  <si>
    <t>2
140
6
1
70
1
25
4
1</t>
  </si>
  <si>
    <t>1
35
2
1
1 500</t>
  </si>
  <si>
    <t>szkolenie online,
broszura</t>
  </si>
  <si>
    <t>Liczba szkoleń online
Liczba uczestników szkoleń online
Liczba broszur
Nakład (egz.)</t>
  </si>
  <si>
    <t>1
35
1
1 500</t>
  </si>
  <si>
    <t>Uzasadnienie:
W związku z dynamicznym dobowym wzrostem zakażeń COVID-19, kierując się poczuciem odpowiedzialności za uczestników szkolenia i wykładowców oraz wprowadzaniem dodatkowych obostrzeń na terenie całej Polski, szkolenie nt. wpływu zmian warunków klimatycznych na proces winifikacji postanowiono przeprowadzić w formie zdalnej. Zmianie ulegnie tylko forma realizacji operacji.</t>
  </si>
  <si>
    <t>Uzasadnienie:
Wartość poniesionych kosztów operacji uległa zmniejszeniu w stosunku do prognozowanej, w wyniku przeprowadzenia procedur zgodnych z Prawem zamówień publicznych. Dzięki temu wyłoniono najatrakcyjniejszych pod względem cenowym Wykonawców.</t>
  </si>
  <si>
    <t>1
15
5
1
40
9</t>
  </si>
  <si>
    <t>spotkanie,
spotkanie online,
raport</t>
  </si>
  <si>
    <t>Liczba spotkań 
Liczba uczestników spotkań
Liczba spotkań online
Liczba uczestników spotkań online
Liczba raportów
Nakład (egz.)</t>
  </si>
  <si>
    <t>2
70
2
110
1
200</t>
  </si>
  <si>
    <t>szkolenie online</t>
  </si>
  <si>
    <t>Liczba szkoleń online
Liczba uczestników szkoleń online</t>
  </si>
  <si>
    <t xml:space="preserve">Uzasadnienie:
W związku z dynamicznym dobowym wzrostem zakażeń COVID-19 i wprowadzaniem dodatkowych obostrzeń na terenie całej Polski, zaplanowane szkolenie postanowiono przeprowadzić w formie zdalnej. Powyższa sytuacja uniemożliwiła wykorzystanie wszystkich środków finansowych oszacowanych z należytą starannością w ramach operacji. Koszty sali wykładowej i usługi cateringowej nie zostaną poniesione. </t>
  </si>
  <si>
    <t>konkurs,
konferencja online,
szkolenie online,
broszura,
ulotka</t>
  </si>
  <si>
    <t>Liczba konkursów
Liczba konferencji online
Liczba uczestników konferencji online
Liczba szkoleń online
Liczba uczestników szkoleń online
Liczba broszur
Nakład (egz.)
Liczba ulotek
Nakład (egz.)</t>
  </si>
  <si>
    <t xml:space="preserve">2
1
60
1
25
1
1 000
1
1 000
</t>
  </si>
  <si>
    <t xml:space="preserve">Uzasadnienie:
W związku z dynamicznym dobowym wzrostem zakażeń COVID-19 i wprowadzaniem dodatkowych obostrzeń na terenie całej Polski, zaplanowane szkolenie i konferencję postanowiono przeprowadzić w formie zdalnej. Powyższa sytuacja uniemożliwiła wykorzystanie wszystkich środków finansowych oszacowanych z należytą starannością w ramach operacji. Koszty sali wykładowej i usługi cateringowej nie zostaną poniesione. </t>
  </si>
  <si>
    <t>Innowacyjne rozwiązania w dolnośląskiej enoturystyce.</t>
  </si>
  <si>
    <t xml:space="preserve">Celem operacji jest podniesienie poziomu wiedzy i wymiana doświadczeń podczas zaplanowanego cyklu szkoleń online w zakresie: organizacji oferty enoturystycznej od strony teoretycznej, budowania pozytywnego wizerunku marki, kontaktu z klientem, reklamy i promocji, a także serwowania i przechowywania wina. Połączenie nauki i praktyki umożliwi wypracowanie rozwiązań, pozwalających na ograniczanie strat wynikających z niewykorzystania potencjału oferty enoturystycznej na Dolnym Śląsku. Wpłynie także na zacieśnienie współpracy, co w dłuższej perspektywie pozwoli na podejmowanie innowacyjnych projektów. Dodatkowo w ramach operacji zaplanowano realizację filmu szkoleniowego z audiodeskrypcją. Będzie to materiał zebrany z ww. szkoleń oraz rozmów przeprowadzonych z właścicielami gospodarstw enoturystycznych, którzy podzielą się swoimi wiedzą, spostrzeżeniami i doświadczeniami. </t>
  </si>
  <si>
    <t>szkolenie online,
film szkoleniowy</t>
  </si>
  <si>
    <t>Liczba szkoleń online
Liczba uczestników szkoleń online
Liczba filmów szkoleniowych</t>
  </si>
  <si>
    <t>3
45
1</t>
  </si>
  <si>
    <t>Uzasadnienie: 
Znaczna część dolnośląskich winnic oferuje nie tylko produkt końcowy jakim jest wino, ale także szereg dodatkowych atrakcji zachęcających do przyjazdu do gospodarstwa, tj. warsztaty winiarskie, somelierskie, zwiedzanie winnicy, regionalna kuchnia czy atrakcje turystyczne regionu. Bezpośredni kontakt z turystami czy prowadzenie spotkań dla wielu stanowi wyzwanie, a brak odpowiedniego przygotowania niejednokrotnie jest ogromną barierą. Istotnym problemem rozwijającego się na Dolnym Śląsku winiarstwa jest niski poziom wiedzy właścicieli gospodarstw winiarskich w zakresie przygotowania i organizowania ofert enoturystycznych wykorzysujących optymalnie ich potencjał, znajomości zasad i narzędzi służących do promocji. Brak odpowiedniej wiedzy i umiejętności sprawia, że stają się mniej konkurencyjny na enoturystycznym rynku, który w obecnym czasie przeżywa renesans. Dlatego też uczestnicy Zespołu Tematycznego związanego z zagadnieniami winiarstwa zaproponowali cykl szkoleń umożliwiających podniesienie poziomu wiedzy, wymianę doświadczeń w tematach dla wielu najtrudniejszych, czyli budowania oferty i obsługi enoturystów. Stworzenie platformy umożliwiającej podniesienie poziomu wiedzy, wymianę doświadczeń, bezpośrednią rozmowę ułatwi tworzenie sieci kontaktów podmiotów zainteresowanych innowacjami w rolnictwie, produkcji żywności i na obszarach wiejskich, ale przede wszystkim pozwoli na wdrażanie innowacyjnych rozwiązań w dolnośląskiej enoturystyce.</t>
  </si>
  <si>
    <t>Plan operacyjny KSOW na lata 2020-2021 (z wyłączeniem działania 8 Plan komunikacyjny) - Dolnośląski ODR - listopad 2020</t>
  </si>
  <si>
    <t xml:space="preserve">Uzasadnienie: Właściciele gospodarstw, w których miał być nagrywany materiał filmowy zrezygnowali z udziału w projekcie, dlatego ośrodek jest zmuszony zrezygnować z realizacji operacji. </t>
  </si>
  <si>
    <t xml:space="preserve"> 
I - IV</t>
  </si>
  <si>
    <t>Łączna liczba wyświetleń</t>
  </si>
  <si>
    <t>Uzasadnienie: Zmiana wynika z konieczności doprecyzowania formy realizacji operacji, terminu oraz grupy docelowej. W związku z dużym zainteresowaniem tematem została przygotowana większa ilość filmów, które promują operację i zostały opublikowane na YouTube. Dzięki temu każdy zainteresowany Dniami Pola może zapoznać się z tematyką operacji w dowolnym momencie.</t>
  </si>
  <si>
    <t>Celem operacji jest prezentacja i wspieranie innowacji z zakresu krótkich łańcuchów dostaw żywności w województwie kujawsko-pomorskim. Ponadto zaprezentowane będą dobre praktyki z zakresu wprowadzania na rynek żywności produkowanej przez rolników i małe przedsiębiorstwa ze szczególnym uwzględnieniem współpracy w tym zakresie. Cel będzie zrealizowany poprzez produkcję felietonów i ich emisję na antenie TVP 3 Bydgoszcz.  Bohaterami felietonów będą  przetwórcy z regionu, naukowcy, eksperci, wszyscy ci, którzy pracują na rzecz rozwoju krótkich  łańcuch dostaw żywności. W felietonach zaprezentowana będzie również GO Wiejska e-skrzynka, która jest przykładem innowacyjnego działania w tym zakresie.</t>
  </si>
  <si>
    <t>Liczba nagranych felietonów</t>
  </si>
  <si>
    <t xml:space="preserve">liczba wyjazdów </t>
  </si>
  <si>
    <t>Uzasadnienie: Zmiana polegająca na pomniejszeniu kosztów budżetu i kosztów kwalifikowalnych na realizacji operacji. Oszczędności wynikają z poniesienia niższych rzeczywistych kosztów zrealizowanej operacji w porównaniu do kwot uzyskanych w wyniku przeprowadzonych rozeznań rynku  na etapie planowania. Dodano jedną formę realizacji operacji w postaci filmu prezentującego gospodarstwa ekologiczne, które wzięły udział w Konkursie na Najlepsze Gospodarstwo Ekologiczne. Film ma na celu promowanie operacji, która przyczyni się do rozwoju rolnictwa ekologicznego, poprzez wzrost zainteresowania ekologicznym systemem produkcji konsumentów oraz innych producentów rolnych.</t>
  </si>
  <si>
    <t>liczba operacji</t>
  </si>
  <si>
    <t>Plan operacyjny KSOW na lata 2020-2021 (z wyłączeniem działania 8 Plan komunikacyjny) - Kujawsko-pomorski ODR - listopad 2020</t>
  </si>
  <si>
    <t>Uzasadnienie: Wartość poniesionych kosztów operacji uległa zmniejszeniu w stosunku do prognozowanej, w wyniku przeprowadzenia procedur zgodnych z Prawem zamówień publicznych. Dzięki temu wyłoniono najatrakcyjniejszych pod względem cenowym wykonawcę.</t>
  </si>
  <si>
    <r>
      <t xml:space="preserve">Rolnicy, przedstawiciele doradztwa rolniczego, pracownicy uczelni i jednostek naukowych, przedsiębiorcy, studenci kierunków rolniczych, </t>
    </r>
    <r>
      <rPr>
        <sz val="11"/>
        <color rgb="FFFF0000"/>
        <rFont val="Calibri"/>
        <family val="2"/>
        <charset val="238"/>
        <scheme val="minor"/>
      </rPr>
      <t>zainteresowani tematyką operacji</t>
    </r>
  </si>
  <si>
    <t>Plan operacyjny KSOW na lata 2020-2021 (z wyłączeniem działania 8 Plan komunikacyjny) - Lubelski ODR - listopad 2020</t>
  </si>
  <si>
    <r>
      <t xml:space="preserve">rolnicy,
przedstawiciele doradztwa rolniczego,  przedsiębiorcy, przedstawiciele instytucji rolniczych, około rolniczych i naukowych, </t>
    </r>
    <r>
      <rPr>
        <sz val="11"/>
        <color rgb="FFFF0000"/>
        <rFont val="Calibri"/>
        <family val="2"/>
        <charset val="238"/>
        <scheme val="minor"/>
      </rPr>
      <t>osoby zainteresowane tematyką</t>
    </r>
  </si>
  <si>
    <r>
      <t xml:space="preserve">rolnicy, producenci rolni, przedstawiciele doradztwa rolniczego, członkowie stowarzyszeń działających na terenach wiejskich, firmy poszukujące żywności wysokiej jakości, </t>
    </r>
    <r>
      <rPr>
        <sz val="11"/>
        <color rgb="FFFF0000"/>
        <rFont val="Calibri"/>
        <family val="2"/>
        <charset val="238"/>
        <scheme val="minor"/>
      </rPr>
      <t>osoby zainteresowane tematyką</t>
    </r>
  </si>
  <si>
    <t>film relacja</t>
  </si>
  <si>
    <t>Innowacyjne wdrożenia oraz doświadczenia w organizacji grup operacyjnych w województwie lubelskim</t>
  </si>
  <si>
    <t xml:space="preserve">Celem operacji jest wspieranie i rozwój pszczelarstwa z powodu coraz częściej pojawiających się informacji o ginięciu owadów zapylających, w tym pszczoły miodnej. Chcąc zatrzymać proces wymierania populacji pszczół, zadbać o przyszłość ludzkości, warto propagować tradycję pszczelarską wśród społeczeństwa, należy podnieść poziom wiedzy i świadomość osób zainteresowanych tematyką pszczelarską w zakresie aktualnych szans i problemów w pszczelarstwie. Na potrzeby realizacji operacji będzie zakupiony pokazowy ul wraz wyposażeniem (waga, czujniki do prowadzenia pomiarów, kamera), w którym prowadzone będą obserwacje i odczyty oraz stałe monitorowanie pracy ula i życia pszczół dzięki zamontowanej kamerce, będzie prowadzona transmisja online. Uczestnicy warsztatów zdobędą wiedzę i umiejętności z zakresu zakładania i prowadzenia pasieki.  Realizacja operacji zapewni ułatwienie wymiany wiedzy fachowej w zakresie wdrażania innowacji w rolnictwie i na obszarach wiejskich. </t>
  </si>
  <si>
    <r>
      <t xml:space="preserve">rolnicy,
przedstawiciele doradztwa rolniczego, przedsiębiorcy, przedstawiciele instytucji rolniczych, około rolniczych i naukowych przedstawiciele stowarzyszeń, </t>
    </r>
    <r>
      <rPr>
        <sz val="11"/>
        <color rgb="FFFF0000"/>
        <rFont val="Calibri"/>
        <family val="2"/>
        <charset val="238"/>
        <scheme val="minor"/>
      </rPr>
      <t>osoby zainteresowane tematyką</t>
    </r>
  </si>
  <si>
    <t>emisja telewizyjna</t>
  </si>
  <si>
    <t>wydruk raportu</t>
  </si>
  <si>
    <t>egzemplarze</t>
  </si>
  <si>
    <r>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Organizowana w ramach operacji konferencja</t>
    </r>
    <r>
      <rPr>
        <sz val="11"/>
        <color rgb="FFFF0000"/>
        <rFont val="Calibri"/>
        <family val="2"/>
        <charset val="238"/>
        <scheme val="minor"/>
      </rPr>
      <t xml:space="preserve"> w formie webinaru</t>
    </r>
    <r>
      <rPr>
        <sz val="11"/>
        <rFont val="Calibri"/>
        <family val="2"/>
        <charset val="238"/>
        <scheme val="minor"/>
      </rPr>
      <t xml:space="preserve">  będzie miała charakter innowacyjno-edukacyjny. Zdobyta wiedza pozwoli na transfer wiedzy w zakresie dobrych praktyk wdrażania innowacji w rolnictwie i na obszarach wiejskich oraz promowania innowacyjnych technologii uprawy ziemniaka w województwie lubelskim.</t>
    </r>
  </si>
  <si>
    <t>W związku z wprowadzeniem na terenie Polski czerwonej strefy, obostrzeń związanych z epidemią koronawirusa oraz zakazem organizacji wydarzeń w formie konferencji,  nastąpiła zmiana formy realizacji operacji  z konferencji stacjonarnej na webinarium.  Uwzględniono koszty związane z przeprowadzeniem wykładów przez ekspertów oraz zakup materiałów szkoleniowych, które będą przekazane uczestnikom za pośrednictwem pracowników terenowych LODR w Końskowoli. W webinarium uczestniczyło 45 osób.</t>
  </si>
  <si>
    <t>Innowacyjne technologie w chowie i hodowli trzody chlewnej</t>
  </si>
  <si>
    <t xml:space="preserve">Uzasadnienie: Rynek trzody chlewnej od paru lat  zmaga się z wieloma problemami, głównie  ASF, niestabilność cen, koronawirus, niepewna przyszłość. Z roku na rok zmniejsza się ilość gospodarstw utrzymujących świnie, przede wszystkim z powodu niespełniania wymagań bioasekuracji, czy wysokich kosztów dostosowania gospodarstw do tych wymogów. Ciągłe wahania cen powodują że wielu gospodarstw upada, rolnicy boją się inwestować w rozwój gospodarstw ponieważ nie wiedzą co będzie się działo w przyszłości. Kolejnym problemem jest afrykański pomór świń który rozprzestrzenia się po Polsce i innych krajach europejskich. Producenci trzody nie maja pewności że świnie które wyhodują uda im się sprzedać, nie są w stanie przewidzieć cen, w przypadku przedostania się choroby do gospodarstwa wybija się im zwierzęta , pojawiają się problemy z przemieszczeniami świń, a ceny skupu zwierząt są dramatycznie niskie. Z rynku znikają małe gospodarstwa produkujące wieprzowinę, pozostają Ci najsilniejsi których stać na spełnienie wielu wymagań narzuconych przepisami prawnymi. Jest też wielu którzy utrzymują świnie ponieważ zależy im na produkcji mięsa wysokiej jakości, prowadzący małe rodzinne gospodarstwa.
Innowacyjne technologie w chowie i hodowli trzody chlewnej są odpowiedzią na problemy z jakimi zmagają się hodowcy świń zarówno ci mali jak i więksi. Na rynku trzody chlewnej mają szansę przetrwać najwytrwalsi i  Ci którzy się rozwijają. </t>
  </si>
  <si>
    <t>Plan operacyjny KSOW na lata 2020-2021 (z wyłączeniem działania 8 Plan komunikacyjny) - Lubuski ODR - listopad 2020 r.</t>
  </si>
  <si>
    <t>Uzasadnienie: zmiana terminu realizacji operacji podyktowana jest panującą sytuacją epidemii w kraju i związanymi z nią obostrzeniami uniemożliwiającymi organizację operacji w formie wyjazdu studyjnego. Operacja została przeniesiona do realizacji w II-IV kwartale 2021 r.</t>
  </si>
  <si>
    <t xml:space="preserve">szkolenie + pokaz </t>
  </si>
  <si>
    <t>liczba uczestników/liczba pokazów/drukowane materiały informacyjne</t>
  </si>
  <si>
    <t>40/1/200</t>
  </si>
  <si>
    <r>
      <t xml:space="preserve">Przekazanie wiedzy w dziedzinie hodowli zwierząt z naciskiem na nowatorską hodowlę alpak w gospodarstwie i rolę alpakoterapii. </t>
    </r>
    <r>
      <rPr>
        <sz val="11"/>
        <color rgb="FFFF0000"/>
        <rFont val="Calibri"/>
        <family val="2"/>
        <charset val="238"/>
        <scheme val="minor"/>
      </rPr>
      <t>Pokaz</t>
    </r>
    <r>
      <rPr>
        <sz val="11"/>
        <rFont val="Calibri"/>
        <family val="2"/>
        <charset val="238"/>
        <scheme val="minor"/>
      </rPr>
      <t xml:space="preserve"> zwierząt podczas</t>
    </r>
    <r>
      <rPr>
        <sz val="11"/>
        <color rgb="FFFF0000"/>
        <rFont val="Calibri"/>
        <family val="2"/>
        <charset val="238"/>
        <scheme val="minor"/>
      </rPr>
      <t xml:space="preserve"> szkolenia </t>
    </r>
    <r>
      <rPr>
        <sz val="11"/>
        <rFont val="Calibri"/>
        <family val="2"/>
        <charset val="238"/>
        <scheme val="minor"/>
      </rPr>
      <t xml:space="preserve">będzie okazją do przekazu informacji w zakresie hodowli alpak dla szerokiego grona zainteresowanych. Forma operacji (szkolenie) pozwoli na przedstawienie informacji w zakresie mechanizmu wsparcia finansowego w ramach Działania "Współpraca" i aktywizacji inicjatyw w ramach powstania Grup Operacyjnych.    </t>
    </r>
  </si>
  <si>
    <t>pokaz</t>
  </si>
  <si>
    <t xml:space="preserve"> liczba pokazów</t>
  </si>
  <si>
    <t>drukowane materiały informacyjne</t>
  </si>
  <si>
    <t xml:space="preserve">Uzasadnienie: zmiana terminologii dot. celu, przedmiotu i tematyki operacji z uwagi na brak możliwości zorganizowania targów rolniczych z uwagi na sytuację epidemiczną w kraju i obowiązującymi obostrzeniami. Przy tym, dla lepszej czytelności wyszczególniono formy realizacji operacji w odrębnych wierszach. </t>
  </si>
  <si>
    <t>Uzasadnienie: dokonano dla lepszej czytelności operacji wyszczególnienia form realizacji operacji w odrębnych wierszach bez zmiany treści merytorycznych operacji.</t>
  </si>
  <si>
    <t>Celem poszczególnych Zespołów Tematycznych ds. innowacji jest inicjowanie wymiany wiedzy i doświadczeń, identyfikacji bieżących problemów oraz poszukiwania możliwości ich rozwiązania pomiędzy przedstawicielami różnych środowisk np. rolników, doradców, jednostek naukowych i samorządowych,  przedsiębiorców czy hodowców. Tematyka wokół powstałych zespołów ściśle odpowiada na potrzeby i charakter województwa lubuskiego. Przy tym, powstałe zespoły będą podstawą dla tworzących się potencjalnych Grup Operacyjnych.</t>
  </si>
  <si>
    <t>drukowane materiały informacyjne (plakat)</t>
  </si>
  <si>
    <t xml:space="preserve"> Uzasadnienie: wskaźniki monitorowania realizacji operacji został rozszerzony o drukowane materiały informacyjne, wykorzystywane podczas Spotkań Zespołów Tematycznych ds. innowacji.</t>
  </si>
  <si>
    <t xml:space="preserve">liczba szkoleń </t>
  </si>
  <si>
    <t>2 x 50</t>
  </si>
  <si>
    <t>pokaz polowy</t>
  </si>
  <si>
    <t>liczba pokazów</t>
  </si>
  <si>
    <r>
      <rPr>
        <sz val="11"/>
        <color rgb="FFFF0000"/>
        <rFont val="Calibri"/>
        <family val="2"/>
        <charset val="238"/>
        <scheme val="minor"/>
      </rPr>
      <t xml:space="preserve">3 </t>
    </r>
    <r>
      <rPr>
        <sz val="11"/>
        <rFont val="Calibri"/>
        <family val="2"/>
        <charset val="238"/>
        <scheme val="minor"/>
      </rPr>
      <t>x 25</t>
    </r>
  </si>
  <si>
    <t>Uzasadnienie: zmniejszenie jednostki wskaźnika monitorowania realizacji operacji dot. ilości konferencji i biorących w niej udział uczestników, przy tym zwiększono nakład materiałów informacyjnych. Ponadto, dokonano rezygnacji z realizacji jednej z form operacji tj. stoiska informacyjno-promocyjnego na targach w związku z sytuacją epidemiczną w kraju i związanymi w związku z tym obostrzeniami uniemożliwiającymi organizację wydarzeń w formie targów.</t>
  </si>
  <si>
    <t>konferencja
film krótkometrażowy,
emisja telewizyjna</t>
  </si>
  <si>
    <t>konferencja                            liczba uczestników operacji
liczba nagranych filmów
 liczba emisji telewizyjnych</t>
  </si>
  <si>
    <t xml:space="preserve">1
 30 
1
1                                                                                       </t>
  </si>
  <si>
    <t xml:space="preserve">Celem operacji jest prezentacja i wspieranie innowacji w rolnictwie, w tym w produkcji i przetwórstwie w gospodarstwach dostarczających żywność bezpośrednio do konsumenta, co wpisuje się do tegorocznego naboru w ramach działania "Współpraca" skierowanego do powstających grup operacyjnych, których celem jest skrócenie łańcucha dostaw. Zaprezentowane będą dobre praktyki sprzedaży z gospodarstw rolnych oraz inicjatywy promocujące ww. sprzedaż m.in. łódzki e-bazarek. Założone cele wpłyną na podwyższenie wiedzy potencjalnych członków grup operacyjnych, rolników, przetwórców i doradców rolnych dotyczącej wdrażania innowacji w rolnictwie oraz pozyskiwania środków w ramach działania "Współpraca".  </t>
  </si>
  <si>
    <t xml:space="preserve"> film krótkometrażowy,
emisja telewizyjna,
ulotka</t>
  </si>
  <si>
    <t>liczba nagranych filmów
liczba emisji telewizyjnych
 ilość ulotek</t>
  </si>
  <si>
    <t>1 
1
5000</t>
  </si>
  <si>
    <t xml:space="preserve">Uzasadnienie: Zmianie ulegnie termin realizacji operacji w związku z zaistniałą sytuacją pandemiczną oraz wprowadzeniem na terenie całej Polski czerwonej strefy. Realizacja filmu oraz ulotki wymaga wizyt w gospodarstwach oraz instytutach co w obecnej sytuacji jest niemożliwe. W związku z tym realizacja operacji została przesunięta na rok 2021. </t>
  </si>
  <si>
    <t xml:space="preserve">Uzasadnienie: Zmianie ulegnie termin realizacji operacji w związku z zaistniałą sytuacją pandemiczną oraz wprowadzeniem na terenie całej Polski czerwonej strefy. Realizacja filmu oraz broszury wymaga wizyt w gospodarstwach oraz instytutach co w obecnej sytuacji jest niemożliwe. W związku z tym realizacja operacji została przesunięta na rok 2021. </t>
  </si>
  <si>
    <t xml:space="preserve">Uzasadnienie: Zmianie ulegnie termin realizacji operacji w związku z zaistniałą sytuacją pandemiczną oraz wprowadzeniem na terenie całej Polski czerwonej strefy. Realizacja filmu wymaga wizyt w gospodarstwach oraz instytutach co w obecnej sytuacji jest niemożliwe. W związku z tym realizacja operacji została przesunięta na rok 2021. </t>
  </si>
  <si>
    <t>Uzasadnienie: Zmiana kosztów operacji powstała w wyniku wyboru Wykonawcy na realizację operacji trybem  przetargu nieograniczonego - zgodnie z Prawem zamówień publicznych. Kwota ustalona w trybie przetargu nieograniczonego jest jak najbardziej racjonalna, korzystna i najniższa cenowo.</t>
  </si>
  <si>
    <t xml:space="preserve">Uzasadnienie:  W związku z zaistniałą sytuacją pandemiczną oraz wprowadzeniem na terenie całej Polski czerwonej strefy operacja została zrealizowana częściowo. W związku z tym pozostała część operacji zostanie zrealizowana w roku 2021, dlatego uległ zmianie termin realizacji operacji oraz koszty zostały podzielone między rokiem 2020 (koszty poniesione na realizację spotkań w roku 2020), a rokiem 2021 (koszty planowane na realizację spotkań w roku 2021). </t>
  </si>
  <si>
    <t>Plan operacyjny KSOW na lata 2020-2021 (z wyłączeniem działania 8 Plan komunikacyjny) - Łódzki ODR - listopad 2020</t>
  </si>
  <si>
    <t>Celem operacji jest wyposażenie odbiorców w wiedzę  w zakresie prowadzenia przetwórstwa produktów rolnych na niewielką skalę w gospodarstwie.   Poprzez promowanie  małego przetwórstwa operacja wspiera tworzenie krótkich łańcuchów dostaw.   Przedmiotem operacji jest nagranie 3 filmów  instruktażowych.  Operacja wpisuje się w temat dotyczący wzmacniania rozwoju przedsiębiorczości przez podnoszenie poziomu wiedzy i umiejętności w obszarze małego przetwórstwa lokalnego.</t>
  </si>
  <si>
    <t>Rolnicy, mieszkańcy obszarów wiejskich, przedstawiciele instytucji i organizacji działających na rzecz rolnictwa, pracownicy jednostek doradztwa rolniczego, osoby zainteresowane tematem.</t>
  </si>
  <si>
    <t>Uzasadnienie:  Wprowadzona została zmiana mająca na celu dostosowanie opisu operacji do faktycznego przebiegu realizacji i zakresu tematycznego uzgodnionego z partnerem odpowiedzialnym za część merytoryczną.  Doprecyzowano również zapisy dotyczące grupy docelowej.</t>
  </si>
  <si>
    <t xml:space="preserve"> Uzasadnienie:  W związku z obostrzeniami spowodowanymi epidemią SARS-CoV-2 organizacja konferencji w formie stacjonarnej nie jest możliwa.   Ponadto ze względu na sieciujący charakter wydarzenia zmiana formy realizacji na zdalną nie pozwoli osiągnąć zakładanych celów operacji.  W związku z  tym proponujemy wykreślenie operacji.</t>
  </si>
  <si>
    <t>Celem operacji jest zainicjowanie współpracy oraz stworzenie sieci kontaktów miedzy lokalnym społeczeństwem a instytucjami i urzędami, w zakresie gospodarki wodnej na obszarach wiejskich ze szczególnym uwzględnieniem rolnictwa na obszarze małopolski.  Przedmiotem operacji jest powołanie  pilotażowego  Partnerstwa ds. Wody, obejmującego swym zasięgiem dwa powiaty,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W ramach operacji zostaną zorganizowane spotkania (stacjonarne lub w formie zdalnej)  osób zaangażowanych w tworzenie LPW,   zostaną opracowane oraz wydane (w nakładzie 50 egzemplarzy każdy)  2 odrębne raporty końcowe (ekspertyzy)  dla powiatów proszowickiego oraz miechowskiego,  zrealizowane zostaną 2 filmy informacyjne dotyczące  ochrony zasobów wodnych  (udostępnienie na stronie www.modr.pl) oraz zostaną opracowane  i wydane  3 publikacje (2 broszury oraz 1 ulotka) w łącznym nakładzie 1000 egzemplarzy.</t>
  </si>
  <si>
    <t>spotkanie, ekspertyza, film,  publikacja</t>
  </si>
  <si>
    <t>liczba spotkań lub spotkań zdalnych</t>
  </si>
  <si>
    <t>Przedstawiciele Państwowego Gospodarstwa Wodnego Wody Polskie, administracji publicznej, spółki wodnej,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i osoby zainteresowane tematem.</t>
  </si>
  <si>
    <t>planowana liczba uczestników spotkań lub spotkań zdalnych</t>
  </si>
  <si>
    <t xml:space="preserve">liczba opracowanych ekspertyz  (raportów) / liczba wydanych egzemplarzy </t>
  </si>
  <si>
    <t>2 / 100</t>
  </si>
  <si>
    <t>liczba publikacji / liczba egzemplarzy publikacji</t>
  </si>
  <si>
    <t>3 / 1000</t>
  </si>
  <si>
    <t>Uzasadnienie:  W związku z utrudnieniami w organizacji spotkań stacjonarnych realizacja operacji została uzupełniona o wydanie 2 broszur w nakładzie 250 egzemplarzy każda oraz 1 ulotki w nakładzie 500 egzemplarzy. Zmiana ta pozwoli zwiększyć zakres oddziaływania operacji. Uzupełniono także  opis operacji oraz zweryfikowano i zwiększono budżet w związku z dodaniem nowej formy realizacji oraz poniesieniem kosztów wyższych niż to było planowane w przypadku pozostałych zadań.  Ponadto w związku z obostrzeniami spowodowanymi epidemią SARS-CoV-2 część spotkań zrealizowanych zostanie w formie zdalnej.  Doprecyzowano również opis operacji i grupy docelowej.</t>
  </si>
  <si>
    <t>Uzasadnienie:   Ze względu na odwołanie  targów przez organizatora z powodu epidemii wirusa  SARS-CoV-2 operacja nie mogła być zrealizowana.</t>
  </si>
  <si>
    <t>liczba konferencji w trybie zdalnym</t>
  </si>
  <si>
    <t>Uzasadnienie:  Z powodu  obostrzeń  spowodowanych epidemią SARS-CoV-2 organizacja konferencji w formie stacjonarnej nie jest możliwa.   W związku z powyższym konferencja odbędzie się w formie zdalnej. Ponadto dostosowano wielkość grupy szkoleniowej do nowej formy realizacji.</t>
  </si>
  <si>
    <t>Celem operacji jest promocja dobrych praktyk i innowacyjnych rozwiązań w rolnictwie ekologicznym.  W ramach operacji zrealizowany konkurs na najlepsze gospodarstwo ekologiczne (etap wojewódzki w Małopolsce) oraz konkurs na najlepszego doradcę ekologicznego  (etap wojewódzki w Małopolsce).   Ponadto zrealizowany zostanie cykl szkoleń w formie zdalnej  dotyczących nowoczesnych rozwiązań w produkcji ekologicznej oraz wydana zostanie publikacja.</t>
  </si>
  <si>
    <t>liczba szkoleń w trybie zdalnym</t>
  </si>
  <si>
    <t>Uzasadnienie: W związku z obostrzeniami spowodowanymi epidemią SARS-CoV-2 organizacja szkoleń w formie stacjonarnej nie jest możliwa.   Szkolenia odbędą się więc w formie zdalnej.</t>
  </si>
  <si>
    <t>Plan operacyjny KSOW na lata 2020-2021 (z wyłączeniem działania 8 Plan komunikacyjny) - Małopolski ODR - listopad 2020</t>
  </si>
  <si>
    <r>
      <t xml:space="preserve">konferencja </t>
    </r>
    <r>
      <rPr>
        <sz val="11"/>
        <color rgb="FFFF0000"/>
        <rFont val="Calibri"/>
        <family val="2"/>
        <charset val="238"/>
        <scheme val="minor"/>
      </rPr>
      <t>online</t>
    </r>
  </si>
  <si>
    <t>publikacja/materiał drukowany</t>
  </si>
  <si>
    <t>ilość publikacji</t>
  </si>
  <si>
    <t xml:space="preserve">Uzasadnienie: Wprowadzono dodatkową formę realizacji operacji - publikacja/materiał drukowany w celu zwiększenia efektywności realizacji celu oraz dotarcia do większej grupy docelowej. </t>
  </si>
  <si>
    <r>
      <t>konferencja</t>
    </r>
    <r>
      <rPr>
        <sz val="11"/>
        <color rgb="FFFF0000"/>
        <rFont val="Calibri"/>
        <family val="2"/>
        <charset val="238"/>
        <scheme val="minor"/>
      </rPr>
      <t xml:space="preserve"> online</t>
    </r>
  </si>
  <si>
    <t>Uzasadnienie: Przygotowanie polskiego rolnictwa na trwające zmiany klimatyczne jest zadaniem niezwykle potrzebnym i wymagającym zaangażowania nie tylko administracji wszystkich szczebli, ale przede wszystkim samych użytkowników wód, których decyzje bezpośrednio wpływają na ilość i jakość wody w rolnictwie i na obszarach wiejskich. Wobec panujących susz i braków wody, staje się ona dobrem wspólnym i to dobrem o znaczeniu strategicznym i w tym kontekście jej zasoby powinniśmy traktować jak dziedzictwo, ponieważ od naszych działań w gospodarowaniu wodą będzie zależała jakość życia dzisiejszego i przyszłych pokoleń zamieszkujących polską wieś. Żeby móc zdiagnozować stan gospodarki wodnej i móc podjąć działania mające na celu wypracowanie metod racjonalnej gospodarki wodnej, wszyscy zarządzający wodą na danym obszarze i korzystający z wód muszą nawiązać współpracę i wspólnie działać na rzecz zrównoważonej gospodarki wodnej. Operacja zakładała utworzenie pilotażowego Lokalnego Partnerstwa ds. Wody na terenie jednego z powiatów województwa, natomiast zmiana operacji zakłada realizację Lokalnych Partnerstw ds. Wody we wszystkich 37 powiatach województwa mazowieckiego w roku 2021.</t>
  </si>
  <si>
    <r>
      <t>Koła Gospodyń Wiejskich, mieszkańcy obszarów wiejskich, rolnicy</t>
    </r>
    <r>
      <rPr>
        <sz val="11"/>
        <color rgb="FFFF0000"/>
        <rFont val="Calibri"/>
        <family val="2"/>
        <charset val="238"/>
        <scheme val="minor"/>
      </rPr>
      <t>, osoby zainteresowane tematem</t>
    </r>
  </si>
  <si>
    <t xml:space="preserve">Uzasadnienie: Wprowadzono dodatkową formę realizacji operacji - informacje i publikacje w internecie - film prezentujący dobre praktyki z zakresu produktu regionalnego, tradycyjnego i lokalnego w celu zwiększenia efektywności realizacji celu operacji oraz dotarcia do większej grupy docelowej. </t>
  </si>
  <si>
    <r>
      <t>rolnicy, mieszkańcy obszarów wiejskich, Koła Gospodyń Wiejskich, organizacje pozarządowe, przedstawiciele doradztwa rolniczego</t>
    </r>
    <r>
      <rPr>
        <sz val="11"/>
        <color rgb="FFFF0000"/>
        <rFont val="Calibri"/>
        <family val="2"/>
        <charset val="238"/>
        <scheme val="minor"/>
      </rPr>
      <t>, osoby zainteresowane tematem</t>
    </r>
  </si>
  <si>
    <t xml:space="preserve">Uzasadnienie: Wprowadzono dodatkową formę realizacji operacji - informacje i publikacje w internecie - film prezentujący dobre praktyki z zakresu działalności pozarolniczej w celu zwiększenia efektywności realizacji celu operacji oraz dotarcia do większej grupy docelowej oraz broszurę na temat zakładania działalności gospodarczej na obszarach wiejskich. </t>
  </si>
  <si>
    <t>Uzasadnienie: Z uwagi na trudności w organizacji wydarzeń skupiających znacznej ilości uczestników zmniejszono ilość uczestników i jednocześnie zmniejszono budżet operacji.</t>
  </si>
  <si>
    <r>
      <t>szkolenie</t>
    </r>
    <r>
      <rPr>
        <sz val="11"/>
        <color rgb="FFFF0000"/>
        <rFont val="Calibri"/>
        <family val="2"/>
        <charset val="238"/>
        <scheme val="minor"/>
      </rPr>
      <t xml:space="preserve"> online</t>
    </r>
  </si>
  <si>
    <t>Uzasadnienie: Mając na uwadze ograniczenia wynikające z sytuacji epidemiologicznej szkolenie odbędzie się w formie online. Koszt jednostkowy organizacji szkolenia w formie online na jednego uczestnika pozwala zwiększyć grupę docelową z 60 do 80.</t>
  </si>
  <si>
    <t>Agroakcja: kooperacja!</t>
  </si>
  <si>
    <t xml:space="preserve">Celem operacji jest poszerzanie współpracy i wymiany wiedzy pomiędzy partnerami systemu Wiedzy i Innowacji w Rolnictwie (AKIS), w szczególności pomiędzy doradztwem a praktyką rolniczą w województwie mazowieckim. Cel będzie realizowany poprzez aktywizację mieszkańców obszarów wiejskich w celu tworzenia partnerstw oraz wspieranie aktywnego tworzenia sieci kontaktów pomiędzy podmiotami zainteresowanymi oraz wspierającymi wdrażanie innowacyjnych rozwiązań oraz realizację wspólnych projektów w rolnictwie, produkcji żywności, leśnictwie i na obszarach wiejskich. </t>
  </si>
  <si>
    <t>audycja w telewizji</t>
  </si>
  <si>
    <t>Uzasadnienie wprowadzenia nowej operacji:  MODR Warszawa jako jeden z kluczowych graczy AKIS zobowiązany jest do  zwiększenia przepływów wiedzy pomiędzy podmiotami AKIS, a także wzmocnienie powiązań między badaniami a praktyką. Audycje telewizyjne mają przyczynić się do tworzenia powiązań i interakcji osób, organizacji i instytucji, które uczestniczą w wytwarzaniu i wykorzystywaniu wiedzy i innowacji dla rolnictwa i powiązanych dziedzin, a także do promowania wspólnych inicjatyw. Aktywizowanie współpracy i wymiany wiedzy pomiędzy partnerami AKIS będzie bardziej skuteczne jeśli dotrzemy do jak największej grupy odbiorców i pokażemy efekty w praktyce.</t>
  </si>
  <si>
    <t>Apiturystyka</t>
  </si>
  <si>
    <t xml:space="preserve">Celem operacji jest zapoznanie uczestników z innowacyjnymi rozwiązaniami w gospodarce pasiecznej oraz przedstawienie możliwości praktycznego zastosowania tych rozwiązań, promowanie innowacyjnych rozwiązań stosowanych w pszczelarstwie w tym w sposobach prowadzenie pasieki,  pozyskiwania i konfekcjonowania miodu. </t>
  </si>
  <si>
    <t>rolnicy, pracownicy jednostek doradztwa rolniczego, przedsiębiorcy, mieszkańcy obszarów wiejskich, pszczelarze</t>
  </si>
  <si>
    <t xml:space="preserve">Uzasadnienie wprowadzenia nowej operacji: Słowenia jest krajem z bardzo bogatą tradycja pszczelarską. Apiturystyka jest jedna z gałęzi turystyki opartą na miodzie i pszczołach. Apiturystyka to forma turystyki związana z pszczelarstwem jako tradycyjnym zawodem i produktami pszczelimi w aspekcie ekologicznym, spożywczym i leczniczym. Może być  realizowana na terenie pasiek w zagrodach edukacyjnych, skansenach i muzeach, a także we wszelkiego rodzaju obiektach edukacyjnych. Wyjazd studyjny do Słowenii jest adekwatną formą do realizacji celu operacji. </t>
  </si>
  <si>
    <t>Współpraca miedzy nauką a praktyką - przykłady innowacyjnych rozwiązań</t>
  </si>
  <si>
    <t>Celem operacji jest poszerzanie współpracy i wymiany wiedzy pomiędzy partnerami systemu Wiedzy i Innowacji w Rolnictwie (AKIS), w szczególności pomiędzy nauką a praktyką rolniczą.</t>
  </si>
  <si>
    <t>rolnicy, przedstawiciele doradztwa rolniczego, mieszkańcy obszarów wiejskich, partnerzy SIR, partnerzy systemu AKIS</t>
  </si>
  <si>
    <t>Plan operacyjny KSOW na lata 2020-2021 (z wyłączeniem działania 8 Plan komunikacyjny) - Mazowiecki ODR - listopad 2020</t>
  </si>
  <si>
    <t xml:space="preserve">Uzasadnienie wprowadzenia nowej operacji: MODR Warszawa jako jeden z kluczowych graczy AKIS zobowiązany jest do  zwiększenia przepływów wiedzy pomiędzy podmiotami AKIS, a także wzmocnienie powiązań między badaniami a praktyką. Konferencja ma przyczynić się do tworzenia powiązań i interakcji osób, organizacji i instytucji, które uczestniczą w wytwarzaniu i wykorzystywaniu wiedzy i innowacji dla rolnictwa i powiązanych dziedzin. </t>
  </si>
  <si>
    <t>Plan operacyjny KSOW na lata 2020-2021 (z wyłączeniem działania 8 Plan komunikacyjny) - Opolski ODR - listopad 2020</t>
  </si>
  <si>
    <t xml:space="preserve">          szkolenie z warsztatami                      </t>
  </si>
  <si>
    <t xml:space="preserve">szkolenie online
film instruktażowy           </t>
  </si>
  <si>
    <t>szkolenie online,
film instruktażowy,
liczba uczestników</t>
  </si>
  <si>
    <t xml:space="preserve">1
1
                             20        </t>
  </si>
  <si>
    <t xml:space="preserve">Uzasadnienie: nastąpiło uzupełnienie formy realizacji operacji. </t>
  </si>
  <si>
    <t>Film instruktażowy  dostepny online
Skrypt online</t>
  </si>
  <si>
    <t>Film instruktażowy   dostepny online
Skrypt online</t>
  </si>
  <si>
    <t xml:space="preserve">mieszkańcy obszarów wiejskich, rolnicy, właściciele gospodarstw agroturystycznych i zagród edukacyjnych, przedstawiciele podmiotów doradczych , przedstawiciele lokalnych władz. </t>
  </si>
  <si>
    <t>Uzasadnienie: W związku z tym, że materiał będzie dostępny w wersji online na stronach ośrodka oraz na portalu społecznościowym dodano do grupy docelowej "osoby zainteresowane tematem".</t>
  </si>
  <si>
    <t>konferencja 1 dniowa</t>
  </si>
  <si>
    <t xml:space="preserve">Celem operacji jest aktywizacja mieszkańcow wsi na rzecz pdejmowania inicjatyw w zakresie rozwoju obszarów wiejskich, w tym kreowania miejsc pracy na terenach wiejskich, prowadzących do dywersyfikacji dochodów gospodarstw rolnych. Operacja  polega na zaproponowaniu zmian w oferowanych produktach turystycznych, kreowaniu nowych produktów oraz wdrażaniu lepszych rozwiązań w procesach obsługi klientów i zachęcenia do odwiedzania danego regionu. </t>
  </si>
  <si>
    <t xml:space="preserve">filmy, webinarium, skrypty </t>
  </si>
  <si>
    <t xml:space="preserve">film                             webinarium                         liczba uczestników                              sktypty 
</t>
  </si>
  <si>
    <t>3
1                                      25                        2</t>
  </si>
  <si>
    <t>Uzasadnienienie: W związku z zaistniałą sytuacją epidemiologiczną i zagrożeniem zarażeniem wirusem SARS COVID-19 forma realizacji operacji zostaje zmieniona z jednodniowej konferencji na realizację 3 filmów krótkometrażowych  dostępnych w wesji online, dwóch skryptów oraz webinarium dla łącznej grupy 25 osób. Koszty realizacji operacji został podwyższony ze względu na zwiększenie ilości filmów, poszerzenie operacji o przygotowanie dwóch skryptów oraz przeprowadzenie webinarium z omówieniem tematów zaprezentowanych w filmach. Filmy jak i skrypty będą promowane oraz przez caąły czas  dostępne dla wszystkich zainteresowanych w wersji online na stronach internetowych OODR.</t>
  </si>
  <si>
    <t xml:space="preserve">UZASADNIENIE: W spotkaniach udział wzięło więcej osób niż zakładano na etapie planowania, natomiast różnica pomiędzy kwotą zaplanowaną, a wydatkowaną wynika z przeprowadzenia procedury zapytań ofertowych oraz wyłonienia najkorzystniejszych ofert. </t>
  </si>
  <si>
    <t xml:space="preserve">Celem operacji jest wydanie broszury oraz e-broszury w których będzie poruszenie  wielu aktualnych kwestii istotnych w hodowli bydła mlecznego, rozwiązywanie problemów obecnie występujących w hodowli oraz efektywny rozwój mleczarstwa na terenie naszego kraju. Specjaliści w dziedzinie zootechniki przedstawiają najnowsze osiągnięcia w hodowli bydła mlecznego, wyniki badań, metody rozrodu oraz innowacje technologiczne stosowane w sektorze mleczarskim. </t>
  </si>
  <si>
    <t>broszura, e-broszura</t>
  </si>
  <si>
    <t>1                                            1                                                250</t>
  </si>
  <si>
    <t xml:space="preserve"> hodowcy bydła mlecznego, rolnicy indywidualni działający na terenie województwa opolskiego, doradcy rolniczy, pracownicy jednostek doradztwa rolniczego, spółdzielnie mleczarskie, osoby zainteresowane hodowlą bydła mlecznego. </t>
  </si>
  <si>
    <t xml:space="preserve">Głównym celem operacji będzie pozyskanie wiedzy i informacji poprzez broszurę oraz e-broszurę , która umożliwi producentom trzody chlewnej rozwiązywanie problemów obecnie występujących w produkcji. W produkcji zwierzęcej każdy rok na rynku trzody jest niepewny i nie ma jednej recepty na to jak odnieść sukces. Każdy popełniony błąd np. zły dobór ras, źle zbilansowane dawki żywieniowe, czy przeoczenie symptomów choroby, powoduje podwyższenie kosztów produkcji co może skutkować obniżeniem ekonomiczności gospodarstwa. Broszura, e-broszura umożliwi również przedstawicielom nauki i instytucji przedstawienie problemów z jakimi na co dzień zmagają się producenci i zaproponowanie im nowych, innowacyjnych rozwiązań, które mają na celu poprawę opłacalności hodowli. </t>
  </si>
  <si>
    <t xml:space="preserve">broszura                                e-broszura                    liczba egzemplarzy </t>
  </si>
  <si>
    <t xml:space="preserve"> producenci i hodowcy trzody chlewnej z województwa opolskiego, doradcy rolniczy,  pracownicy jednostek doradztwa rolniczego oraz  osoby zainteresowane hodowlą trzody chlewnej. </t>
  </si>
  <si>
    <t>szkolenie z wyjzadem studyjnym - 3 dniowy</t>
  </si>
  <si>
    <t xml:space="preserve">Uzasadnienie: W związku z zaistniałą sytuacją epidemiologiczną, zagrożeniem zarażeniem wirusem SARS COVID-19  oraz wprowadzonymi obostrzeniami, które uniemożliwiają organizację wyjazdu studyjnego nastąpiła rezygnacja ze szkolenia wyjazdowego, które miało zostać przeprowadzone w listopadzie br. </t>
  </si>
  <si>
    <t xml:space="preserve">Uzasadnienie: W związku z zaistniałą sytuacją epidemiologiczną, zagrożeniem zarażeniem wirusem SARS COVID-19  oraz wprowadzonymi obostrzeniami, które uniemożliwiają organizację zaplanowanych szkoleń,  operacja zostanie zrealizowana w systemie dwuletnim. W 2020 roku zostały wykonane materiały szkoleniowe dla wszystkich uczestników, natomiast pozostałe koszty jak i realizacja szkoleń odbędzie się w 2021 roku . </t>
  </si>
  <si>
    <t xml:space="preserve">Uzasadnienie: Róznica pomiędzy kwotą zaplanowaną, a wydatkowaną wynika z przeprowadzenia procedury zapytań ofertowych oraz wyłonienia najkorzystniejszych ofert. </t>
  </si>
  <si>
    <t xml:space="preserve">Uzasadnienie: W związku z zaistniałą sytuacją epidemiologiczną, zagrożeniem zarażeniem wirusem SARS COVID-19  oraz wprowadzonymi obostrzeniami, które uniemożliwiają organizację konferencji operacja zostanie zrealizowana w systemie dwuletnim. W 2020 roku zostały rozesłane regulaminy konkursów, przeprowadzono lustrację przez pracowników PZDR oraz powołano komisję konkursową do wyłonienia laureatów konkursu, a także nastąpi wyłonienie laureatów, zakup statuetek, nagród i upominków. Kolejne przedsięwzięcia dot. realizacji operacji zostaną przeniesione na 2021 rok.   W związku z sytuacją spowodowaną COVID 19, po ponownym rozpoznaniu rynku ceny materiałów i  usług wzrosły co skutkuje zwiększeniem budżetu operacji. Dodatkowo na etapie planowania wpisano szacunkowo 12 uczestników, ale w  związku z tym, że tegoroczna edycja cieszyła się dużym zainteresowaniem samych uczestników konkursów ostatecznie wpłynęło 13 zgłoszeń przesłanych przez terenowe zespoły doradztwa (w terminie podanym w regulaminie). </t>
  </si>
  <si>
    <t>Głównym celem i założeniem broszury, e-broszury jest upowszechnianie dobrych praktyk i wyzwań środowiskowych wynikających z Wspólnej Polityki Rolnej dotyczących wprowadzanych Dyrektyw środowiskowych tj: Programu azotanowego, Dyrektywy NEC i BAT oraz zapobiegania emisji fosforu. Zarządzanie ryzykiem w rolnictwie oraz wspieranie transferu wiedzy i innowacji w rolnictwie odbędzie się poprzez wydanie broszury pn. „Innowacyjne rozwiązania techniczne zapobiegające zmianom klimatu-  racjonalne gospodarowanie wodą w gospodarstwie rolnym i ograniczanie strat azotu w produkcji rolniczej”</t>
  </si>
  <si>
    <t>1                         1                         500</t>
  </si>
  <si>
    <t>Uzasadnienie: W związku z zaistniałą sytuacją epidemiologiczną i zagrożeniem zarażeniem wirusem SARS COVID-19 forma realizacji operacji zostaje zmieniona ze szkolenia wyjazdowego  na broszurę oraz e-broszurę. Broszura oraz e-broszura ma na celu przekazanie innowacyjnej wiedzy i informacji na temat wyzwań środowiskowych wynikających ze Wspólnej Polityki Rolnej dotyczącej wprowadzanych Dyrektyw środowiskowych tj: Programu azotanowego, Dyrektywy NEC i BAT oraz zapobiegania emisji fosforu. Z uwagi na zanieczyszczenie wód, będących skutkiem działalności rolniczej należy wskazać rolnikom i doradcom właściwe, zgodne z obecnymi przepisami, nowatorskie zabiegi rolnicze oraz dbałość o zasoby wodne, w tym wody gruntowe jak i powierzchniowe. Broszura rozpropagowana  zostanie wśród rolników, doradców rolniczych, mieszkańców obszarów wiejskich, osób zainteresowanych tematem w celu pokazania innowacyjnych metod ochrony wód i gleb zgodnie z nowymi przepisami . Projekt skierowany jest głównie do osób związanych bezpośrednio z produkcją rolniczą oraz  zainteresowanych wspólnymi inicjatywami, mających na celu wdrażanie innowacyjnych rozwiązań. Broszury zostaną rozdystrybuowane do Powiatowych Zespołów Doradztwa Rolniczego, które przekażą je rolnikom, osobom zainteresowanym tematem, mieszkańcom obszarów wiejskich oraz Urzędom Gmin. Dystrybucja odbywać się także będzie na stoiskach promocyjnych organizowanych przez Ośrodek oraz szkoleniach i konferencjach o ile sytuacja epidemiologiczna ulegnie zmianie. Koszty kalkulacji pozostają pomniejszone do kwoty 15 000,00zł.</t>
  </si>
  <si>
    <t xml:space="preserve">Celem wydania broszury oraz e-broszury  jest ułatwianie transferu wiedzy i innowacji w rolnictwie. Możliwe będzie upowszechnianie dobrych praktyk rolniczych: obecności w płodozmianie roślin strączkowych na przykładzie soi, pogłębienie i podniesienie wiedzy na temat jej dobroczynnego oddziaływania na żyzność i urodzajność gleb oraz wskazanie możliwości rozwiązywania problemów obecnie występujących w uprawie tej rośliny, a także transfer wiedzy pomiędzy nauką a praktyką. </t>
  </si>
  <si>
    <t xml:space="preserve">broszura, e-broszura
</t>
  </si>
  <si>
    <t>1                                            1                                                500</t>
  </si>
  <si>
    <t xml:space="preserve">Uzasadnienie: Dystrybucja broszury odbędzie się za pośrednictwem 11 Powiatowych Zespołów Doradztwa Rolniczego, (zlokalizowanych we wszystkich powiatach woj. opolskiego), gdzie pracownicy Ośrodka mają bezpośredni kontakt z rolnikami w czasie wizyt indywidualnych, realizacji zadań wdrożeniowych, a także podczas dostarczania Kurierów Rolniczych. Po zniesieniu ograniczeń wynikających z pandemią, wznowiona zostanie działalność Ośrodka w zakresie szkoleń, konferencji, warsztatów i innych grupowych spotkań, podczas których również odbywać się będzie dystrybucja wydrukowanych materiałów. Forma e-broszury ułatwi jej rozpropragowanie w okresie wzmożonego reżimu sanitarnego, poprzez zamieszczenie na stronie internetowej Ośrodka i Facebook'u zapewniając sobie w tym okresie szeroki zasięg odbiorców na terenie województwa. W związku z sytuacją spowodowaną COVID 19, po ponownym rozpoznaniu rynku ceny usług  wzrosły co skutkuje zwiększeniem budżetu operacji. </t>
  </si>
  <si>
    <t>Broszury, e-broszury</t>
  </si>
  <si>
    <t>4
1000
4</t>
  </si>
  <si>
    <t>2
50</t>
  </si>
  <si>
    <t>5
125</t>
  </si>
  <si>
    <t xml:space="preserve">Uzasadnienie: Zwiększenie ilości szkoleń e-learningowych, wynika z zapotrzebowania wśród odbiorców na szkolenia z przedstawianej tematyki. Ze względu na COVID-19 i braku możliwości organizowania szkoleń stacjonarnych, ta forma szkolenia wśród odbiorców cieszy się dużym zainteresowaniem. </t>
  </si>
  <si>
    <t xml:space="preserve">Celem operacji jest podniesienie wiedzy w zakresie uprawy i wspólnego rozwiązywania problemów związanych z uprawą, przetwórstwem i zbytem konopii. Operacja wiąże się bezpośrednio z tematami:  Upowszechnianie wiedzy w zakresie innowacyjnych rozwiązań w rolnictwie, produkcji żywności, leśnictwie i na obszarach wiejskich oraz wspieranie tworzenia sieci współpracy partnerskiej dotyczącej rolnictwa i obszarów wiejskich przez podnoszenie poziomu wiedzy w tym zakresie. Celem operacji jest podniesienie wiedzy uczestników w zakresie  innowacyjnych metod produkcji w małych gospodarstwach rolnych a także stymulowanie współpracy w tym obszarze.  </t>
  </si>
  <si>
    <t xml:space="preserve">Uzasadnienie: Zmiana formy wydruku broszury na realizację filmu krótkometrażowego  ułatwi rozpropagowanie cennych wskazówek odnośnie gospodarki wodnej dla wszystkich odborców zadania oraz dla wszystkich zainteresowanych tematem co może zaprocentować większą  grupą odbiorców operacji z tematyki LPW realizowanych w kolejnych latach. . Film zostanie zamieszczony na stronach www Ośrodka i w mediach społecznościowych zapewniając sobie szeroki zasięg odbiorców. Zwiększenie ilości spotkań tematycznych nastąpiło po ponownej weryfikacji PO 2020-2021 i dopatrzenia nieprawidłowego zapisu 5 spotkań. OODR zakłada w roku 2020 przeprowadzenie 6 spotkań z tematyki LPW. 
</t>
  </si>
  <si>
    <t xml:space="preserve"> Zatrzymaj Smog! Innowacyjne rozwiazania walki ze smogiem poprzez zastosowanie nowoczesnych metod energetycznych, w tym zastosowanie odnawialnych źródeł energii</t>
  </si>
  <si>
    <t>Głównym celem broszury, e-broszury jest podniesienie wiedzy na temat innowacyjnych metod , w tym zastosowania odnawialnych źródeł energii do walki ze smogiem. Smog  stanowi ogromne zagrożenie dla ludzkości, wywołuje wiele chorób .  Największym wytwórcą smogu jesteśmy my ludzie poprzez zastosowanie starych urządzeń grzewczych oraz trujących paliw do ogrzewania naszych domów. Dlatego tak ważne jest uzmysłowienie społeczeństwu jak wielką rolę odgrywa zastosowanie przez nas prostych, bardziej ekologicznych metod, dzięki którym możemy  poprawić  jakość naszego powietrza. Rozpowszechnianie wiedzy na tak ważny temat jest priorytetowym działaniem, które powinniśmy w jak najszerszy sposób rozpowszechniać, bo takie działania na pewno wpłyną na walkę ze smogiem. Projekt będzie obejmował opracowanie, wydrukowanie oraz udostępnienie w wersji online broszury z następującej tematyki "Zatrzymaj Smog! Innowacyjne rozwiązania walki ze smogiem poprzez zastosowanie nowoczesnych metod energetycznych, w tym zastosowanie odnawialnych źródeł energii".</t>
  </si>
  <si>
    <t>1
500
1</t>
  </si>
  <si>
    <t xml:space="preserve">doradcy rolniczy, pracownicy jednostek doradztwa rolniczego, rolnicy, samorządowcy,urzxedy gmin, mieszkańcy województwa opolskiego oraz osoby zainteresowane tematem. </t>
  </si>
  <si>
    <t xml:space="preserve">Uzasadnienie: Broszura będzie okazją do uzyskania kompleksowych informacji na temat gospodarki niskoemisyjnej oraz jej wpływu na poprawę ochrony środowiska. Dystrybucja broszury odbędzie się za pośrednictwem 11 Powiatowych Zespołów Doradztwa Rolniczego, (zlokalizowanych we wszystkich powiatach woj. opolskiego), gdzie pracownicy Ośrodka mają bezpośredni kontakt z rolnikami w czasie wizyt indywidualnych, mieszkańcami obszarów wiejskich oraz Urzędami Gmin, a także podczas dostarczania Kurierów Rolniczych. Po zniesieniu ograniczeń wynikających z pandemią, wznowiona zostanie działalność Ośrodka w zakresie szkoleń, konferencji, warsztatów i innych grupowych spotkań, podczas których również odbywać się będzie dystrybucja wydrukowanych materiałów. Forma e-broszury ułatwi jej rozpropagowanie w okresie wzmożonego reżimu sanitarnego, poprzez zamieszczenie na stronie internetowej Ośrodka i Facebook'u zapewniając sobie w tym okresie szeroki zasięg odbiorców na terenie województwa. Projekt obejmuje napisanie, wydrukowanie oraz udostepnienie wersji on line broszury . Koszty kwalifikowalne operacji będą obejmować: wynagrodzenie dla autorów broszury oraz wydrukowanie jej w ilości  500 sztuk. </t>
  </si>
  <si>
    <t>Uzasadnienie: W związku z zaistniałą sytuacją epidemiologiczną i zagrożeniem zarażeniem wirusem SARS COVID-19 forma realizacji operacji zostaje zmieniona ze szkolenia stacjonarnego na broszurę oraz e-broszurę. Broszura pozwoli na podniesienie świadomości producentów odnośnie innowacyjnych metod prowadzenia gospodarstwa hodującego trzodę chlewną, a także możliwości zwiększenia ekonomiczności owego gospodarstwa. Producenci będą mogli zapoznać się najnowocześniejszymi rozwiązaniami technologicznymi, które mają decydujący wpływ na jakość wyprodukowanego surowca poprzez przedstawienie danej tematyki przez  przedstawicieli świata nauki, firm działających w sferze produkcji zwierzęcej, a także instytucji  i organizacji odpowiedzialnych za rozwój produkcji zwierzęcej.  Broszury zostaną rozdystrybuowane do Powiatowych Zespołów Doradztwa Rolniczego, które przekażą je rolnikom, osobom zainteresowanym tematem, mieszkańcom obszarów wiejskich oraz Urzędom Gmin. Dystrybucja odbywać się także będzie na stoiskach promocyjnych organizowanych przez Ośrodek oraz szkoleniach i konferencjach o ile sytuacja epidemiologiczna ulegnie zmianie. W związku z sytuacją spowodowaną COVID 19, po ponownym rozpoznaniu rynku biorąc pod uwage specyfikę tematu, ceny wynagrodzeń dla autorów  i  usług wzrosły co skutkuje nieznacznym zwiększeniem budżetu operacji.</t>
  </si>
  <si>
    <r>
      <t xml:space="preserve">szkolenie online
film instruktażowy - </t>
    </r>
    <r>
      <rPr>
        <sz val="11"/>
        <color rgb="FFFF0000"/>
        <rFont val="Calibri"/>
        <family val="2"/>
        <charset val="238"/>
        <scheme val="minor"/>
      </rPr>
      <t xml:space="preserve">transmisja online         </t>
    </r>
    <r>
      <rPr>
        <sz val="11"/>
        <rFont val="Calibri"/>
        <family val="2"/>
        <charset val="238"/>
        <scheme val="minor"/>
      </rPr>
      <t xml:space="preserve">  </t>
    </r>
  </si>
  <si>
    <r>
      <t xml:space="preserve">szkolenie online,
film instruktażowy - </t>
    </r>
    <r>
      <rPr>
        <sz val="11"/>
        <color rgb="FFFF0000"/>
        <rFont val="Calibri"/>
        <family val="2"/>
        <charset val="238"/>
        <scheme val="minor"/>
      </rPr>
      <t>transmisja online,</t>
    </r>
    <r>
      <rPr>
        <sz val="11"/>
        <rFont val="Calibri"/>
        <family val="2"/>
        <charset val="238"/>
        <scheme val="minor"/>
      </rPr>
      <t xml:space="preserve">
liczba uczestników</t>
    </r>
  </si>
  <si>
    <r>
      <t xml:space="preserve">mieszkańcy obszarów wiejskich, rolnicy, właściciele gospodarstw agroturystycznych i zagród edukacyjnych, przedstawiciele podmiotów doradczych , przedstawiciele lokalnych władz, </t>
    </r>
    <r>
      <rPr>
        <sz val="11"/>
        <color rgb="FFFF0000"/>
        <rFont val="Calibri"/>
        <family val="2"/>
        <charset val="238"/>
        <scheme val="minor"/>
      </rPr>
      <t>osoby zainteresowane tematem.</t>
    </r>
  </si>
  <si>
    <r>
      <t xml:space="preserve">rolnicy, właściciele gospodarstw agroturystycznych oraz obiektów restauracyjno hotelarskich z terenów wiejskich woj. opolskiego, , członkowie stowarzyszeń oraz lokalnych grup działania, przedsawiciele JST z terenów woj. opolskiego,doradcy rolniczy, </t>
    </r>
    <r>
      <rPr>
        <sz val="11"/>
        <color rgb="FFFF0000"/>
        <rFont val="Calibri"/>
        <family val="2"/>
        <charset val="238"/>
        <scheme val="minor"/>
      </rPr>
      <t>osoby zainteresowane tematem.</t>
    </r>
  </si>
  <si>
    <r>
      <t xml:space="preserve">3                                                                                                            </t>
    </r>
    <r>
      <rPr>
        <sz val="11"/>
        <color rgb="FFFF0000"/>
        <rFont val="Calibri"/>
        <family val="2"/>
        <charset val="238"/>
        <scheme val="minor"/>
      </rPr>
      <t xml:space="preserve">      51</t>
    </r>
    <r>
      <rPr>
        <sz val="11"/>
        <rFont val="Calibri"/>
        <family val="2"/>
        <charset val="238"/>
        <scheme val="minor"/>
      </rPr>
      <t xml:space="preserve">
</t>
    </r>
  </si>
  <si>
    <r>
      <t xml:space="preserve">1
60
2
</t>
    </r>
    <r>
      <rPr>
        <sz val="11"/>
        <color rgb="FFFF0000"/>
        <rFont val="Calibri"/>
        <family val="2"/>
        <charset val="238"/>
        <scheme val="minor"/>
      </rPr>
      <t>13</t>
    </r>
  </si>
  <si>
    <r>
      <rPr>
        <sz val="11"/>
        <color rgb="FFFF0000"/>
        <rFont val="Calibri"/>
        <family val="2"/>
        <charset val="238"/>
        <scheme val="minor"/>
      </rPr>
      <t>broszura                                  e-broszura                    liczba egzemplarzy</t>
    </r>
    <r>
      <rPr>
        <sz val="11"/>
        <color theme="1"/>
        <rFont val="Calibri"/>
        <family val="2"/>
        <charset val="238"/>
        <scheme val="minor"/>
      </rPr>
      <t xml:space="preserve"> </t>
    </r>
  </si>
  <si>
    <r>
      <t xml:space="preserve">Głównym celem </t>
    </r>
    <r>
      <rPr>
        <sz val="11"/>
        <color rgb="FFFF0000"/>
        <rFont val="Calibri"/>
        <family val="2"/>
        <charset val="238"/>
        <scheme val="minor"/>
      </rPr>
      <t xml:space="preserve">opracowania e-broszury </t>
    </r>
    <r>
      <rPr>
        <sz val="11"/>
        <rFont val="Calibri"/>
        <family val="2"/>
        <charset val="238"/>
        <scheme val="minor"/>
      </rPr>
      <t xml:space="preserve"> jest przedstawienie innowacyjnych środków i sposobów polepszających bezpieczeństwo i komfort pracy rolników. Omówione zostaną nowatorskie rozwiązania proponowane przez producentów sprzętu rolniczego (pojazdów, maszyn, urządzeń), a także rozwiązania, które rolnik może wdrożyć we własnym zakresie w gospodarstwie. Zaproponowane zostaną także zasady bezpiecznej eksploatacji sprzętu rolniczego.</t>
    </r>
  </si>
  <si>
    <r>
      <t>Celem wydanych</t>
    </r>
    <r>
      <rPr>
        <sz val="11"/>
        <color rgb="FFFF0000"/>
        <rFont val="Calibri"/>
        <family val="2"/>
        <charset val="238"/>
        <scheme val="minor"/>
      </rPr>
      <t xml:space="preserve"> broszur, e-broszur</t>
    </r>
    <r>
      <rPr>
        <sz val="11"/>
        <rFont val="Calibri"/>
        <family val="2"/>
        <charset val="238"/>
        <scheme val="minor"/>
      </rPr>
      <t xml:space="preserve"> będzie pokazanie praktycznego wymiaru realizowanych przedsięwzięć, zaprezentowanie „dobrych praktyk” oraz ułatwienia transferu wiedzy z zakresu innowacyjnych rozwiązań w rolnictwie. Projekt będzie obejmował opracowanie, wydrukowanie oraz udostępnienie w wersji online </t>
    </r>
    <r>
      <rPr>
        <sz val="11"/>
        <color rgb="FFFF0000"/>
        <rFont val="Calibri"/>
        <family val="2"/>
        <charset val="238"/>
        <scheme val="minor"/>
      </rPr>
      <t xml:space="preserve">4 broszur </t>
    </r>
    <r>
      <rPr>
        <sz val="11"/>
        <rFont val="Calibri"/>
        <family val="2"/>
        <charset val="238"/>
        <scheme val="minor"/>
      </rPr>
      <t>z następującej tematyki: "Chwasty, które żywią i leczą", "Nowoczesna uprawa roślin zielarskich i ich innowacyjne wykorzystanie",</t>
    </r>
    <r>
      <rPr>
        <sz val="11"/>
        <color rgb="FFFF0000"/>
        <rFont val="Calibri"/>
        <family val="2"/>
        <charset val="238"/>
        <scheme val="minor"/>
      </rPr>
      <t xml:space="preserve"> „Usługi prozdrowotne jako innowacyjna forma oferty gospodarstw agroturystycznych”, „Naturalne produkty wzmacniające odporność w ofercie gospodarstw agroturystycznych”. Broszury, e-broszury </t>
    </r>
    <r>
      <rPr>
        <sz val="11"/>
        <rFont val="Calibri"/>
        <family val="2"/>
        <charset val="238"/>
        <scheme val="minor"/>
      </rPr>
      <t xml:space="preserve">wzmacniają świadomość odbiorców w obszarze produkcji żywności wysokiej jakości, ochrony środowiska i bioróżnorodności, </t>
    </r>
    <r>
      <rPr>
        <sz val="11"/>
        <color rgb="FFFF0000"/>
        <rFont val="Calibri"/>
        <family val="2"/>
        <charset val="238"/>
        <scheme val="minor"/>
      </rPr>
      <t xml:space="preserve">wzbogacania ofert turystycznych i przedstawienie możliwości upraw wartościowych roślin, a także przetwarzania ich na produkty zdrowotne.  </t>
    </r>
  </si>
  <si>
    <r>
      <t>Celem projektu jest zapoznanie jego uczestników z możliwościami wykorzystania Internetu i mediów społecznościowych w działalności marketingowej gospodarstwa rolnego i agroturystycznego.  Zapoznanie z możliwością prowadzenia działalności  agroturystycznej w celu zróżnicowania źródeł utrzymania i zwiększenia dochodów gospodarstwa rolnego.  Przybliżenia możliwości wdrożenia zasad projektowania oferty gospodarstwa rolnego i agroturystycznego zgodnie z charakterem wiejskości i potrzebami klienta, a także sposobami promocji przygotowanej oferty za pomocą znanych platform społecznościowych, możliwości  wykorzystania do promowania produktów gospodarstwa oraz nawiązywania relacji z potencjalnymi klientami.</t>
    </r>
    <r>
      <rPr>
        <sz val="11"/>
        <color rgb="FFFF0000"/>
        <rFont val="Calibri"/>
        <family val="2"/>
        <charset val="238"/>
        <scheme val="minor"/>
      </rPr>
      <t xml:space="preserve"> Opracowanie i wdrożenie kompleksowego, nowego modelu uprawy, zbioru, zarządzania gospodarstwem rolnym i agroturystycznym. Projekt zakłada realizację 4 tematów szkoleń: „Agroturystyka jako innowacyjny kierunek rozwoju obszarów wiejskich”, "Wykorzystanie Internetu i social mediów w marketingu gospodarstwa rolnego",  „Źródła finansowania innowacji w agroturystyce”, „Strategiczna ocena przedsięwzięcia innowacyjnego w agroturystyce”, "Agroleśnictwo najważniejsza innowacja w rolnictwie".</t>
    </r>
  </si>
  <si>
    <r>
      <t xml:space="preserve">spotkania tematyczne 
raport
</t>
    </r>
    <r>
      <rPr>
        <sz val="11"/>
        <color rgb="FFFF0000"/>
        <rFont val="Calibri"/>
        <family val="2"/>
        <charset val="238"/>
        <scheme val="minor"/>
      </rPr>
      <t>film krótkometrażowy</t>
    </r>
  </si>
  <si>
    <r>
      <t xml:space="preserve">spotkania tematyczne
liczba uczestników
raport
</t>
    </r>
    <r>
      <rPr>
        <sz val="11"/>
        <color rgb="FFFF0000"/>
        <rFont val="Calibri"/>
        <family val="2"/>
        <charset val="238"/>
        <scheme val="minor"/>
      </rPr>
      <t>film</t>
    </r>
    <r>
      <rPr>
        <sz val="11"/>
        <rFont val="Calibri"/>
        <family val="2"/>
        <charset val="238"/>
        <scheme val="minor"/>
      </rPr>
      <t xml:space="preserve">
</t>
    </r>
  </si>
  <si>
    <r>
      <rPr>
        <sz val="11"/>
        <color rgb="FFFF0000"/>
        <rFont val="Calibri"/>
        <family val="2"/>
        <charset val="238"/>
        <scheme val="minor"/>
      </rPr>
      <t>6</t>
    </r>
    <r>
      <rPr>
        <sz val="11"/>
        <rFont val="Calibri"/>
        <family val="2"/>
        <charset val="238"/>
        <scheme val="minor"/>
      </rPr>
      <t xml:space="preserve">
120
2
</t>
    </r>
    <r>
      <rPr>
        <sz val="11"/>
        <color rgb="FFFF0000"/>
        <rFont val="Calibri"/>
        <family val="2"/>
        <charset val="238"/>
        <scheme val="minor"/>
      </rPr>
      <t>1</t>
    </r>
    <r>
      <rPr>
        <sz val="11"/>
        <rFont val="Calibri"/>
        <family val="2"/>
        <charset val="238"/>
        <scheme val="minor"/>
      </rPr>
      <t xml:space="preserve">
</t>
    </r>
  </si>
  <si>
    <r>
      <t xml:space="preserve">potencjalni partnerzy LPW, przedstawiciele jednostek naukowych, samorządów terytorialnych, spółek wodnych, rolnicy, pracownicy jednostek doradztwa rolniczego, oraz </t>
    </r>
    <r>
      <rPr>
        <sz val="11"/>
        <color rgb="FFFF0000"/>
        <rFont val="Calibri"/>
        <family val="2"/>
        <charset val="238"/>
        <scheme val="minor"/>
      </rPr>
      <t>osoby zainteresowane tematem.</t>
    </r>
  </si>
  <si>
    <r>
      <rPr>
        <sz val="11"/>
        <color rgb="FFFF0000"/>
        <rFont val="Calibri"/>
        <family val="2"/>
        <charset val="238"/>
        <scheme val="minor"/>
      </rPr>
      <t>broszura
e-broszura
liczba egzemplarzy</t>
    </r>
    <r>
      <rPr>
        <sz val="11"/>
        <color theme="1"/>
        <rFont val="Calibri"/>
        <family val="2"/>
        <charset val="238"/>
        <scheme val="minor"/>
      </rPr>
      <t xml:space="preserve"> </t>
    </r>
  </si>
  <si>
    <t>Uzasadnienie:  W związku z zaistniałą sytuacją epidemiologiczną i zagrożeniem zarażeniem wirusem SARS COVID-19 forma realizacji operacji zostaje zmieniona ze szkolenia stacjonarnego na broszurę oraz e-broszurę. Dostarczenie w ramach broszury i e-broszury wiedzy i umiejętności  na rzecz innowacji co pozwoli na ściślejszą współpracę między różnymi instytucjami i skuteczny transfer wiedzy i innowacji na obszarach wiejskich.   Producenci, po zapoznaniu się z broszurą/e-broszurą pogłębiają swoją wiedzę, korzystając z dostępnych materiałów . Edukacja i wymiana wiedzy pozwala im na wdrażanie innowacji w gospodarstwach oraz prowadzenie bardziej rentownej i efektywnej produkcji zwierzęcej. Broszury zostaną rozdystrybuowane do Powiatowych Zespołów Doradztwa Rolniczego, które przekażą je rolnikom, osobom zainteresowanym tematem, mieszkańcom obszarów wiejskich oraz Urzędom Gmin. Dystrybucja odbywać się także będzie na stoiskach promocyjnych organizowanych przez Ośrodek oraz szkoleniach i konferencjach o ile sytuacja epidemiologiczna ulegnie zmianie.  W związku z sytuacją spowodowaną COVID 19, po ponownym rozpoznaniu rynku biorąc pod uwage specyfikę tematu, ceny wynagrodzeń dla autorów  i  usług wzrosły co skutkuje nieznacznym zwiększeniem budżetu operacji.</t>
  </si>
  <si>
    <t xml:space="preserve">broszura
e-broszura
liczba egzemplarzy </t>
  </si>
  <si>
    <t>Uzasadnienie: Zwiększenie ilości wydawanych broszur, wynika z zapotrezbowania wśród odbiorców na chęć pozyskiwania wiedzy z przedstawianej tematyki. Ze względu na COVID-19 i braku możliwości oragnizowania szkolen stacjonarnych ta forma wydania wersji papierowej i wersji online broszur cieszy się dużym zainteresowaniem. Dystrybucja broszury odbędzie się za pośrednictwem 11 Powiatowych Zespołów Doradztwa Rolniczego, (zlokalizowanych we wszystkich powiatach woj. opolskiego), gdzie pracownicy Ośrodka mają bezpośredni kontakt z rolnikami w czasie wizyt indywidualnych, realizacji zadań wdrożeniowych, a także podczas dostarczania Kurierów Rolniczych. Po zniesieniu ograniczeń wynikających z pandemią, wznowiona zostanie działalność Ośrodka w zakresie szkoleń, konferencji, warsztatów i innych grupowych spotkań, podczas których również odbywać się będzie dystrybucja wydrukowanych materiałów.</t>
  </si>
  <si>
    <t xml:space="preserve">1. reklama w radio 
2. reklama w TV
3. Reklama na nośniku multimedialnym 
4. reklama na bilbordzie 
5. baza kontaktów
</t>
  </si>
  <si>
    <t xml:space="preserve">1. reklama w radio 
2. reklama w TV
3. Reklama na nośniku multimedialnym 
4. reklama na bilbordzie 
5. liczba zarejestrowanych uczestników  
</t>
  </si>
  <si>
    <t xml:space="preserve">Uzasadnienie zmian: 
 Zmniejszenie kwoty wynika z różnicy pomiędzy przeprowadzonym szacowaniem  na podstawie rozeznania rynku a   przeprowadzonym  postępowaniem  w konkurencyjnym trybie wyboru wykonawcy. </t>
  </si>
  <si>
    <t>30
2
6
242</t>
  </si>
  <si>
    <t>spotkania ( 3 spotkania stacjonarne oraz 2 spotkanie online)</t>
  </si>
  <si>
    <r>
      <t>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t>
    </r>
    <r>
      <rPr>
        <sz val="11"/>
        <color rgb="FFFF0000"/>
        <rFont val="Calibri"/>
        <family val="2"/>
        <charset val="238"/>
        <scheme val="minor"/>
      </rPr>
      <t xml:space="preserve"> W ramach operacji zostanie opracowany   i wydany 1 katalog poświęcony najnowszym a zarazem innowacyjnym rozwiązaniom w dziedzinie ekologicznej technologii produkcji rolniczej co będzie miało znaczący wpływ  na rozwój gospodarstw ekologicznych w szczególności na efektywność ich funkcjonowania.</t>
    </r>
    <r>
      <rPr>
        <sz val="11"/>
        <rFont val="Calibri"/>
        <family val="2"/>
        <charset val="238"/>
        <scheme val="minor"/>
      </rPr>
      <t xml:space="preserve">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doradców w zakresie innowacji dotyczących rolnictwa ekologicznego".   Operacja przyczyni się do zacieśnienia współpracy pomiędzy uczestnikami, a także umożliwi wymianę wiedzy i doświadczeń. </t>
    </r>
  </si>
  <si>
    <t>konferencja ( 1 konferencja w trybie stacjonarnym, 1 wideo konferencja )</t>
  </si>
  <si>
    <r>
      <rPr>
        <sz val="11"/>
        <color rgb="FFFF0000"/>
        <rFont val="Calibri"/>
        <family val="2"/>
        <charset val="238"/>
        <scheme val="minor"/>
      </rPr>
      <t>katalog</t>
    </r>
    <r>
      <rPr>
        <sz val="11"/>
        <rFont val="Calibri"/>
        <family val="2"/>
        <charset val="238"/>
        <scheme val="minor"/>
      </rPr>
      <t xml:space="preserve"> - druk i opracowanie</t>
    </r>
  </si>
  <si>
    <t>1000</t>
  </si>
  <si>
    <r>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t>
    </r>
    <r>
      <rPr>
        <sz val="11"/>
        <color rgb="FFFF0000"/>
        <rFont val="Calibri"/>
        <family val="2"/>
        <charset val="238"/>
        <scheme val="minor"/>
      </rPr>
      <t xml:space="preserve"> wideokonferencji</t>
    </r>
    <r>
      <rPr>
        <sz val="11"/>
        <rFont val="Calibri"/>
        <family val="2"/>
        <charset val="238"/>
        <scheme val="minor"/>
      </rPr>
      <t xml:space="preserve"> będzie miało charakter innowacyjno-edukacyjny. Zdobyta wiedza pozwoli na transfer wiedzy w zakresie dobrych praktyk wdrażania innowacji w rolnictwie i na obszarach wiejskich oraz promowania innowacyjnych technologii uprawy ziemniaka w województwie podkarpackim . </t>
    </r>
  </si>
  <si>
    <t>wideokonferencja</t>
  </si>
  <si>
    <r>
      <t xml:space="preserve">Liczba </t>
    </r>
    <r>
      <rPr>
        <sz val="11"/>
        <color rgb="FFFF0000"/>
        <rFont val="Calibri"/>
        <family val="2"/>
        <charset val="238"/>
        <scheme val="minor"/>
      </rPr>
      <t>wideokonferencji</t>
    </r>
    <r>
      <rPr>
        <sz val="11"/>
        <rFont val="Calibri"/>
        <family val="2"/>
        <charset val="238"/>
        <scheme val="minor"/>
      </rPr>
      <t xml:space="preserve">
Liczba uczestników </t>
    </r>
    <r>
      <rPr>
        <sz val="11"/>
        <color rgb="FFFF0000"/>
        <rFont val="Calibri"/>
        <family val="2"/>
        <charset val="238"/>
        <scheme val="minor"/>
      </rPr>
      <t>wideokonferencji</t>
    </r>
  </si>
  <si>
    <t xml:space="preserve"> IV</t>
  </si>
  <si>
    <t>Sieciowanie  - narzędziem budowy partnerstw</t>
  </si>
  <si>
    <t xml:space="preserve">Celem operacji jest inicjowanie tworzenia partnerstw jako potencjalnych grup operacyjnych, które mogą stać się beneficjentem  środków w ramach działania "Współpraca". Pozwoli zapewnić rolnikom i producentom drobnego inwentarza możliwości nawiązywania kontaktów między sobą oraz z przedstawicielami nauki i doradztwa. Ponadto ważnym elementem  jest również identyfikowanie problemów i potrzeb, a także wyznaczanie wspólnych celów co jest pierwszym krokiem do tworzenia wielopodmiotowych partnerstw na rzecz innowacji, takich jak Grupy Operacyjne EPI.  </t>
  </si>
  <si>
    <t>szkolenie wraz z  warsztatami</t>
  </si>
  <si>
    <r>
      <rPr>
        <b/>
        <sz val="11"/>
        <color theme="1"/>
        <rFont val="Calibri"/>
        <family val="2"/>
        <charset val="238"/>
        <scheme val="minor"/>
      </rPr>
      <t xml:space="preserve">Uzasadnienie nowej operacji : </t>
    </r>
    <r>
      <rPr>
        <sz val="11"/>
        <color theme="1"/>
        <rFont val="Calibri"/>
        <family val="2"/>
        <charset val="238"/>
        <scheme val="minor"/>
      </rPr>
      <t xml:space="preserve">
Niniejsza  operacja przyczyni się do realizacji celu , którym jest  inicjowanie tworzenia partnerstw jako potencjalnych grup operacyjnych, które mogą stać się beneficjentem  środków w ramach działania "Współpraca".   Polegała będzie na zorganizowaniu kilku dniowego  szkolenia połączonego z warsztatami  podczas których uczestnicy będą mieli możliwość  nawiązania  współpracy pomiędzy sobą tj.:  producentami drobnego inwentarza, światem nauki i doradztwa  ukierunkowanej na podejmowanie wspólnych inicjatyw (w zakresie produkcji, organizacji sprzedaży, i marketingu ).    Operacja przyczyni się do  aktywizacji mieszkańców obszarów wiejskich w celu tworzenia partnerstw oraz wspierania aktywnego tworzenia sieci kontaktów pomiędzy podmiotami zainteresowanymi oraz wspierającymi wdrażanie innowacyjnych rozwiązań.   Zaplanowane panele dyskusyjne mają zapoczątkować prace zespołów tematycznych oraz identyfikować potrzeby , które będą wyłonione podczas spotkań warsztatowych. Operacja ma również na celu ułatwianie wymiany wiedzy, doświadczeń oraz dobrych praktyk w zakresie hodowli inwentarza drobnego  mających podnieść poziom innowacyjności polskiego sektora rolno-spożywczego. Dzięki wzajemnym kontaktom i interakcjom będzie możliwa  wymiana doświadczeń i przygotowanie się do wyzwań stojących aktualnie przed rolnictwem i obszarami wiejskimi  ( w szczególności w zakresie  przedsiębiorczości, krótkich łańcuchów dostaw, budowaniu własnej  marki, promocji) .  </t>
    </r>
  </si>
  <si>
    <t>kwota</t>
  </si>
  <si>
    <t>przed zmianą</t>
  </si>
  <si>
    <t>po zmianie</t>
  </si>
  <si>
    <t>Plan operacyjny KSOW na lata 2020-2021 (z wyłączeniem działania 8 Plan komunikacyjny) - Podkarpacki ODR - listopad  2020</t>
  </si>
  <si>
    <r>
      <rPr>
        <b/>
        <sz val="11"/>
        <rFont val="Calibri"/>
        <family val="2"/>
        <charset val="238"/>
        <scheme val="minor"/>
      </rPr>
      <t xml:space="preserve">Uzasadnienie zmian   :
</t>
    </r>
    <r>
      <rPr>
        <sz val="11"/>
        <rFont val="Calibri"/>
        <family val="2"/>
        <charset val="238"/>
        <scheme val="minor"/>
      </rPr>
      <t>Zmiana polega na  na organizacji zamiast 6 spotkań   5,   w tym: 
- realizowanych stacjonarnie -  3 
-  realizowanych  online -   2
Łączna liczba uczestników ulegnie zmniejszeniu ze 120 do 115 .   Taka forma  elektroniczna nie będzie wymagała ponoszenia kosztów związanych z wyżywieniem.</t>
    </r>
  </si>
  <si>
    <r>
      <rPr>
        <b/>
        <sz val="11"/>
        <rFont val="Calibri"/>
        <family val="2"/>
        <charset val="238"/>
        <scheme val="minor"/>
      </rPr>
      <t>Uzasadnienie zmian:</t>
    </r>
    <r>
      <rPr>
        <sz val="11"/>
        <rFont val="Calibri"/>
        <family val="2"/>
        <charset val="238"/>
        <scheme val="minor"/>
      </rPr>
      <t xml:space="preserve">
Realizacja operacji spowodowała poniesienie większych kosztów niż oszacowano pierwotnie . W związku z powyższym przesunięto środki z operacji,  w której wystąpiły oszczędności.</t>
    </r>
  </si>
  <si>
    <t xml:space="preserve">Plan operacyjny KSOW na lata 2020-2021 (z wyłączeniem działania 8 Plan komunikacyjny) - Podlaski ODR - listopad 2020 </t>
  </si>
  <si>
    <t>Uzasadnienie: W związku pandemią koronawirusa która spowodowała ograniczenia w możliwości organizacji spotkań stacjonarnych, część operacji została przeniesiona na rok 2021, zmiejszono liczbę uczestników Gali Serów.</t>
  </si>
  <si>
    <t>Uzasadnienie:  W związku pandemią koronawirusa, która spowodowała ograniczenia w możliwości organizacji spotkań stacjonarnych i brakami kadrowymi operacja została przeniesiona na rok 2021</t>
  </si>
  <si>
    <t>Uzasadnienie: W związku pandemią koronawirusa, która spowodowała ograniczenia w możliwości organizacji spotkań stacjonarnych zmieniono formę realizacji operacji na zdalną - webinarium..  Zmniejszeno liczbę uczestników wydarzenia, aby móc podnieść jakość webinarium i umożliwić uczestnikom jak najlepszy kontakt z wykładowcami.</t>
  </si>
  <si>
    <t xml:space="preserve">webinarium </t>
  </si>
  <si>
    <t xml:space="preserve">Uzasadnienie: W związku pandemią koronawirusa, która spowodowała ograniczenia w możliwości organizacji spotkań stacjonarnych zmieniono formę realizacji operacji na zdalną - webinarium.  Zmniejszeno liczbę uczestników wydarzenia, aby móc podnieść jakość webinarium i umożliwić uczestnikom jak najlepszy kontakt z wykładowcami. Dodatkowo postanowiono wydać publikację w temtyce operacji, aby móc dotrzeć do jak największego grona odbiorców. </t>
  </si>
  <si>
    <t>Uzasadnienie: Zmianie uległ budżet i koszty kwalifikowalne operacji. Realizując operację, w wyniku rozpoznań cenowych okazało się, że wstępnie szacowana kwota jest niewystarczająca.</t>
  </si>
  <si>
    <t>Uzasadnienie: Zmianie uległ budżet i koszty kwalifikowalne operacji. Realizując operację, w wyniku przeprowadzonego zapytania ofertowego powstała oszczędność.</t>
  </si>
  <si>
    <t>Uzasadnienie: W związku pandemią koronawirusa, która spowodowała ograniczenia w możliwości organizacji spotkań stacjonarnych i brakami kadrowymi operacja została przeniesiona na rok 2021</t>
  </si>
  <si>
    <t>Uzasadnienie: Zmianie uległ budżet i koszty kwalifikowalne operacji. Realizując operację, w wyniku przeprowadzonych rozpoznań cenowych powstała oszczędność.</t>
  </si>
  <si>
    <t>Celem operacji, w związku ze zmianami klimatycznymi powodującymi straty w rolnictwie jest upowszechnienie i propagowanie innowacji w produkcji roślinnej poprzez popularyzację postępu hodowlanego roślin uprawnych jak i w obszarze technologii uprawy, nawożenia, ochrony roślin i nawadniania aby w jak największym stopniu zniwelować skutki tych zmian.  Na poletkach odmianowych PODR Szepietowo zaprezentowany zostanie potencjał hodowlany szerokiej gamy gatunków roślin uprawnych. Przedmiotem operacji będzie nagranie i emisja 9 filmów obrazujących fazy wzrostu roślin uprawnych i użytków zielonych w okresie zmniejszonych opadów atmosferycznych oraz metody pozwalające zniwelować straty spowodowane przez suszę. Celem operacji jest także przekazanie fachowej wiedzy w obszarze postępu hodowlanego, technologii uprawy, ochrony roślin, nawożenia oraz nawadniania, a także innowacji w obszarze rolnictwa precyzyjnego. Ze względu na panującą epidemię jest najbezpieczniejszy i najlepszy sposób przekazania informacji.</t>
  </si>
  <si>
    <t>Uzasadnienie: W związku pandemią koronawirusa, która spowodowała ograniczenia w możliwości organizacji spotkań stacjonarnych odwołano część spotkań, co wpłynęło również na zmiane liczby uczestników operacji. Poprawiono błąd pisarski w liczbie nakładu broszury. Zmiany te spowowodoway zmniejszenie przewidzianego budżetu na realizację operacji.</t>
  </si>
  <si>
    <t>Uzasadnienie: W związku pandemią koronawirusa, która spowodowała ograniczenia w możliwości organizacji spotkań stacjonarnych i brakami kadrowymi część operacji została przeniesiona na rok 2021. Zwiększono liczbę uczestników ze względu na duże zainteresowanie tematem.</t>
  </si>
  <si>
    <t xml:space="preserve">Przed zmianą </t>
  </si>
  <si>
    <r>
      <t>Plan operacyjny KSOW na lata 2020-2021 (z wyłączeniem działania 8 Plan komunikacyjny) -</t>
    </r>
    <r>
      <rPr>
        <b/>
        <sz val="11"/>
        <rFont val="Calibri"/>
        <family val="2"/>
        <charset val="238"/>
        <scheme val="minor"/>
      </rPr>
      <t xml:space="preserve"> Pomorski ODR - październik</t>
    </r>
    <r>
      <rPr>
        <b/>
        <sz val="11"/>
        <color theme="1"/>
        <rFont val="Calibri"/>
        <family val="2"/>
        <charset val="238"/>
        <scheme val="minor"/>
      </rPr>
      <t xml:space="preserve"> 2020</t>
    </r>
  </si>
  <si>
    <t>90
(3 x 30)</t>
  </si>
  <si>
    <r>
      <rPr>
        <sz val="11"/>
        <color rgb="FFFF0000"/>
        <rFont val="Calibri"/>
        <family val="2"/>
        <charset val="238"/>
      </rPr>
      <t>* odbiorcy zainteresowani tematyką</t>
    </r>
    <r>
      <rPr>
        <sz val="11"/>
        <rFont val="Calibri"/>
        <family val="2"/>
        <charset val="238"/>
      </rPr>
      <t xml:space="preserve"> *rolnicy,                                              *doradcy/specjaliści PODR, *przedsiębiorcy sektora rolno-spożywczego,                                                 * przedstawiciele nauki i instytucji związanych z sektorem rolnym w województwie pomorskim.</t>
    </r>
  </si>
  <si>
    <t xml:space="preserve">   90 (3 x 30)</t>
  </si>
  <si>
    <t>ilość</t>
  </si>
  <si>
    <t>materiał filmowy</t>
  </si>
  <si>
    <t>liczba emisji w TV</t>
  </si>
  <si>
    <t xml:space="preserve">* rolnicy,  *doradcy/specjaliści PODR,                 *przedsiębiorcy sektora rolno-spożywczego                            *mieszkańcy obszarów wiejskich,                        *przedstawiciele jednostek/ instytucji związanych z rozwojem sektora rolno-spożywczego
</t>
  </si>
  <si>
    <r>
      <rPr>
        <sz val="11"/>
        <color rgb="FFFF0000"/>
        <rFont val="Calibri"/>
        <family val="2"/>
        <charset val="238"/>
        <scheme val="minor"/>
      </rPr>
      <t>* odbiorcy zainteresowani tematyką</t>
    </r>
    <r>
      <rPr>
        <sz val="11"/>
        <rFont val="Calibri"/>
        <family val="2"/>
        <charset val="238"/>
        <scheme val="minor"/>
      </rPr>
      <t xml:space="preserve"> * rolnicy, *doradcy/specjaliści PODR,                 *przedsiębiorcy sektora rolno-spożywczego                            *mieszkańcy obszarów wiejskich,                        *przedstawiciele jednostek/ instytucji związanych z rozwojem sektora rolno-spożywczego
</t>
    </r>
  </si>
  <si>
    <t xml:space="preserve"> webinarium  </t>
  </si>
  <si>
    <r>
      <t xml:space="preserve">*pszczelarze posiadający nr weterynaryjny,     *przedstawiciele związków i zrzeszeń pszczelarskich, *przedstawiciele jednostek naukowych  i instytucji rolniczych                                          *doradcy/specjaliści PODR   * </t>
    </r>
    <r>
      <rPr>
        <sz val="11"/>
        <color rgb="FFFF0000"/>
        <rFont val="Calibri"/>
        <family val="2"/>
        <charset val="238"/>
        <scheme val="minor"/>
      </rPr>
      <t>inni, zainteresowani tematyką</t>
    </r>
  </si>
  <si>
    <t xml:space="preserve">Uzasadnienie: Koszt operacji uległ zmniejszeniu na skutek przeprowadzenia procedury udzielenia zamówienia publicznego. Wyłoniony wykonawca zaoferował niższą cenę realizacji operacji. </t>
  </si>
  <si>
    <t>Celem operacji jest przedstawienie narzędzi koordynujących różne działania w celu stworzenia nowych standardów w tradycyjnej gospodarce pasiecznej oraz ochronie pszczoły miodnej. Nowoczesne  pszczelarstwo pokazuje różnego rodzaju specjalizacje:  hodowlaną,  technologiczną, towarową oraz dotyczącą przetwórstwa  produktów  pszczelich.  Aby te procesy mogły przebiegać niezakłócenie, nieodzowne staje się prawidłowe  rozpoznanie anomalii  rozwojowych, chorób zakaźnych i niezakaźnych, pasożytów i szkodników oraz znalezienie optymalnego rozwiązania  służącego poprawie  sytuacji  zdrowotnej  pasieki. Konieczne jest wdrażanie innowacyjnych rozwiązań. Istotne w tym procesie jest podjęcie współpracy i wymiana doświadczeń nt. innowacyjnych metod, co  umożliwi wymiana doświadczeń i poglądów, a co za tym idzie budowanie sieci kontaktów. Przedmiotem operacji jest zorganizowanie webinarium dla pszczelarzy, wydanie broszury, produkcja materiału filmowego oraz audycja radiowa.  W trakcie webinarium, uczestnicy będą mogli nabyć wiedzę  w omawianym temacie, wymienić się doświadczeniami i poglądami oraz uczestniczyć w dyskusji prowadzonej przez moderatora. Natomiast słuchacze audycji radiowej (kolejnej formy operacji) będą mogli nabyć wiedzę i doświadczenie w wymienionym zakresie. Ważnym elementem operacji jest również nawiązanie nowych kontaktów, chociażby poprzez usłyszenie wypowiedzi praktyków i ekspertów w tej dziedzinie. Wysłuchanie osoby, która wdrożyła nowe technologie czy zastosowania, może być  inspiracją dla  środowiska  zainteresowanego tematem pszczelarstwa. Jest to niezbędny czynnik mogący przyczynić się do powstania nowych, ciekawych i wspólnych inicjatyw w  woj. pomorskim. Ta forma realizacji operacji stwarza nowe możliwości dotarcia informacji do szerszej grupy odbiorców oraz może zaowocować włączeniem się do współpracy  innych producentów. 
Audycje będą miały charakter reportaży, rozmów z  pszczelarzami, przedsiębiorcami, osobami, które  uczestniczyły w projektach, przedstawicielami świata nauki, które pracują / pracowały nad wdrożeniem nowych technologii  z pszczelarstwa.  Wzbogacone one będą oprawą autopromocyjną projektu. 
Tematyką audycji będą innowacyjne rozwiązania oraz nowe technologie. Prezentacje „dobrych praktyk” będą impulsem do wdrażania takich rozwiązań w swoich gospodarstwach/ przedsiębiorstwach  i korzystania ze wsparcia z funduszy unijnych. Tematyka operacji będzie również prezentowana podczas materiału filmowego emitowanego w TV, który w ten sposób dotrze do szerokiego grona odbiorców. Wydanie broszury spowoduje, że nowe informacje dotrą do szerszej grupy odbiorców i zainspirują je do włączenia się do współpracy.</t>
  </si>
  <si>
    <t>ilość słuchaczy</t>
  </si>
  <si>
    <t>liczba emisja w TV</t>
  </si>
  <si>
    <r>
      <t>Celem operacji jest analiza skuteczności coachingu, realizowanego przez narzędzia ICT, w procesie tworzenia grup operacyjnych na rzecz innowacji (EPI) oraz w opracowaniu projektów przez grupy operacyjne EPI.
Przedmiotem operacji jest organizacja i przeprowadzenie e-spotkań rolników, przedsiębiorców i innych podmiotów, mogących wchodzić w skład grup EPI. Spotkania będą miały formę cykliczną, prowadzoną narzędziami ICT w czterech etapach. 
W pierwszym etapie zrealizowana zostanie e-kampania marketingowa operacji (m.in. przez fora społecznościowe, platformy branżowe) oraz cykl e–spotkań z brokerami PODR w Lubaniu w celu naboru uczestników do drugiego etapu operacji. Na tym etapie uczestnicy zostaną podzieleni na grupy tematyczne. Problematyka grup zostanie dostosowana do potrzeb zgłoszonych przez uczestników oraz specyfiki regionu, ze szczególnym uwzględnieniem krótkich łańcuchów dostaw żywności, tematyki ochrony środowiska, biogospodarki, przeciwdziałania zmianom klimatu oraz racjonalnego gospodarowania wodą.
Drugi etap obejmie organizację i realizację cyklu e-spotkań grup tematycznych z coachem. Efektem przeprowadzonych procesów coachingu będzie utworzenie nieformalnych grup operacyjnych działających na rzecz innowacji.
Etap trzeci, to praca grup operacyjnych nad projektami innowacji, wspierana przez cykl e-spotkań, realizowanych wg metodyki procesów coachingu.</t>
    </r>
    <r>
      <rPr>
        <sz val="11"/>
        <color rgb="FFFF0000"/>
        <rFont val="Calibri"/>
        <family val="2"/>
        <charset val="238"/>
        <scheme val="minor"/>
      </rPr>
      <t xml:space="preserve"> Uczestnicy operacji, zgodnie ze zgłaszanymi potrzebami, uzyskają wsparcie (grupowe i/lub indywidualne) specjalistów, w tym specjalistów ds. marketingu oraz prawników. </t>
    </r>
    <r>
      <rPr>
        <sz val="11"/>
        <rFont val="Calibri"/>
        <family val="2"/>
        <charset val="238"/>
        <scheme val="minor"/>
      </rPr>
      <t>Spodziewanym efektem tego etapu jest złożenie przez uczestników operacji wniosków w IV naborze działania Współpraca w ramach PROW 2014-2020.
Ostatni etap to merytoryczna ocena operacji. W ramach operacji e-sieciowanie opracowana zostanie analiza skuteczności przeprowadzonej operacji, ze wskazaniem jej mocnych i słabych stron, w celu rozwoju przyjętej w niniejszej operacji strategii i metod pracy brokerów SIR. Analiza zostanie opublikowana na stronach internetowych PODR i SIR.</t>
    </r>
  </si>
  <si>
    <t>Uzasadnienie: Realizacja pierwszego etapu tej operacji tj. e-kampanii marketingowej rozpoczęła się po zaakceptowaniu zmiany Planu Operacyjnego przez Grupę Roboczą ds. KSOW. Kampania została skierowana do mieszkańców  województwa pomorskiego. Pozyskaliśmy zgłoszenia od 200 osób. Zakładaliśmy, że wszystkie zgłaszające się osoby wezmą udział w pierwszym spotkaniu, a  ok. 120 osób (60%) będzie chciało kontynuować swój udział w dalszej części operacji. Zgodnie z tymi założeniami został skalkulowany budżet operacji. Niestety, spośród 200 osób, które wypełniły zgłoszenie, jedynie 35 wzięło udział w pierwszym spotkaniu on-line (powtórzonym trzykrotnie) a spośród nich 22 zadeklarowały uczestnictwo w oferowanym kompleksowym programie wsparcia. Główne przyczyny niepowodzenia w rekrutacji uczestników operacji widzimy w terminie jej prowadzenia. Pierwsze spotkania on-line miały miejsce pod koniec lipca, tj. w początkowym okresie żniw. Ponad to, w zaproponowanej formie operacji opartej o komunikację on-line występują bariery techniczne (brak dostępu do stabilnych łączy internetowych) oraz społeczne (ograniczone zaufanie przez brak kontaktu w pełnym, tradycyjnie akceptowanym, wymiarze). 
Niemniej jednak, biorąc pod uwagę zwiększające się ograniczenia wynikające ze stanu epidemii, istnieje potrzeba promocji i wdrażania tego typu rozwiązań. W związku z tym proponujemy ponowienie kampanii marketingowej (pierwszy etap) w 2020 r. oraz kontynuację operacji (drugi i trzeci etap) w 2021 do czasu zakończenia ostatniego naboru wniosków na działanie Współpraca w ramach PROW 2014-2020. Wówczas dopiero zrealizowany zostanie ostatni etap: merytoryczna ocena operacji, tj. opracowana zostanie analiza skuteczności przeprowadzonej operacji, ze wskazaniem jej mocnych i słabych stron, w celu rozwoju przyjętej w niniejszej operacji strategii i metod pracy brokerów SIR. Analiza zostanie opublikowana na stronach internetowych PODR i SIR.</t>
  </si>
  <si>
    <t>Uzasadnienie: W związku z nasileniem się pandemii COVID – 19 podjęto decyzję o zmianie formy realizacji zadania. W celu ograniczenia kontaktów międzyludzkich najlepszą formą będzie przedstawienie tematu w formie audycji radiowych i materiału filmowego wyemitowanego w TV, które dotrą do jeszcze większej grupy odbiorców, zachowując zasady bezpieczeństwa w dobie COVID. W związku ze zmianą i rozbudowaniem form realizacji operacji, nastąpił wzrost kosztów jej budżetu.</t>
  </si>
  <si>
    <r>
      <t xml:space="preserve">Przedstawiciele Państwowego Gospodarstwa Wodnego Wody Polskie, administracji publicznej, spółki wodnej, izby rolniczej, lasów państwowych, </t>
    </r>
    <r>
      <rPr>
        <sz val="11"/>
        <color rgb="FFFF0000"/>
        <rFont val="Calibri"/>
        <family val="2"/>
        <charset val="238"/>
        <scheme val="minor"/>
      </rPr>
      <t>parków krajobrazowych</t>
    </r>
    <r>
      <rPr>
        <sz val="11"/>
        <rFont val="Calibri"/>
        <family val="2"/>
        <charset val="238"/>
        <scheme val="minor"/>
      </rPr>
      <t>, instytutów naukowych/ uczelni rolniczych, organizacji pozarządowych, rolnicy, właściciele stawów rybnych,
przedstawiciele podmiotów doradczych, przedsiębiorcy mający oddziaływanie na stan wód na danym terenie, inne podmioty zainteresowane tematem.</t>
    </r>
  </si>
  <si>
    <t xml:space="preserve">liczba emisji </t>
  </si>
  <si>
    <r>
      <t>Celem operacji jest zapoznanie rolników z kanałami dystrybucji artykułów żywnościowych w Niemczech, Włoszech, Austrii i Francji. Pokazanie możliwości zwiększenia dochodu z gospodarstwa poprzez dywersyfikację działalności. Przedmiotem operacji jest przeprowadzenie</t>
    </r>
    <r>
      <rPr>
        <sz val="12"/>
        <color rgb="FFFF0000"/>
        <rFont val="Calibri"/>
        <family val="2"/>
        <charset val="238"/>
        <scheme val="minor"/>
      </rPr>
      <t xml:space="preserve"> e-szkolenia dla 25 osób,</t>
    </r>
    <r>
      <rPr>
        <sz val="12"/>
        <rFont val="Calibri"/>
        <family val="2"/>
        <charset val="238"/>
        <scheme val="minor"/>
      </rPr>
      <t xml:space="preserve"> które przyczyni się do promocji obszarów wiejskich, wymiany kontaktów oraz przekazania wzajemnych doświadczeń na ww. zagadnienia</t>
    </r>
  </si>
  <si>
    <t>E-szkolenie</t>
  </si>
  <si>
    <t>liczba uczestników e-szkolenia</t>
  </si>
  <si>
    <r>
      <t>rolnicy,</t>
    </r>
    <r>
      <rPr>
        <sz val="12"/>
        <color rgb="FFFF0000"/>
        <rFont val="Calibri"/>
        <family val="2"/>
        <charset val="238"/>
        <scheme val="minor"/>
      </rPr>
      <t xml:space="preserve"> przedstawiciele doradztwa,</t>
    </r>
    <r>
      <rPr>
        <sz val="12"/>
        <rFont val="Calibri"/>
        <family val="2"/>
        <charset val="238"/>
        <scheme val="minor"/>
      </rPr>
      <t xml:space="preserve"> mieszkańcy obszarów wiejskich</t>
    </r>
  </si>
  <si>
    <t xml:space="preserve">Celem operacji jest przeszkolenie  rolników powiatu raciborskiego na temat  strategii ochrony rzepaku ozimego, podatności odmian, zmian klimatycznych i narastania odporności na środki ochrony roślin. Przedmiotem operacji jest zorganizowanie szkolenia dla 20 osób,  podczas których nastąpi transfer wiedzy z ww. tematyki operacji (w tym wymiana doświadczeń i nawiązanie współpracy/kontaktów) </t>
  </si>
  <si>
    <r>
      <t xml:space="preserve">Celem operacji jest przeszkolenie  rolników powiatu raciborskiego na temat  strategii ochrony rzepaku ozimego, podatności odmian, zmian klimatycznych i narastania odporności na środki ochrony roślin                                                      Przedmiotem operacji jest zorganizowanie </t>
    </r>
    <r>
      <rPr>
        <sz val="12"/>
        <color rgb="FFFF0000"/>
        <rFont val="Calibri"/>
        <family val="2"/>
        <charset val="238"/>
        <scheme val="minor"/>
      </rPr>
      <t xml:space="preserve">e-szkolenia </t>
    </r>
    <r>
      <rPr>
        <sz val="12"/>
        <rFont val="Calibri"/>
        <family val="2"/>
        <charset val="238"/>
        <scheme val="minor"/>
      </rPr>
      <t xml:space="preserve">dla 20 osób,  podczas których nastąpi transfer wiedzy z ww. tematyki operacji (w tym wymiana doświadczeń i nawiązanie współpracy/kontaktów) </t>
    </r>
  </si>
  <si>
    <t>Ze względu na panującą sytuację w Polsce dotyczącą rozprzestrzeniania się wirusa Covid-19, która uniemożliwia organizację szkolenia w formie stacjonarnej, zmieniono formę realizacji operacji na e-szkolenie.</t>
  </si>
  <si>
    <t xml:space="preserve">Operacja została zrealizowana. Koszt całkowity operacji wyniósł 6812,00.  Różnica pomiędzy kwotą zaplanowaną, a wydatkowaną wynika z przeprowadzenia procedury zapytań ofertowych oraz wyłonienia najkorzystniejszych ofert. </t>
  </si>
  <si>
    <r>
      <t>Celem szkolenia jest przygotowanie rolników do zarządzania ryzykiem agrofagów o znaczeniu gospodarczym, a doradców do wdrożenia tematu podczas wizyt w gospodarstwach rolnych. Nie mniejsze znaczenie ma przygotowanie tych samych grup odbiorców do wprowadzenia odpowiednich środków zapobiegawczych. Doskonała znajomość tematu z pewnością wpłynie na czujność rolników, działanie w odpowiednim momencie i ostatecznie na wysokość uzyskiwanych plonów czyli  temat ów ma duże znaczenie gospodarcze. Przedmiotem operacji jest zorganizowanie</t>
    </r>
    <r>
      <rPr>
        <sz val="12"/>
        <color rgb="FFFF0000"/>
        <rFont val="Calibri"/>
        <family val="2"/>
        <charset val="238"/>
        <scheme val="minor"/>
      </rPr>
      <t xml:space="preserve"> e-szkolenie</t>
    </r>
    <r>
      <rPr>
        <sz val="12"/>
        <rFont val="Calibri"/>
        <family val="2"/>
        <charset val="238"/>
        <scheme val="minor"/>
      </rPr>
      <t xml:space="preserve"> dla 15 rolników z powiatu rybnickiego oraz doradców rolniczych na wyżej wymienione zagadnienia. Udział w </t>
    </r>
    <r>
      <rPr>
        <sz val="12"/>
        <color rgb="FFFF0000"/>
        <rFont val="Calibri"/>
        <family val="2"/>
        <charset val="238"/>
        <scheme val="minor"/>
      </rPr>
      <t xml:space="preserve">e-szkolenia </t>
    </r>
    <r>
      <rPr>
        <sz val="12"/>
        <rFont val="Calibri"/>
        <family val="2"/>
        <charset val="238"/>
        <scheme val="minor"/>
      </rPr>
      <t xml:space="preserve">pozwoli nawiązać kontakty w danym obszarze tematycznym.
 </t>
    </r>
  </si>
  <si>
    <t xml:space="preserve">rolnicy, przedstawiciele doradztwa, mieszkańcy obszarów wiejskich </t>
  </si>
  <si>
    <t xml:space="preserve">Ze względu na panującą sytuację w Polsce dotyczącą rozprzestrzeniania się wirusa Covid-19, która uniemożliwia organizację szkolenia w formie stacjonarnej, zmieniono formę realizacji operacji na e-szkolenie. </t>
  </si>
  <si>
    <r>
      <t xml:space="preserve">"Wprowadzanie nowych ras zwierząt hodowlanych do gospodarstw rolnych województwa śląskiego" </t>
    </r>
    <r>
      <rPr>
        <sz val="12"/>
        <color rgb="FFFF0000"/>
        <rFont val="Calibri"/>
        <family val="2"/>
        <charset val="238"/>
        <scheme val="minor"/>
      </rPr>
      <t>Wystawa Zwierząt Hodowlanych 2020</t>
    </r>
  </si>
  <si>
    <t>Celem operacji jest zaprezentowanie rolnikom województwa śląskiego możliwości produkcyjnych nowych ras zwierząt hodowlanych prezentowanych podczas Wystawy Zwierząt Hodowlanych 2020 towarzyszącej XXIX Krajowej Wystawie Rolniczej w Częstochowie w dniach 5-06.09.2020. Przedmiotem operacji jest nagranie jednego filmu. Operacja przyczyni się do podwyższenia wiedzy w zakresie wdrażania innowacji w rolnictwie w sektorze produkcji zwierzęcej.</t>
  </si>
  <si>
    <r>
      <t xml:space="preserve">rolnicy, hodowcy zwierząt gospodarskich, </t>
    </r>
    <r>
      <rPr>
        <sz val="12"/>
        <color rgb="FFFF0000"/>
        <rFont val="Calibri"/>
        <family val="2"/>
        <charset val="238"/>
        <scheme val="minor"/>
      </rPr>
      <t>osoby zainteresowane tematem</t>
    </r>
  </si>
  <si>
    <t xml:space="preserve">Doprecyzowano tytuł operacji na "Wprowadzanie nowych ras zwierząt hodowlanych do gospodarstw rolnych województwa śląskiego" Wystawa Zwierząt Hodowlanych 2020.  Całkowity koszt realizacji operacji wyniósł 19 680,00 zł. "Wystawa Zwierząt Hodowlanych 2020" zorganizowana w Częstochowie we wrześniu br była pierwszym tego typu a zarazem innowacyjnym przedsięwzięciem w skali województwa śląskiego. Wybrana forma realizacji - film wpłynie na podwyższenie i poszerzenie wiedzy w zakresie wdrażania innowacji w rolnictwie w sektorze produkcji zwierzęcej oraz możliwości jakie daje partnerstwo w ramach SIR. Film zapewni promocję Sieci na rzecz innowacji w rolnictwie i na obszarach wiejskich w woj. śląskim.  Zmiana budżetu operacji podyktowana jest przeprowadzonym  trybem wyboru wykonawcy - zapytaniem ofertowym zgodnie z Zarządzeniem Dyrektora ŚODR, w wyniku którego zmniejszyła się kwota przeznaczona na realizacje operacji. </t>
  </si>
  <si>
    <r>
      <rPr>
        <sz val="12"/>
        <color rgb="FFFF0000"/>
        <rFont val="Calibri"/>
        <family val="2"/>
        <charset val="238"/>
        <scheme val="minor"/>
      </rPr>
      <t>Celem operacji jest zaprezentowanie rolnikom województwa śląskiego możliwości produkcyjnych nowych ras zwierząt hodowlanych prezentowanych podczas Wystawy Zwierząt Hodowlanych 2020 oraz ras polecanych przez Instytut Zootechniki. Przedmiotem operacji jest nagranie cyklu audycji radiowych. Operacja przyczyni się do promocji hodowli bydła mięsnego w województwie śląskim, zacieśnienia się współpracy z Instytutem Zootechniki.</t>
    </r>
    <r>
      <rPr>
        <sz val="12"/>
        <rFont val="Calibri"/>
        <family val="2"/>
        <charset val="238"/>
        <scheme val="minor"/>
      </rPr>
      <t xml:space="preserve"> </t>
    </r>
    <r>
      <rPr>
        <sz val="12"/>
        <color rgb="FFFF0000"/>
        <rFont val="Calibri"/>
        <family val="2"/>
        <charset val="238"/>
        <scheme val="minor"/>
      </rPr>
      <t xml:space="preserve">Operacja przyczyni się do poszerzenia wiedzy na temat wołowiny oraz jej dystrybucji w ramach krótkich łańcuchów dostaw żywności. </t>
    </r>
  </si>
  <si>
    <t xml:space="preserve">Audycje radiowe </t>
  </si>
  <si>
    <t xml:space="preserve">Operacja została zrealizowana. Całkowity koszt operacji wyniósł 28 144,70. Różnica pomiędzy kwotą zaplanowaną, a wydatkowaną wynika z przeprowadzenia procedury zapytań ofertowych oraz wyłonienia najkorzystniejszych ofert. </t>
  </si>
  <si>
    <t>Szkolenia/ Konkurs</t>
  </si>
  <si>
    <r>
      <rPr>
        <sz val="12"/>
        <color rgb="FFFF0000"/>
        <rFont val="Calibri"/>
        <family val="2"/>
        <charset val="238"/>
        <scheme val="minor"/>
      </rPr>
      <t xml:space="preserve">liczba szkoleń/   liczba konkursów;  </t>
    </r>
    <r>
      <rPr>
        <sz val="12"/>
        <rFont val="Calibri"/>
        <family val="2"/>
        <charset val="238"/>
        <scheme val="minor"/>
      </rPr>
      <t xml:space="preserve">                       liczba uczestników szkoleń/ liczba laureatów konkursu  </t>
    </r>
  </si>
  <si>
    <r>
      <rPr>
        <sz val="12"/>
        <color rgb="FFFF0000"/>
        <rFont val="Calibri"/>
        <family val="2"/>
        <charset val="238"/>
        <scheme val="minor"/>
      </rPr>
      <t>9/1</t>
    </r>
    <r>
      <rPr>
        <sz val="12"/>
        <rFont val="Calibri"/>
        <family val="2"/>
        <charset val="238"/>
        <scheme val="minor"/>
      </rPr>
      <t>; 180/3</t>
    </r>
  </si>
  <si>
    <t xml:space="preserve">Operacja jest na etapie realizacji.  Przeprowadzono 1 Konkurs i 4 szkolenia (z 9 zaplanowanych) - Koszt całkowity zrealizowanej dotychczas operacji wyniósł 21 919,74 zł. Jeżeli sytuacja w kraju odnośnie rozprzestrzeniania się  wirusa Covid -19  pozwoli, planowane jest do końca roku zorganizowanie pozostałych 5 szkoleń.  </t>
  </si>
  <si>
    <t>Spotkania/Ekspertyza</t>
  </si>
  <si>
    <t xml:space="preserve">liczba spotkań/ liczba uczestników spotkań/liczba ekspertyz </t>
  </si>
  <si>
    <t>6/120/1</t>
  </si>
  <si>
    <t xml:space="preserve">Operacja jest w trakcie realizacji.  Przeprowadzono 4 spotkania ( z 6 zaplanowanych). Koszt całkowity zrealizowanej dotychczas operacji wyniósł 6000,00 zł. Jeżeli sytuacja w kraju odnośnie rozprzestrzeniania się  wirusa Covid -19  pozwoli, planowane jest do końca roku zorganizowanie pozostałych 2 spotkań.  </t>
  </si>
  <si>
    <t>"Innowacje w nowoczesnej uprawie ziemniaka - Program dla polskiego ziemniaka"</t>
  </si>
  <si>
    <t xml:space="preserve">Konferencja </t>
  </si>
  <si>
    <r>
      <rPr>
        <sz val="12"/>
        <color rgb="FFFF0000"/>
        <rFont val="Calibri"/>
        <family val="2"/>
        <charset val="238"/>
        <scheme val="minor"/>
      </rPr>
      <t>liczba konferencji,                      liczba  uczestników konferencji</t>
    </r>
    <r>
      <rPr>
        <sz val="12"/>
        <rFont val="Calibri"/>
        <family val="2"/>
        <charset val="238"/>
        <scheme val="minor"/>
      </rPr>
      <t xml:space="preserve"> </t>
    </r>
  </si>
  <si>
    <t>2/100</t>
  </si>
  <si>
    <t xml:space="preserve">Operacja została zrealizowana. Zmieniono tytuł operacji na "Innowacje w nowoczesnej uprawie ziemniaka - Program dla polskiego ziemniaka". Całkowity koszt operacji wyniósł 14 078,44 zł. Różnica pomiędzy kwotą zaplanowaną, a wydatkowaną wynika z przeprowadzenia procedury zapytań ofertowych oraz wyłonienia najkorzystniejszych ofert. </t>
  </si>
  <si>
    <t>Plan operacyjny KSOW na lata 2020-2021 (z wyłączeniem działania 8 Plan komunikacyjny) - Śląski ODR - listopad 2020</t>
  </si>
  <si>
    <t>Plan operacyjny KSOW na lata 2020-2021 (z wyłączeniem działania 8 Plan komunikacyjny) - Świętokrzyski ODR - listopad 2020</t>
  </si>
  <si>
    <t xml:space="preserve">2 zapowiedzi, 4 emisje </t>
  </si>
  <si>
    <t>2 bilbordy, 
16 emisji</t>
  </si>
  <si>
    <t xml:space="preserve">Uzasadnienie zmian:
1. Kolumna I - zmiana wskaźników monitorowania - aktualizacja - w ramach operacji powstały 2 programy telewizyjne, a do każdego z nich opracowano osobną zapowiedź, czyli łącznie 2 zapowiedzi - każda z zapowiedzi wyemitowana została dwukrotnie, więc łączna liczba emisji to 4. Emisja bilbordu sponsorskiego następuje "przed" i "po" emisją każdego programu, w związku z czym przy łącznie 8 emisjach dwóch programów - bilbord wyemitowano 16 razy. Ww. zmiany mają charakter techniczny i porządkujący, i nie wpływają na koszt usługi (wynikają ze specyfiki funkcjonowania programów telewizji naziemnej). </t>
  </si>
  <si>
    <t xml:space="preserve">Uzasadnienie:
Operacja nie możliwa do zrealizowania w roku bieżącym w związku z wystąpieniem COVID-19 i wprowadzonymi obostrzeniami mającymi na celu zapobieganiu rozprzestrzenianiu się wirusa. </t>
  </si>
  <si>
    <r>
      <t xml:space="preserve">Celem operacji jest zainicjowanie współpracy oraz stworzenie sieci kontaktów miedzy lokalnym społeczeństwem a instytucjami i urzędami  na terenie powiatu koneckiego, w zakresie gospodarki wodnej na obszarach wiejskich, w tym zapoznanie się z innowacyjnymi rozwiązaniami stosowanymi w racjonalnym gospodarowaniu wodą, ze szczególnym uwzględnieniem rolnictwa. Operacja umożliwi wzajemne poznanie zakresów działania i potrzeb związanych z gospodarowaniem wodą członków LPW, zdiagnozowanie sytuacji w zakresie zarządzania zasobami wodnymi pod kątem potrzeb rolnictwa i mieszkańców obszarów wiejskich powiatu koneckiego (przeanalizowanie problemów oraz potencjalnych innowacyjnych możliwości ich rozwiązania), a także upowszechnianie dobrych praktyk w zakresie gospodarki wodnej i oszczędnego gospodarowania nią w rolnictwie i na obszarach wiejskich.
Przedmiotem operacji jest organizacja i przeprowadzenie </t>
    </r>
    <r>
      <rPr>
        <sz val="11"/>
        <color rgb="FFFF0000"/>
        <rFont val="Calibri"/>
        <family val="2"/>
        <charset val="238"/>
        <scheme val="minor"/>
      </rPr>
      <t>4 spotkań dla 100</t>
    </r>
    <r>
      <rPr>
        <sz val="11"/>
        <rFont val="Calibri"/>
        <family val="2"/>
        <charset val="238"/>
        <scheme val="minor"/>
      </rPr>
      <t xml:space="preserve"> przedstawicieli grupy docelowej operacji, których efektem będzie powołanie pilotażowego Lokalnego Partnerstwa ds. Wody, obejmującego swym zasięgiem powiat konecki, w którego skład wejdą przedstawiciele administracji publicznej, rolników, doradztwa rolniczego, nauki oraz opracowanie raportu na temat obecnej sytuacji wodnej w powiecie koneckim.</t>
    </r>
  </si>
  <si>
    <r>
      <t xml:space="preserve">liczba </t>
    </r>
    <r>
      <rPr>
        <sz val="11"/>
        <color rgb="FFFF0000"/>
        <rFont val="Calibri"/>
        <family val="2"/>
        <charset val="238"/>
      </rPr>
      <t>raportów</t>
    </r>
  </si>
  <si>
    <t>nakład drukowany 
(dodatkowo, publikacja dostępna będzie online bez ograniczeń)</t>
  </si>
  <si>
    <t>"Nowoczesna uprawa ziemniaka 
z zachowaniem zasad bioasekuracji"</t>
  </si>
  <si>
    <t xml:space="preserve">Celem operacji jest transfer najnowszej wiedzy merytorycznej 
z zakresu upraw ziemniak, w tym innowacyjnych rozwiązań stosowanych w tej produkcji (agrotechnika, nawadnianie, przechowywanie), a także lokalny i krajowy rozwoju tej branży 
m.in. poprzez zidentyfikowanie jej aktualnych problemów oraz zaprezentowanie możliwych działań zaradczych. Operacja umożliwi przedstawienie i zapoznanie producentów z możliwościami restrukturyzacji całej branży m.in. poprzez wyeliminowanie nieprawidłowości rynkowych i fitosanitarnych (poprawna agrotechnika, nowoczesne technologie uprawy, bioasekuracja, Program dla Polskiego Ziemniaka) oraz możliwości wsparcia sprzedaży poprzez ich promocję oraz zrzeszanie się producentów.
Przedmiotem operacji jest opracowanie materiału wideo, który umożliwi osiągnięcie zakładanych celów operacji poprzez jego publikację m.in. na stronie internetowej, kanale YT ŚODR Modliszewice i mediach społecznościowych.   </t>
  </si>
  <si>
    <t xml:space="preserve">Uzasadnienie zmian:
1. Kolumna E - zmiana tytułu operacji - zmieniono tytuł operacji na bardziej uniwersalny i dostosowany do nowej formy realizacji.  
2. Kolumna F - zmiana opisu celu i formy realizacji - zmiana części opisowej wynika przede wszystkim ze zmiany formy realizacji operacji - cel uogólniono ze względów technicznych tj. na dzień zgłaszania niniejszej zmiany trwają ustalenia jakie merytoryczne treści zawarte będą w ostatecznej wersji materiału wideo, co związane jest z jego zakładanym czasem trwania.  
3. Kolumna G - zmiana formy realizacji operacji - w związku wystąpieniem COVID-19 i zaostrzeniem przepisów dotyczących jego zwalczania (brak możliwości organizacji wydarzeń stacjonarnych) konieczna jest zmiana formy realizacji operacji - wybrano opracowanie filmu/materiału wideo, gdyż w skondensowanej formie zawierać będzie on wszystkie niezbędne informacje i wiedzę, które przekazane byłby podczas konferencji, a jednocześnie dostępny będzie powszechnie dla każdego zainteresowanego tym tematem (m.in. na stronie internetowej i kanale YT ŚODR Modliszewice) bez ograniczeń (zapoznać się z jego treścią będzie można zawsze tj. każdego dnia i o każdej godzinie, a dodatkowo w przyszłości wykorzystywany może być on na wydarzeniach stacjonarnych jako materiał dydaktyczny). Do realizacji filmu zatrudnieni zostaną przedstawiciele m.in. jednostek naukowych i badawczych, co zagwarantuje jego wysoki poziom merytoryczny (podniesie jego rangę) oraz umożliwi transfer wiedzy od nauki do praktyki rolniczej oraz przekrojowo pozwoli zaprezentować stan branży i możliwości jej restrukturyzacji (wstępnie film zawierać będzie przedstawienie problemów aktualnie dotykających tej branży – bakterioza pierścieniowa ziemniaka – ciągle jest wykrywana pomimo podejmowanych działań ze strony PIORIN, zła jakość bulw dostarczanych na rynek, małe niejednorodne partie ziemniaków dostarczanych na rynek, brak możliwości eksportu powstałych nadwyżek w lata urodzaju, import do Polski pomimo, że jesteśmy jego największym producentem wśród krajów UE; problemy zdrowotne w uprawie ziemniaków – jak uprawiać – poprawna agrotechnika, nowoczesne technologie uprawy, aby uzyskać zdrowe, dobre jakościowo bulwy, bioasekuracja – higiena przy produkcji bulw ziemniaka i nowe rozwiązania w agrotechnice ziemniaków; innowacje w agrotechnice ziemniaków m.in. w nawadnianiu i przechowywaniu; zrzeszanie się producentów jako możliwość dostarczania dużej jednorodnej partii bulw na rynek).
4. Kolumny H i  - zmiana wskaźników monitorowania - wynika ze zmiany formy realizacji - w ramach operacji opracowany zostanie 1 film wideo, który dostępny będzie bez ograniczeń m.in. dla rolników/producentów zimniaków, przedstawicieli jednostek doradztwa rolniczego, jednostek naukowych i badawczych na stronie internetowej kanale YT ŚODR Modliszewice.
5. Kolumny M i O - zmiana budżetu operacji i kosztów kwalifikowanych - zmiana wynika ze zmiany formy realizacji - zwiększenie kosztów operacji związane jest ze zmianą formy realizacji - zwiększenie kwoty operacji możliwe jest dzięki oszczędnością powstałym w wyniku braku możliwości realizacji operacji nr 5 „Grupy producentów rolnych i ich związki jako innowacyjna forma zrzeszania się rolników w oparciu o dobre przykłady”. Budżet operacji oszacowano na podstawie wstępnych rozmów z potencjalnymi wykonawcami. 
</t>
  </si>
  <si>
    <t xml:space="preserve">Celem operacji jest rozwój współpracy pomiędzy producentami ekologicznymi z województwa świętokrzyskiego ukierunkowanej na podejmowanie wspólnych inicjatyw (w zakresie produkcji, organizacji sprzedaży, marketingu), w tym również nawiązanie kontaktów z producentami ekologicznymi z całej Polski, przedstawicielami branży rolnictwa ekologicznego (przedsiębiorcy, producenci środków produkcji, sprzedawcy, przetwórcy, jednostki certyfikujące i wdrażające systemy jakości) oraz naukowcami z jednostek badawczych i uczelni rolniczych specjalizujących się w problemach rolnictwa ekologicznego. 
Przedmiotem operacji jest zorganizowanie stoiska wystawienniczego oraz konferencji na jednych z największych targów ekologicznych w Polsce „ECO-STYLE” organizowanych przez Targi Kielce. </t>
  </si>
  <si>
    <t xml:space="preserve">Uzasadnienie zmian:
1. Kolumny M i O - zmiana budżetu operacji i kosztów kwalifikowanych - zwiększenie kosztów operacji związane jest z pokryciem kosztów pracodawcy dotyczących zatrudnia wykładowcy (na potrzeby konferencji), które wcześniej nie uwzględnione były w kalkulacji kosztów operacji. </t>
  </si>
  <si>
    <t xml:space="preserve">Celem operacji jest zaprezentowanie dobrych praktyk dotyczących wdrażania innowacji w produkcji roślinnej i zwierzęcej oraz w przetwórstwie, co wpłynie na kształtowanie postaw proinnowacyjnych oraz zwiększy wiedzę na ten temat wśród odbiorców operacji z terenów woj. warmińsko-mazurskiego.                                                                          
Przedmiotem operacji będzie nagranie i emisja cyklicznych audycji  telewizyjnych przedstawiających innowacyjne rozwiązania  i dobre praktyki, co wpłynie na podwyższenie wiedzy w zakresie wdrażania innowacji w rolnictwie i na obszarach wiejskich oraz wzbogaci  i uatrakcyjni formy prezentacji treści merytorycznych opracowywanych pod kierunkiem W-MODR.
</t>
  </si>
  <si>
    <t>12</t>
  </si>
  <si>
    <t xml:space="preserve">Uzasadnienie wprowadzonych zmian: Zmieniono kwotę operacji na podstawie dokumentacji księgowej po zrealizowaniu konferencji, operacja odbyła się w lutym 2020 roku na podstawie przeprowadzonego przetargu. </t>
  </si>
  <si>
    <t xml:space="preserve">spotkanie on-line </t>
  </si>
  <si>
    <t xml:space="preserve">liczba spotkań </t>
  </si>
  <si>
    <t>liczba uczestników spotkania</t>
  </si>
  <si>
    <t xml:space="preserve">vebinarium </t>
  </si>
  <si>
    <t>liczba vebinarium</t>
  </si>
  <si>
    <t xml:space="preserve">szkolenie on-line </t>
  </si>
  <si>
    <t xml:space="preserve"> liczba uczestników szkolenia </t>
  </si>
  <si>
    <t>Plan operacyjny KSOW na lata 2020-2021 (z wyłączeniem działania 8 Plan komunikacyjny) - Warmińsko-mazurski ODR - listopad  2020</t>
  </si>
  <si>
    <t xml:space="preserve">Nowatorskie narzędzie służące skracaniu łańcucha dostaw żywności </t>
  </si>
  <si>
    <t>Uzasadnienie: Koszty realizacji operacji, które poniesiono są mniejsze niż planowano. Podczas przeprowadzania procedury udzielenia zamówienia publicznego wybrano najkorzystniejszą ofertę. Przez najkorzystniejszą ofertę rozumiano ofertę, która przedstawiała najkorzystniejszy bilans ceny. Z uwagi na zastosowanie kryterium ceny koszt, który poniesiono w związku z realizacją operacji był niższy niż koszt zaplanowany.</t>
  </si>
  <si>
    <t>Rolnictwo ekologiczne - szansa dla rolników i konsumentów*</t>
  </si>
  <si>
    <t xml:space="preserve">Gospodarstwa demonstracyjne jako narzędzia wspierające transfer wiedzy </t>
  </si>
  <si>
    <t>producenci rolni, mieszkańcy obszarów wiejskich, pracownicy jednostki doradztwa rolniczego, osoby zainteresowane tematyką</t>
  </si>
  <si>
    <t>Uzasadnienie: Realizacja operacji przyczyni się do upowszechnienia wiedzy na temat dobrych praktyk w obszarze prowadzenia produkcji rolnej, w tym dobrych praktyk związanych z wykorzystywaniem nowoczesnych rozwiązań dostępnych na rynku. Sieć Gospodarstw Demonstracyjnych obejmuje różne profile podmiotów i stanowi doskonały warsztat do wdrażania innowacji oraz budowania sieci współpracy z innymi podmiotami.</t>
  </si>
  <si>
    <t>Plan operacyjny KSOW na lata 2020-2021 (z wyłączeniem działania 8 Plan komunikacyjny) - Wielkopolski ODR - listopad 2020</t>
  </si>
  <si>
    <t>Operacja ma na celu budowę sieci powiązań między sferą nauki i biznesu a rolnictwem oraz ułatwienie transferu wiedzy i innowacji do praktyki rolniczej. Proces tworzenia nowych rozwiązań dla rolnictwa wymaga trwałego powiązania między różnymi podmiotami. Przedmiotem operacji są spotkania polowe „Dni Pola”. 
Operacja umożliwi zaprezentowanie innowacyjnych rozwiązań, w tym: nowoczesnych narzędzi wykorzystywanych w produkcji roślinnej w dobie ograniczania dostępności substancji czynnych środków ochrony roślin, innowacyjnej technologii uprawy kukurydzy pod folią, optymalizacji metod uprawy roślin z zastosowaniem biodegradowalnych hydrożeli w warunkach zmian klimatycznych, zastosowania skanera do gleby- narzędzia nowoczesnego rolnictwa oraz innowacyjnych możliwości wykorzystania roślin włóknistych w biogospodarce oraz ochrony kukurydzy metodą biologiczną za pomocą dronów.</t>
  </si>
  <si>
    <t>Celem operacji jest ułatwianie transferu wiedzy w zakresie innowacyjnej produkcji ogrodniczej. Ogrodnictwo jest ważną gałęzią rolnictwa, które obejmuje produkcję owoców z drzew i krzewów, warzyw i kwiatów gruntowych i spod osłon oraz drzew i krzewów ozdobnych. Działania kierunkowe wspierające wzrost poziomu wiedzy i umiejętności mogą przyczynić się do rozwoju polskiego ogrodnictwa.
Przedmiotem operacji są 4 publikacje z zakresu innowacyjnych rozwiązań w hodowli roślin ogrodniczych, wprowadzania do upraw nowych gatunków warzyw i owoców w celu poszerzenia asortymentu płodów rolnych, rozwijania innowacyjnych technologii przechowywania produktów ogrodniczych, przetwórstwa przydomowego jako dodatkowego źródła przychodów gospodarstw ogrodniczych.</t>
  </si>
  <si>
    <t>Celem operacji jest identyfikacja osób i podmiotów mogących wchodzić w skład Grup Operacyjnych Działania "Współpraca". Realizacja operacji wspierać będzie aktywizację rolników i mieszkańców obszarów wiejskich, będzie zachęcać do współpracy i inspirować do rozwoju przedsiębiorczości w zakresie lokalnego przetwórstwa oraz krótkich łańcuchów dostaw żywności. Proces tworzenia nowych rozwiązań dla rolnictwa wymaga trwałego powiązania między różnymi podmiotami. Realizacja operacji przyczyni się do propagowania tworzenia grup operacyjnych oraz podniesienia poziomu wiedzy na temat działań poprawiających konkurencyjność i osiągania sukcesu na rynku. W trakcie operacji będą przekazane informacje nt. działania „Współpraca” dotyczące finansowania, zasad zakładania grup operacyjnych i realizacji projektów.
Przedmiotem operacji jest 5 filmów prezentujących dobre praktyki w obszarze przetwórstwa żywności oraz sprzedaży w ramach krótkich łańcuchów dostaw żywności (dostawy bezpośrednie, sprzedaż bezpośrednia, działalność marginalna, lokalna i ograniczona oraz rolniczy handel detaliczny) z terenu województwa wielkopolskiego.</t>
  </si>
  <si>
    <t>Celem operacji jest ułatwianie transferu wiedzy w zakresie nowoczesnej i bezpiecznej produkcji ziemniaka. Realizacja operacji obejmuje zagadnienia, które są istotne dla podniesienia opłacalności produkcji ziemniaka w Polsce. 
Przedmiotem operacji jest szkolenie, jego zakres merytoryczny dotyczy w szczególności produkcji bezpiecznej żywności- bioasekuracji w uprawie ziemniaka, systemów nawodnieniowych, optymalizacji metod uprawy ziemniaka z zastosowaniem biodegradowalnych hydrożeli w warunkach zmian klimatycznych, systemów jakości jako podstawowego element w budowie marki i wzrostu przychodów 
z produkcji ziemniaka.</t>
  </si>
  <si>
    <t>Celem operacji jest ułatwienie wymiany wiedzy i promocja dobrych praktyk w rolnictwie ekologicznym, a także podniesienie świadomości konsumentów na temat żywności ekologicznej.  
Przedmiotem operacji będą dwie broszury dotyczące roślin możliwym do uprawy w gospodarstwach ekologicznych, a także na temat środowiskowego i zdrowotnego znaczenia ekologicznej produkcji rolnej.   Organizowany w ramach operacji Konkurs "Najlepsze Gospodarstwo Ekologiczne" będzie uhonorowaniem najlepszych gospodarstw w Wielkopolsce, które upowszechniają ekologiczne metody produkcji rolnej, a  także propagują poprzez swoją działalność innowacyjne i prośrodowiskowe rozwiązania. "Konkurs Najlepszy Doradca Ekologiczny" wpłynie na popularyzację i promowanie osiągnięć doradców w zakresie innowacji dotyczących rolnictwa ekologicznego". W ramach realizacji operacji zorganizowane zostaną dwa stoiska informacyjne podczas zorganizowanych przez Ośrodek imprez masowych, promujące rolnictwo ekologiczne.</t>
  </si>
  <si>
    <t xml:space="preserve">Uzasadnienie: Na skutek przeprowadzonych procedur udzielenia zamówienia publicznego  wybrany wykonawca złożył ofertę na kwotę niższą niż ta wynikająca z szacowania rynku przeprowadzanego na etapie projektowania operacji. </t>
  </si>
  <si>
    <t xml:space="preserve">Uzasadnienie :  Właściciel gospodarstwa w którym miał być nagrywany film zrezygnował z udziału, dlatego ZODR zmuszony jest do rezygnacji z operacji. </t>
  </si>
  <si>
    <t xml:space="preserve">telekonferencja </t>
  </si>
  <si>
    <t>13.</t>
  </si>
  <si>
    <t>Uzasadnienie:  W związku z panującą sytuacją wywołaną Covid -19 oraz obostrzeniami mającymi na celu zahamowanie wzrostu zachorowań, organizacja wydarzeń w formie stacjonarnej jest znacznie utrudniona lub wręcz niemożliwa. W związku z powyższym  nastąpiła zmiana formy realizacji na konferencję online.</t>
  </si>
  <si>
    <t xml:space="preserve">Uzasadnienie zmian: Zmiana terminu realizacji operacji wynika z wprowadzenia całkowitego zakazu organizacji konferencji, szkoleń i spotkań, w związku z epidemią wirusa SARS-CoV-2; przedmiotowa konferencja, zgodnie z umową z wykonawcą, miała odbyć się w dniach 19-20 października 2020 r. jednak w dniu 17 października br. wprowadzono dodatkowe obostrzenia powodujące konieczność odwołania konferencji. Z uwagi na sieciujący charakter operacji  wydarzenie powinno zostać zrealizowane w formie stacjonarnej, z tego względu zdecydowano się przenieść konferencję na rok 2021. W 2020 r. poniesiono koszty zakupu materiałów konferencyjnych oraz środków ochrony osobistej. </t>
  </si>
  <si>
    <t xml:space="preserve">Uzasadnienie zmian: Spotkania informacyjno-szkoleniowe ogólnopolskiego zespołu SIR odbywają się cyklicznie dlatego też rozszerzono zakres czasowy operacji o rok 2021 co skutkuje zwiększeniem łącznej liczby spotkań i uczestników. W roku 2020, ze względu na epidemię wirusa SARS-CoV-2 oraz obowiązujące obostrzenia utrudniające organizację spotkań w formie stacjonarnej, zrealizowano mniejszą liczbę spotkań niż zakładano. Dla zapewnienia prawidłowego funkcjonowania Sieci SIR pracownicy CDR cyklicznie organizują robocze spotkania koordynatorów SIR i brokerów innowacji online, jednak z doświadczeń ogólnopolskiego zespołu SIR wynika, że spotkania online nie zastępują w pełni spotkań organizowanych w formie stacjonarnej, dlatego zdecydowano się na zachowanie takiej formy w przedmiotowej operacji, jednak zmniejszono ich liczbę w ciągu roku w stosunku do lat ubiegłych. </t>
  </si>
  <si>
    <t xml:space="preserve">Uzasadnienie zmian:   Zmiany w operacji wynikają z obecnej sytuacji pandemicznej, która wpłynęła  na zmianę formy konferencji ze stacjonarnej na webinaryjną (brak konieczności zapewnienia sal konferencyjnych, wyżywienia i noclegów dla uczestników, brak możliwości organizacji warsztatów w zakładzie doświadczalnym jednego z instytutów naukowych).  Liczba uczestników form konferencji została zwiększona z uwagi na zmianę formy ze stacjonarnej na zdalną i co za tym idzie możliwość zwiększenia liczby uczestników. Usunięto pozycję "stoisko na targach" z uwagi na odwołanie XXVI Międzynarodowych Targów Techniki Rolniczej AGROTECH z powodów epidemiologicznych.  Powyższe zmiany, podyktowane dostosowaniem się do obostrzeń sanitarnych związanych z zapobieganiem rozprzestrzeniania się wirusa SARS-CoV-2, spowodowały zmniejszenie kosztów realizacji operacji.  </t>
  </si>
  <si>
    <t xml:space="preserve">Uzasadnienie zmian: W celu dotarcia do szerszego grona odbiorców, a tym samym rolników innowatorów, którzy mogą być zainteresowani wzięciem udziału w konkursie, do rozpropagowania idei konkursu potrzebna jest pomoc doradców terenowych z poszczególnych ODR. Doradcy, o których mowa najlepiej potrafią zidentyfikować potencjalnych uczestników konkursu oraz cieszą się zaufaniem praktyków w terenie. Z uwagi na drastycznie zwieszającą się liczbę zakażonych wirusem SARS-CoV-2 oraz wprowadzenie na terenie całego kraju obostrzeń utrudniających bezpośrednie kontkty zrezygnowano z ogłoszenia konkursu (a tym samym zbierania zgłoszeń) w IV kwartale 2020 r. W budżecie operacji uwzględniono dodatkowo wynagrodzenie dla członków komisji konkursowej niebędących pracownikami CDR. </t>
  </si>
  <si>
    <t>Działania Zespołu Tematycznego związanego 
z zagadnieniami chowu i hodowli bydła mięsnego</t>
  </si>
  <si>
    <t>Liczba targów
Szacowana liczba uczestników targów
Liczba ulotek
Nakład (egz.)
Liczba spotów reklamowych w radio
Liczba postów na portalu społecznościowym</t>
  </si>
  <si>
    <t xml:space="preserve">Planowana w ramach operacji konferencja pt. „Od rolnika do koszyka” ma na celu stworzenie płaszczyzny prezentującej praktyczne wykorzystanie innowacyjnych rozwiązań w produkcji żywności. Fachowa wiedza przekazywana podczas konferencji wskaże nie tylko, jak prowadzić działalność w zakresie sprzedaży produktów z gospodarstwa rolnego i małego przetwórstwa, ale również na przykładzie już utworzonych grup operacyjnych EPI w ramach działania "Współpraca", wskaże możliwości wdrażania wspólnych projektów przynoszących wymierne korzyści nie tylko dla indywidualnych przetwórców, ale również dla ogólnego rozwoju obszarów wiejskich województwa dolnośląskiego. Przedstawione w trakcie konferencji przykłady już istniejących grup operacyjnych zachęcą uczestników do zakładania nowych potencjalnych grup na rzecz innowacji w zakresie krótkich łańcuchów dostaw. </t>
  </si>
  <si>
    <t>Operacja ma na celu poszukiwanie partnerów KSOW chcących realizować innowacyjne projekty w ramach działania "Współpraca", a zatem w swoim założeniu ma przysłużyć się tworzeniu grup operacyjnych EPI na rzecz innowacji w zakresie rolnictwa ekologicznego. Operacja będzie realizowana dwuetapowo. Pierwszy etap to spotkanie Zespołu Tematycznego ds. rolnictwa ekologicznego, którego celem będzie identyfikacja problemu i wyznaczenie głównych kierunków działania. Podczas spotkania zaproszeni zostaną rolnicy oraz pracownicy naukowi w celu wyznaczenia głównych zadań do realizacji. Drugi etap to szkolenie, którego celem będzie podniesienie świadomości ekologicznej i edukacyjnej rolników i mieszkańców obszarów oraz wypracowanie innowacyjnych rozwiązań, które pomogą w prowadzeniu ekologicznego gospodarstwa.</t>
  </si>
  <si>
    <t xml:space="preserve">Uzasadnienie:
W związku z dynamicznym dobowym wzrostem zakażeń COVID-19 i wprowadzaniem dodatkowych obostrzeń na terenie całej Polski, zaplanowane dwa ostatnie spotkania postanowiono przeprowadzić w formie zdalnej. Powyższa sytuacja uniemożliwiła wykorzystanie wszystkich środków finansowych oszacowanych z należytą starannością w ramach operacji. Koszty sal wykładowych, usług cateringowych i materiałów informacyjno-promocyjnych dla uczestników spotkania podsumowującego nie zostaną poniesione. Zwiększono natomiast liczbę osób na spotkaniach online o 20 osób. Wynika to z dużego zainteresowania operacją i większą dostępnością spotkań realizowanych w formie online. </t>
  </si>
  <si>
    <t>Celem operacji jest promocja dobrych praktyk i wdrażanie innowacyjnych rozwiązań w gospodarstwach ekologicznych. W ramach operacji przeprowadzone zostaną dwa konkursy "Najlepszy Doradca Ekologiczny" i "Najlepsze Gospodarstwo Ekologiczne", szkolenie i konferencja. Konkurs "Najlepszy Doradca Ekologiczny" wpłynie na popularyzację i promowanie osiągnięć doradców w zakresie innowacji dotyczących rolnictwa ekologicznego. Natomiast konkurs "Najlepsze Gospodarstwo Ekologiczne" umożliwi uhonorowanie najlepszych gospodarstw na terenie Dolnego Śląska, które upowszechniają ekologiczne metody produkcji rolnej oraz stawiają na innowacyjne i prośrodowiskowe rozwiązania. W ramach wsparcia rolnictwa ekologicznego i promocji ekologicznej żywności zorganizowane zostanie szkolenie dot. m.in nowych uregulowań prawnych w rolnictwie ekologicznym oraz krótkich łańcuchów dostaw. Podczas konferencji natomiast zaprezentowane zostaną przykłady dobrych praktyk w  ekologicznych gospodarstwach rolnych oraz możliwości rozwoju sektora rolnictwa ekologicznego w województwie dolnośląskim, a także odbędzie się podsumowanie ww. konkursów. Broszura i ulotka poświęcone będą zagadnieniom dot. m.in. innowacyjnego prowadzenia gospodarstw ekologicznych w oparciu o tak ważną ochronę bioróżnorodności. Operacja przyczyni się do wymiany wiedzy, doświadczeń i dobrych praktyk.</t>
  </si>
  <si>
    <t>szkolenie online: mieszkańcy obszarów wiejskich, rolnicy, właściciele gospodarstw winiarskich, doradcy, osoby zainteresowane podejmowaniem i rozwojem przedsiębiorczości na obszarach wiejskich oraz wdrażaniem innowacyjnych rozwiązań na obszarach wiejskich;
film: każda osoba posługująca się językiem polskim, osoby prowadzące gospodarstwo enoturystyczne bądź zainteresowane rozpoczęciem działalności turystycznej opartej na winiarstwie, enologii i dolnośląskiej oferty enoturystycznej</t>
  </si>
  <si>
    <t>Celem operacji jest ułatwianie transferu wiedzy i innowacji w rolnictwie w zakresie innowacyjnych rozwiązań w nawadnianiu warzyw gruntowych. Przedmiotem operacji jest konferencja obejmująca tematykę dotyczącą racjonalnego gospodarowania wodą  z wykorzystaniem nowoczesnych agrotechnik, w tym wykorzystania innowacyjnych rozwiązań w nawadnianiu połączonym z fertygacją przez polskich naukowców . Wykładowcami na konferencji będą m.in. pracownicy naukowi zajmujący się zagadnieniami nawadniania, mający wiedzę i doświadczenie w zakresie nowych rozwiązań, które mogą zostać zaimplementowane w gospodarstwach rolnych. Konferencja będzie okazją do wymiany doświadczeń między uczestnikami, przybliżenia zagadnień związanych z Siecią na rzecz innowacji w rolnictwie i na obszarach wiejskich oraz możliwościami uzyskania wsparcia w ramach działania "Współpraca".</t>
  </si>
  <si>
    <t>Celem operacji jest upowszechnianie wiedzy na temat innowacyjnych technologii uprawy rzepaku, w celu uzyskania zadowalających plonów nasion o dobrej jakości, prowadzonej w sposób bezpieczny dla środowiska. Dodatkowo operacja będzie miała wpływ na przeciwdziałanie nowym zagrożeniom w uprawie rzepaku i dostosowanie gospodarstw do zmieniającego się rynku. W ostatnim czasie duże znaczenie ma również dostosowanie agrotechniki rzepaku do zmian klimatu i coraz częstszych okresów bezdeszczowych. Wymaga to poszukiwania nowych rozwiązań technologicznych szczególnie związanych z uprawą gleby i sposobem siewu. W związku z tym istnieje coraz większa konieczność uprawy rzepaku metodami zabezpieczającymi zapasy wody glebowej, w tym metodami bezworkowymi. Realizacja operacji jest odpowiedzią na szybko rosnący udział rzepaku w strukturze zasiewów, wymusza również stosowania odpowiednio dobieranych roślin do płodozmianu oraz wysiew poplonów i roślin towarzyszących które mogą korzystnie wpływać nie tylko na rozwój samych roślin, ale również pozytywnie oddziaływać na glebę. Seminarium będzie okazją do wymiany doświadczeń między uczestnikami, przybliżenia zagadnień związanych z Siecią na rzecz innowacji w rolnictwie i na obszarach wiejskich oraz możliwościami uzyskania wsparcia w ramach działania "Współpraca".</t>
  </si>
  <si>
    <t>Rezygnacja z organizacji seminarium ze względu na stan epidemiologiczny w Polsce w związku  z wystąpieniem COVID-19. Webinarium o podobnym zakresie tematycznym zostało zorganizowane we współpracy z IUNG-PIB w Puławach w ramach działalności statutowej LODR w Końskowoli.</t>
  </si>
  <si>
    <t>Celem operacji jest upowszechnianie wiedzy na temat innowacyjnych technologii uprawy kukurydzy, których wykorzystanie będzie sprzyjało łagodzeniu skutków niekorzystnego oddziaływania warunków glebowo-klimatycznych na wzrost i rozwój kukurydzy oraz umożliwi uzyskanie zadowalających plonów o dobrej jakości. Kukurydza jest rośliną bardzo dobrze gospodarującą zapasami wody glebowej, to susza i upały, szczególnie występujące na przełomie czerwca i lipca mogą niekorzystnie oddziaływać na rośliny. Dlatego tak ważne jest przestrzeganie zasad właściwej agrotechniki, które pozwalają złagodzić wpływ stresu suszy i często uratować znaczny plon. Odpowiedni płodozmian, właściwa uprawa roli itp. mają na celu zminimalizowanie parowania wody z gleby. Konferencja będzie okazją do wymiany doświadczeń między uczestnikami, przybliżenia zagadnień związanych z Siecią na rzecz innowacji w rolnictwie i na obszarach wiejskich oraz możliwościami uzyskania wsparcia w ramach działania "Współpraca".</t>
  </si>
  <si>
    <r>
      <t>Celem operacji jest upowszechnianie wiedzy na temat innowacyjnych technologii uprawy kukurydzy, których wykorzystanie będzie sprzyjało łagodzeniu skutków niekorzystnego oddziaływania warunków glebowo-klimatycznych na wzrost i rozwój kukurydzy oraz umożliwi uzyskanie zadowalających plonów o dobrej jakości. Kukurydza jest rośliną bardzo dobrze gospodarującą zapasami wody glebowej, to susza i upały, szczególnie występujące na przełomie czerwca i lipca mogą niekorzystnie oddziaływać na rośliny. Dlatego tak ważne jest przestrzeganie zasad właściwej agrotechniki, które pozwalają złagodzić wpływ stresu suszy i często uratować znaczny plon. Odpowiedni płodozmian, właściwa uprawa roli itp. mają na celu zminimalizowanie parowania wody z gleby. Konferencja</t>
    </r>
    <r>
      <rPr>
        <sz val="11"/>
        <color rgb="FFFF0000"/>
        <rFont val="Calibri"/>
        <family val="2"/>
        <charset val="238"/>
        <scheme val="minor"/>
      </rPr>
      <t xml:space="preserve"> w formie webinarium</t>
    </r>
    <r>
      <rPr>
        <sz val="11"/>
        <rFont val="Calibri"/>
        <family val="2"/>
        <charset val="238"/>
        <scheme val="minor"/>
      </rPr>
      <t xml:space="preserve"> będzie okazją do wymiany doświadczeń między uczestnikami, przybliżenia zagadnień związanych z Siecią na rzecz innowacji w rolnictwie i na obszarach wiejskich oraz możliwościami uzyskania wsparcia w ramach działania "Współpraca".</t>
    </r>
  </si>
  <si>
    <t>W związku z wprowadzeniem na terenie Polski czerwonej strefy, obostrzeń związanych z epidemią koronawirusa oraz zakazem organizacji wydarzeń w formie konferencji,  nastąpiła zmiana formy realizacji operacji  z konferencji stacjonarnej na webinarium. Termin realizacji określono na IV kwartał. Przewiduje się, że z tej formy przekazu wiedzy skorzysta 40 osób. Uwzględniono koszty związane z przeprowadzeniem wykładów przez ekspertów. Do grupy docelowej dołożono "osoby zainteresowane tematyką", że względu na to że materiał publikowany w internecie będzie dostępny dla szerokiego grona odbiorców zainteresowanych określoną tematyką.</t>
  </si>
  <si>
    <t>Celem operacji jest poszukiwanie partnerów do współpracy w ramach działania „Współpraca” poprzez realizacje operacji, której celem jest  upowszechnianie i wymiana wiedzy oraz doświadczeń z zakresu innowacji technologicznych w produkcji drobiarskiej.  W konferencji wezmą udział uczestnicy zainteresowani możliwością współpracy we wdrażaniu innowacyjnych technologii oraz stymulowanie do takiej współpracy. Udział w konferencji będzie odpowiedzią na innowacje w produkcji drobiarskiej i oczekiwania konsumentów oraz umożliwi powstanie organizacji grupy operacyjnej wśród rolników, doradców, przedstawicieli działających w branży drobiarskiej z terenu województwa lubelskiego. Konferencja będzie okazją do wymiany doświadczeń między uczestnikami, przybliżenia zagadnień związanych z Siecią na rzecz innowacji w rolnictwie i na obszarach wiejskich oraz możliwościami uzyskania wsparcia w ramach działania "Współpraca".</t>
  </si>
  <si>
    <r>
      <t xml:space="preserve">Celem operacji jest poszukiwanie partnerów do współpracy w ramach działania „Współpraca” poprzez realizacje operacji, której celem jest  upowszechnianie i wymiana wiedzy oraz doświadczeń z zakresu innowacji technologicznych w produkcji drobiarskiej.  W </t>
    </r>
    <r>
      <rPr>
        <sz val="11"/>
        <color rgb="FFFF0000"/>
        <rFont val="Calibri"/>
        <family val="2"/>
        <charset val="238"/>
        <scheme val="minor"/>
      </rPr>
      <t>webinarium</t>
    </r>
    <r>
      <rPr>
        <sz val="11"/>
        <rFont val="Calibri"/>
        <family val="2"/>
        <charset val="238"/>
        <scheme val="minor"/>
      </rPr>
      <t xml:space="preserve"> wezmą udział uczestnicy zainteresowani możliwością współpracy we wdrażaniu innowacyjnych technologii oraz stymulowanie do takiej współpracy. Udział w </t>
    </r>
    <r>
      <rPr>
        <sz val="11"/>
        <color rgb="FFFF0000"/>
        <rFont val="Calibri"/>
        <family val="2"/>
        <charset val="238"/>
        <scheme val="minor"/>
      </rPr>
      <t>webinarium</t>
    </r>
    <r>
      <rPr>
        <sz val="11"/>
        <rFont val="Calibri"/>
        <family val="2"/>
        <charset val="238"/>
        <scheme val="minor"/>
      </rPr>
      <t xml:space="preserve"> będzie odpowiedzią na innowacje w produkcji drobiarskiej i oczekiwania konsumentów oraz umożliwi powstanie organizacji grupy operacyjnej wśród rolników, doradców, przedstawicieli działających w branży drobiarskiej z terenu województwa lubelskiego. Konferencja </t>
    </r>
    <r>
      <rPr>
        <sz val="11"/>
        <color rgb="FFFF0000"/>
        <rFont val="Calibri"/>
        <family val="2"/>
        <charset val="238"/>
        <scheme val="minor"/>
      </rPr>
      <t>w formie webinarium</t>
    </r>
    <r>
      <rPr>
        <sz val="11"/>
        <rFont val="Calibri"/>
        <family val="2"/>
        <charset val="238"/>
        <scheme val="minor"/>
      </rPr>
      <t xml:space="preserve"> będzie okazją do wymiany doświadczeń między uczestnikami, przybliżenia zagadnień związanych z Siecią na rzecz innowacji w rolnictwie i na obszarach wiejskich oraz możliwościami uzyskania wsparcia w ramach działania "Współpraca".</t>
    </r>
  </si>
  <si>
    <t>W związku z wprowadzeniem na terenie Polski czerwonej strefy, obostrzeń związanych z epidemią koronawirusa oraz zakazem organizacji wydarzeń w formie konferencji,  nastąpiła zmiana formy realizacji operacji  z konferencji stacjonarnej na webinarium. Termin realizacji określono na IV kwartał. Uwzględniono koszty związane z przeprowadzeniem wykładów przez ekspertów. Do grupy docelowej dołożono "osoby zainteresowane tematyką", że względu na to że materiał publikowany w internecie będzie dostępny dla szerokiego grona odbiorców zainteresowanych określoną tematyką.</t>
  </si>
  <si>
    <t>Celem operacji jest podniesienie wiedzy w zakresie uprawy, technologii produkcji  i pielęgnacji roślin ozdobnych oraz innowacyjnych rozwiązań możliwych do zastosowania w gospodarstwach szkółkarskich. Wykładowcami na konferencji będą m.in. pracownicy naukowi zajmujący się zagadnieniami szkółkarstwa, mający wiedzę i doświadczenie w zakresie nowych rozwiązań, które mogą zostać zaimplementowane w gospodarstwach rolnych. Konferencja będzie okazją do wymiany doświadczeń między uczestnikami, przybliżenia zagadnień związanych z Siecią na rzecz innowacji w rolnictwie i na obszarach wiejskich oraz możliwościami uzyskania wsparcia w ramach działania "Współpraca".</t>
  </si>
  <si>
    <r>
      <t xml:space="preserve">Celem operacji jest podniesienie wiedzy w zakresie uprawy, technologii produkcji  i pielęgnacji roślin ozdobnych oraz innowacyjnych rozwiązań możliwych do zastosowania w gospodarstwach szkółkarskich. Wykładowcami na </t>
    </r>
    <r>
      <rPr>
        <sz val="11"/>
        <color rgb="FFFF0000"/>
        <rFont val="Calibri"/>
        <family val="2"/>
        <charset val="238"/>
        <scheme val="minor"/>
      </rPr>
      <t>webinarium</t>
    </r>
    <r>
      <rPr>
        <sz val="11"/>
        <rFont val="Calibri"/>
        <family val="2"/>
        <charset val="238"/>
        <scheme val="minor"/>
      </rPr>
      <t xml:space="preserve"> będą m.in. pracownicy naukowi zajmujący się zagadnieniami szkółkarstwa, mający wiedzę i doświadczenie w zakresie nowych rozwiązań, które mogą zostać zaimplementowane w gospodarstwach rolnych. Konferencja</t>
    </r>
    <r>
      <rPr>
        <sz val="11"/>
        <color rgb="FFFF0000"/>
        <rFont val="Calibri"/>
        <family val="2"/>
        <charset val="238"/>
        <scheme val="minor"/>
      </rPr>
      <t xml:space="preserve"> w formie webinarium</t>
    </r>
    <r>
      <rPr>
        <sz val="11"/>
        <rFont val="Calibri"/>
        <family val="2"/>
        <charset val="238"/>
        <scheme val="minor"/>
      </rPr>
      <t xml:space="preserve"> będzie okazją do wymiany doświadczeń między uczestnikami, przybliżenia zagadnień związanych z Siecią na rzecz innowacji w rolnictwie i na obszarach wiejskich oraz możliwościami uzyskania wsparcia w ramach działania "Współpraca".</t>
    </r>
  </si>
  <si>
    <t>Celem operacji jest wielokierunkowe oddziaływanie na świadomość oraz operatywność mieszkańców obszarów wiejskich. Podnoszenie świadomości ekologicznej tej grupy społecznej, wśród której znajdują się również producenci rolni ma istotny wpływ na jakość produkowanej żywności, stan zasobów przyrodniczych, co przekłada się w znacznym stopniu na kondycję i zdrowie szerszego grona konsumentów. Organizacja konferencji będzie miała na celu pobudzenie aktywności mieszkańców obszarów wiejskich poprzez wymianę doświadczeń, inspirację do poszukiwania nowych kierunków rozwoju oraz szans na innowacyjną produkcję, będącą źródłem dochodu. Obecnie produkcja żywności doskonałej jakości oraz dbałość o stan środowiska uważa się za jedną z najbardziej dynamicznie rozwijających się dziedzin życia, które mają przed sobą perspektywistyczny rozwój. Celem operacji będzie również powstanie siatki kontaktów między konsumentami poszukującymi zdrowej, ekologicznej żywności oraz cennych surowców zielarskich a producentami rolnymi, którzy pragną wytwarzać żywność z uwzględnieniem szacunku do przyrody i zasad zrównoważonego rozwoju. Konferencja będzie okazją do wymiany doświadczeń między uczestnikami, przybliżenia zagadnień związanych z Siecią na rzecz innowacji w rolnictwie i na obszarach wiejskich oraz możliwościami uzyskania wsparcia w ramach działania "Współpraca".</t>
  </si>
  <si>
    <r>
      <t xml:space="preserve">Celem operacji jest wielokierunkowe oddziaływanie na świadomość oraz operatywność mieszkańców obszarów wiejskich. Podnoszenie świadomości ekologicznej tej grupy społecznej, wśród której znajdują się również producenci rolni ma istotny wpływ na jakość produkowanej żywności, stan zasobów przyrodniczych, co przekłada się w znacznym stopniu na kondycję i zdrowie szerszego grona konsumentów. Organizacja konferencji </t>
    </r>
    <r>
      <rPr>
        <sz val="11"/>
        <color rgb="FFFF0000"/>
        <rFont val="Calibri"/>
        <family val="2"/>
        <charset val="238"/>
        <scheme val="minor"/>
      </rPr>
      <t>w formie webinarium</t>
    </r>
    <r>
      <rPr>
        <sz val="11"/>
        <rFont val="Calibri"/>
        <family val="2"/>
        <charset val="238"/>
        <scheme val="minor"/>
      </rPr>
      <t xml:space="preserve"> będzie miała na celu pobudzenie aktywności mieszkańców obszarów wiejskich poprzez wymianę doświadczeń, inspirację do poszukiwania nowych kierunków rozwoju oraz szans na innowacyjną produkcję, będącą źródłem dochodu. Obecnie produkcja żywności doskonałej jakości oraz dbałość o stan środowiska uważa się za jedną z najbardziej dynamicznie rozwijających się dziedzin życia, które mają przed sobą perspektywistyczny rozwój. Celem operacji będzie również powstanie siatki kontaktów między konsumentami poszukującymi zdrowej, ekologicznej żywności oraz cennych surowców zielarskich a producentami rolnymi, którzy pragną wytwarzać żywność z uwzględnieniem szacunku do przyrody i zasad zrównoważonego rozwoju. </t>
    </r>
    <r>
      <rPr>
        <sz val="11"/>
        <color rgb="FFFF0000"/>
        <rFont val="Calibri"/>
        <family val="2"/>
        <charset val="238"/>
        <scheme val="minor"/>
      </rPr>
      <t>Webinarium</t>
    </r>
    <r>
      <rPr>
        <sz val="11"/>
        <rFont val="Calibri"/>
        <family val="2"/>
        <charset val="238"/>
        <scheme val="minor"/>
      </rPr>
      <t xml:space="preserve"> będzie okazją do wymiany doświadczeń między uczestnikami, przybliżenia zagadnień związanych z Siecią na rzecz innowacji w rolnictwie i na obszarach wiejskich oraz możliwościami uzyskania wsparcia w ramach działania "Współpraca".</t>
    </r>
  </si>
  <si>
    <t>W związku z wprowadzeniem na terenie Polski czerwonej strefy, obostrzeń związanych z epidemią koronawirusa oraz zakazem organizacji wydarzeń w formie konferencji,  nastąpiła zmiana formy realizacji operacji  z konferencji stacjonarnej na webinarium. Termin realizacji określono na IV kwartał. Uwzględniono koszty związane z przeprowadzeniem wykładów przez ekspertów. Przewiduje się, że z tej formy przekazu wiedzy skorzysta 40 osób. Do grupy docelowej dołożono "osoby zainteresowane tematyką", że względu na to że materiał publikowany w internecie będzie dostępny dla szerokiego grona odbiorców zainteresowanych określoną tematyką.</t>
  </si>
  <si>
    <t>Celem operacji jest popularyzacja wśród producentów ekologicznych krótkich łańcuchów dostaw żywności (Paczka od rolnika, RWS, Kooperatywy spożywcze), które mogą stanowić urozmaicenie  możliwości sprzedaży oraz wzrost znaczenia i upowszechnienie współpracy między rolnikami jako narzędzie poprawy konkurencyjności na obszarach wiejskich. W przypadku trudności ze zbytem produktów ekologicznych, oraz w sytuacji osiągania niewystarczającego wynagrodzenia za produkowaną żywność, krótkie łańcuchy dostaw i sprzedaż bezpośrednio do konsumenta pomoże rolnikom ekologicznym uzyskać korzystniejsze ceny za swoje polny. Prelekcje osób bezpośrednio związanych z konkretnymi metodami dystrybucji żywności mogą okazać się inspiracją dla zainteresowanych rolników ekologicznych, oraz pomogą rozpocząć podobne inicjatywy w ich własnych gospodarstwach z wykorzystaniem innowacyjnych rozwiązań. Konferencja będzie okazją do wymiany doświadczeń między uczestnikami, przybliżenia zagadnień związanych z Siecią na rzecz innowacji w rolnictwie i na obszarach wiejskich oraz możliwościami uzyskania wsparcia w ramach działania "Współpraca".</t>
  </si>
  <si>
    <t>ekologiczni producenci rolni, rolnicy, przedstawiciele doradztwa rolniczego, przedsiębiorcy, przedstawiciele instytucji rolniczych, około rolniczych i naukowych, przedstawiciele stowarzyszeń i grup producenckich</t>
  </si>
  <si>
    <r>
      <t>Celem operacji jest popularyzacja wśród producentów ekologicznych krótkich łańcuchów dostaw żywności (Paczka od rolnika, RWS, Kooperatywy spożywcze), które mogą stanowić urozmaicenie  możliwości sprzedaży oraz wzrost znaczenia i upowszechnienie współpracy między rolnikami jako narzędzie poprawy konkurencyjności na obszarach wiejskich. W przypadku trudności ze zbytem produktów ekologicznych, oraz w sytuacji osiągania niewystarczającego wynagrodzenia za produkowaną żywność, krótkie łańcuchy dostaw i sprzedaż bezpośrednio do konsumenta pomoże rolnikom ekologicznym uzyskać korzystniejsze ceny za swoje polny. Prelekcje osób bezpośrednio związanych z konkretnymi metodami dystrybucji żywności mogą okazać się inspiracją dla zainteresowanych rolników ekologicznych, oraz pomogą rozpocząć podobne inicjatywy w ich własnych gospodarstwach z wykorzystaniem innowacyjnych rozwiązań. Konferencja</t>
    </r>
    <r>
      <rPr>
        <sz val="11"/>
        <color rgb="FFFF0000"/>
        <rFont val="Calibri"/>
        <family val="2"/>
        <charset val="238"/>
        <scheme val="minor"/>
      </rPr>
      <t xml:space="preserve"> w formie webinarium</t>
    </r>
    <r>
      <rPr>
        <sz val="11"/>
        <rFont val="Calibri"/>
        <family val="2"/>
        <charset val="238"/>
        <scheme val="minor"/>
      </rPr>
      <t xml:space="preserve"> będzie okazją do wymiany doświadczeń między uczestnikami, przybliżenia zagadnień związanych z Siecią na rzecz innowacji w rolnictwie i na obszarach wiejskich oraz możliwościami uzyskania wsparcia w ramach działania "Współpraca".</t>
    </r>
  </si>
  <si>
    <r>
      <t xml:space="preserve">ekologiczni producenci rolni, rolnicy, przedstawiciele doradztwa rolniczego, przedsiębiorcy, przedstawiciele instytucji rolniczych, około rolniczych i naukowych, przedstawiciele stowarzyszeń i grup producenckich, </t>
    </r>
    <r>
      <rPr>
        <sz val="11"/>
        <color rgb="FFFF0000"/>
        <rFont val="Calibri"/>
        <family val="2"/>
        <charset val="238"/>
        <scheme val="minor"/>
      </rPr>
      <t>osoby zainteresowane tematyką</t>
    </r>
  </si>
  <si>
    <t>Celem operacji jest upowszechnianie wiedzy na temat innowacyjnych technologii uprawy ziemniaków, w celu uzyskania zadowalających plonów o dobrej jakości oraz  możliwości przerobu i wykorzystania skrobi ziemniaczane w przemyśle. Realizacja operacji jest odpowiedzią na potrzebę szukania nowych rozwiązań w wykorzystaniu ziemniaków, a dokładniej skrobi ziemniaczanej. Pokazy polowe (pokaz zbioru ziemniaków z wykorzystaniem nowoczesnych maszyn, prezentacja firm) oraz konferencja będą zorganizowane na poletkach doświadczalno-wdrożeniowych LODR w Końskowoli, dadzą możliwość podniesienia wiedzy przez uczestników, stanowiąc tym samym doskonałą okazję do wymiany doświadczeń oraz szerokiej dyskusji w wybranych aspektach. Jest to przedsięwzięcie, które umożliwi rolnikom dostęp do wiedzy i innowacji w zakresie nowoczesnych technologii uprawy ziemniaka, które będą obejmowały kwestie dotyczące doskonalenia szeroko rozumianej agrotechniki tego gatunku, w celu uzyskania zadowalających plonów bulw o dobrej jakości. Ponadto podczas konferencji zostaną poruszone kwestie możliwości wykorzystania skrobi ziemniaczanej w przemyśle. Są to niezbędne warunki, aby ten kierunek produkcji miał szansę na perspektywiczny rozwój. Realizacja operacji jest odpowiedzią na potrzebę szukania nowych rozwiązań w wykorzystaniu ziemniaków, a dokładniej skrobi ziemniaczanej. Operacja będzie okazją do przybliżenia zagadnień związanych z Siecią na rzecz innowacji w rolnictwie i na obszarach wiejskich oraz możliwościami uzyskania wsparcia w ramach działania "Współpraca".</t>
  </si>
  <si>
    <t>Zmianie uległ budżet i koszty kwalifikowalne operacji. Większe koszty powstały w wyniku przeprowadzenia rozeznania rynku na wybór wykonawców oraz podpisanych umów. W konferencji oraz pokazach polowych wzięło udział 340 osób. Dodatkowo w ramach operacji powstanie film relacja z wydarzenia i w związku z tym wydłużono termin realizacji na IV kwartał.</t>
  </si>
  <si>
    <t xml:space="preserve">Celem operacji jest podniesienie wiedzy w zakresie organizacji i funkcjonowania grup operacyjnych na przykładzie istniejącej grupy operacyjnej w województwie lubelskim. Podczas wyjazdu studyjnego uczestnicy zapoznają się z doświadczeniami  grupy operacyjnej Agroleśnictwo w Dolinie Zielawy, realizującej  innowacyjny temat w ramach dofinansowania. Wyjazd będzie okazją do wymiany wiedzy poznania korzyści płynących ze współpracy nauki i praktyki, a także napotykanych problemów. Uczestnicy wezmą udział w warsztatach zielarskich, warsztatach polowych na plantacjach agroleśnych oraz prezentacji produktów powstałych na bazie ziół z gospodarstw uczestniczących w projekcie. </t>
  </si>
  <si>
    <t>Zmianie uległ budżet i koszty kwalifikowalne operacji. Większe koszty powstały w wyniku przeprowadzenia rozeznania rynku na wybór wykonawców oraz podpisanych umów. Wyjazd studyjny i warsztaty odbyły się w III kwartale. Uczestniczyło 18 osób. Do grupy docelowej dołożono "osoby zainteresowane tematyką", że względu na to że materiał publikowany w internecie będzie dostępny dla szerokiego grona odbiorców zainteresowanych określoną tematyką.</t>
  </si>
  <si>
    <t>Celem operacji jest wspieranie rozwoju innowacyjnej przedsiębiorczości na obszarach wiejskich Lubelszczyzny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 Ze względu na duże zainteresowanie udziałem w dotychczasowych warsztatach związanych z serowarstwem oraz zapotrzebowaniem zgłaszanym przez mieszkańców obszarów wiejskich zostanie zorganizowana kolejna operacja w tym temacie. Warsztaty będą okazją do wymiany doświadczeń między uczestnikami, przybliżenia zagadnień związanych z Siecią na rzecz innowacji w rolnictwie i na obszarach wiejskich oraz możliwościami uzyskania wsparcia w ramach działania "Współpraca".</t>
  </si>
  <si>
    <t xml:space="preserve"> Zmianie uległ budżet i koszty kwalifikowalne operacji. Oszczędności powstały w wyniku przeprowadzenia rozeznania rynku na zakup materiałów oraz wyżywienia.</t>
  </si>
  <si>
    <t xml:space="preserve"> Celem operacji jest podniesienie wiedzy oraz nabycie doświadczenia w zakresie ekologicznej technologii uprawy malin i borówki, innowacyjnych rozwiązań oraz pozyskanie nowych kontaktów wśród rolników, doradców, przedsiębiorców. Organizacja 2 wyjazdów studyjnych podczas których uczestnicą wezmą udział w konferencji oraz wizytach studyjnych w gospodarstwie ma zachęcić rolników do podejmowania nowych wyzwań. W formie wykładów uczestnicy otrzymają informacje dotyczące ekologicznej technologii uprawy malin i borówki z uwzględnieniem min. doboru odmian, środków ochrony roślin i nawozów, przygotowania gleby pod uprawę itd. W pierwszym dniu planowany jest wyjazd studyjnych dla grupy ukierunkowanej na produkcję malin, w drugim dniu dla producentów borówki. </t>
  </si>
  <si>
    <t xml:space="preserve"> Zmianie uległ budżet i koszty kwalifikowalne operacji. Oszczędności powstały w wyniku przeprowadzenia rozeznania rynku na zakup usługi transportowej oraz wyżywienia. Wyjazdy studyjne odbyły się w III kwartale. Do grupy docelowej dołożono "osoby zainteresowane tematyką", że względu na to że materiał publikowany w internecie będzie dostępny dla szerokiego grona odbiorców zainteresowanych określoną tematyką.</t>
  </si>
  <si>
    <t>Celem operacji jest przekazywanie wiedzy i informacji merytorycznych potrzebnych rolnikom i odpowiadającym na aktualne potrzeby zdiagnozowane na danym terenie, dotyczące sposobów zwalczania aktualnie występujących chorób i szkodników roślin, nowych technologii w uprawach roślin polowych, agrotechniki i wykorzystania nowoczesnych maszyn. Filmy nagrane będą na polach doświadczalno-wdrożeniowych LODR w Końskowoli w oparciu o prowadzone doświadczenia i obserwacje na kolekcjach roślin - zboża, ziemniaki, kukurydza, soja itp.  Filmy zamieszczone będą na stronie internetowej ośrodka oraz na portalu społecznościowym ośrodka. Pozwolą w dobie epidemii COVID-19 na współpracę z rolnikami, dokształcanie, przekazanie najnowszej wiedzy, transfer innowacji za pośrednictwem Internetu. Realizacja operacji zapewni ułatwienie wymiany wiedzy fachowej w zakresie wdrażania innowacji w rolnictwie i na obszarach wiejskich. Realizacja filmów jest  to efektywna forma upowszechniania wiedzy i doświadczeń we wdrażaniu innowacji, ukazująca dobre praktyki.</t>
  </si>
  <si>
    <t>Zwiększeniu uległ koszt operacji. W celu dotarcia z transferem wiedzy do jak największej liczby odbiorców dołożono emisję w telewizji TVP3 Lublin 8 filmów (każdy emitowany 2 razy). Poza stroną internetową LODR w Końskowoli oraz kanałem youtube będzie to dodatkowa forma zaprezentowania dobrych praktyk w zakresie wdrażania innowacji w przetwórstwie i sprzedaży produktów z gospodarstwa rolnego.</t>
  </si>
  <si>
    <t>W związku z wprowadzeniem na terenie Polski czerwonej strefy, obostrzeń związanych z epidemią koronawirusa oraz zakazem organizacji wydarzeń w formie spotkań, trzecie spotkanie zostanie zorganizowane w formie webinarium. Dwa spotkania odbyły się w formie stacjonarnej i uczestniczyło w nich 48 osób. Dodatkowo raport, który powstanie na zakończenie operacji zostanie wydrukowany i przekazany partnerom LPW. Po przeprowadzeniu rozeznania rynku na wykonanie raportu oraz wydruk raportu koszt uległ zwiększeniu.</t>
  </si>
  <si>
    <t>Zmianie uległ budżet i koszty kwalifikowalne operacji. Oszczędności powstały w wyniku przeprowadzenia rozeznania rynku na zakup usługi zakwaterowania z wyżywieniem oraz usługi przeprowadzenia warsztatów.</t>
  </si>
  <si>
    <t>Celem operacji jest upowszechnianie wiedzy na temat innowacyjnych technologii w chowie i hodowli trzody chlewnej. Doskonalenie w zakresie żywienia, nowych technologii stwarza szanse na rozwój ale również poprawę funkcjonowania gospodarstw utrzymujących świnie. Rozwiązania które pojawiają się na rynku mają pomagać i ułatwiać pracę rolnikom.  Dodatkowo muszą pamiętać aby gospodarować zgodnie z aktualnymi przepisami prawa.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</si>
  <si>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 xml:space="preserve">Uzasadnienie: zmiana dotyczy rozszerzenia formy realizacji operacji o zrealizowane pokazy polowe uprawy ziemniaków oraz film krótkometrażowy w ramach zebranego materiału nagraniowego. W ramach operacji ze względu na sytuację  epidemiczną w kraju i obowiązującymi obostrzeniami ograniczającymi liczbę uczestników operacji zorganizowano dwa szkolenia łącznie z pokazami polowymi dla dwóch grup uczestników po 50 osób.  </t>
  </si>
  <si>
    <r>
      <t>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zostanie opracowana i wydana</t>
    </r>
    <r>
      <rPr>
        <sz val="11"/>
        <color rgb="FFFF0000"/>
        <rFont val="Calibri"/>
        <family val="2"/>
        <charset val="238"/>
        <scheme val="minor"/>
      </rPr>
      <t xml:space="preserve"> </t>
    </r>
    <r>
      <rPr>
        <sz val="11"/>
        <rFont val="Calibri"/>
        <family val="2"/>
        <charset val="238"/>
        <scheme val="minor"/>
      </rPr>
      <t>broszura</t>
    </r>
    <r>
      <rPr>
        <sz val="11"/>
        <color theme="1"/>
        <rFont val="Calibri"/>
        <family val="2"/>
        <charset val="238"/>
        <scheme val="minor"/>
      </rPr>
      <t xml:space="preserve"> poświęcona najnowszym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doradców w zakresie innowacji dotyczących rolnictwa ekologicznego. Operacja przyczyni się do zacieśnienia współpracy pomiędzy uczestnikami, a także umożliwi wymianę wiedzy i doświadczeń pomiędzy prelegentami a uczestnikami operacji.</t>
    </r>
  </si>
  <si>
    <t xml:space="preserve">Uzasadnienie: Zmiana kosztów operacji powstała w wyniku wyboru Wykonawcy na realizację operacji trybem  przetargu nieograniczonego - zgodnie z Prawem zamówień publicznych. Kwota ustalona w trybie przetargu nieograniczonego jest jak najbardziej racjonalna, korzystna i najniższa cenowo.  W związku z zaistniałą sytuacją pandemiczną oraz wprowadzeniem na terenie całej Polski czerwonej strefy operacja została zrealizowana tylko częściowo. W związku z tym pozostała część operacji zostanie zrealizowana w roku 2021 dlatego uległ zmianie termin realizacji operacji. </t>
  </si>
  <si>
    <t xml:space="preserve">Celem operacji jest prezentacja dobrych praktyk w gospodarstwach, które produkują w ramach ustawy o Rolniczym Handlu Detalicznym, w ramach sprzedaży bezpośredniej i w małych przedsiębiorstwach.  Celem jest popularyzacja innowacji opartych na skracaniu łańcucha dostaw, wspólnej organizacji rolników, promocji innowacji.  Operacja wpisuje się do tegorocznego naboru w ramach działania "Współpraca" skierowanego do powstających grup operacyjnych, których celem jest skrócenie łańcucha dostaw. Operacja wpłynie na zwiększenie wiedzy i kompetencji rolników, przetwórców i doradców rolnych dotyczącej wdrażania innowacji w rolnictwie oraz pozyskiwania środków na innowacje w ramach działania "Współpraca". </t>
  </si>
  <si>
    <t xml:space="preserve">Celem operacji jest zastosowanie innowacyjnego podejścia terytorialnego dla łagodzenia problemów związanych z zarządzaniem wodą na obszarach wiejskich. Jego istota polega na stworzeniu płaszczyzny współpracy pomiędzy różnymi podmiotami mającymi wpływ w ty zakresie. Celem jest aktywizacja i integracja środowisk lokalnych poprzez wzajemne poznanie zakresów działania i potrzeb,
diagnoza sytuacji w zakresie zarządzania zasobami wody pod kątem potrzeb rolnictwa i mieszkańców obszarów wiejskich, a także wypracowanie wspólnych rozwiązań na rzecz poprawy szeroko pojętej gospodarki wodnej w rolnictwie i na obszarach wiejskich.
</t>
  </si>
  <si>
    <t xml:space="preserve">Uzasadnienie: zmianie uległa nazwa wskaźnika - doprecyzowano, że w ramach operacji powstało 30 filmów. Wprowadzono dodatkową formę realizacji operacji - konkurs. Mając na uwadze zakładane cele, konkurs jest formą, która pozwoli na aktywizowanie grupy docelowej w zakresie upowszechniania wiedzy i doświadczeń, a także poszukiwania rozwiązań innowacyjnych. </t>
  </si>
  <si>
    <t>Celem operacja jest tworzenie  bezpośredniej sieci kontaktów pomiędzy podkarpackimi rolnikami, wytwórcami żywności  oraz osobami i instytucjami oferującymi usługi na rzecz rolnictwa. Ponadto celem jest również   popularyzacja proinnowacyjnych postaw w sferze rolnictwa i produkcji żywności, dotyczących m.in. skracania łańcuchów dostaw.   Instrumentem powodującym tworzenie sieci kontaktów  jest utworzona ogólnodostępna  baza rolników oferujących swoje produkty, przyczyniająca się do ich sieciowania, która  z pośród  zarejestrowanych  rolników pozwoli odnaleźć potencjalnych partnerów SIR, pozwoli  na wyłonienie stosowanych przez nich innowacyjnych rozwiązań; rolnicy innowatorzy staną się   inspiracją dla innych. Odpowiednio rozbudowana platforma internetowa  umożliwi poprzez dostępne funkcje   tworzenie powiązań pomiędzy podmiotami zainteresowanymi wdrażaniem innowacji w rolnictwie i na obszarach wiejskich.  Zwiększy zasięg oddziaływania pomiędzy poszczególnymi podmiotami uczestniczącymi w rynku w szczególności rolników, którzy stanowią jeszcze niewielki odsetek w sieci innowacji, a są podstawowym elementem w produkcji żywności.  Poprawa  funkcjonalności platformy o dodatkowe opcje pozwoli na prostą   komunikację pomiędzy nimi.   Pozwoli na sieciowanie  partnerów i  łączenie ich wspólnych interesów jakimi jest stosowanie innowacji w rolnictwie.  Natomiast  promocja  platformy internetowej prezentującej  produkty i artykuły   rolnicze  tj. artykuły  spożywcze  wytworzone w gospodarstwach (przetworzone i  nieprzetworzone) , zwierzęta  żywe, rośliny, płody rolne, sprzęt rolniczy  oraz usługi,  spowoduje nawiązanie  kontaktów pomiędzy  wszystkimi ogniwami występującymi w rynku.</t>
  </si>
  <si>
    <t xml:space="preserve">1.  - 447 szt.
2. -  7 szt.
3. - 7 szt.
4. - 10 szt.
5. -  1000
</t>
  </si>
  <si>
    <t xml:space="preserve">
uczestnicy e-bazarku 
 1. Producenci rolni.
2. Przetwórcy artykułów rolno- spożywczych.
3.  Przedsiębiorcy.
 4.  Liderzy środowisk lokalnych oferujący produkty rolnicze .
</t>
  </si>
  <si>
    <t xml:space="preserve">Celem operacji  jest  ułatwianie tworzenia oraz funkcjonowania sieci kontaktów pomiędzy podkarpackimi rolnikami, podmiotami doradczymi, jednostkami naukowymi, przedsiębiorcami sektora rolno-spożywczego oraz pozostałymi podmiotami zainteresowanymi wdrażaniem innowacji w rolnictwie i na obszarach wiejskich oraz ułatwianie wymiany wiedzy fachowej oraz dobrych praktyk w zakresie wdrażania innowacji . 
 Ponadto celem operacji jest  przekazanie i upowszechnienie   informacji o najnowszych rozwiązaniach  stosowanych  w produkcji roślinnej  i zwierzęcej pod kontem technologicznym, organizacyjnym i marketingowym. Obecność na wystawie podmiotów zajmujących się różnymi branżami tj. sprzedażą sprzętu rolniczego, środków do produkcji rolniczej, przedstawicieli instytucji naukowych, specjalistów działów technologicznych PODR ,  producentów rolnych  pozwoli na zidentyfikowanie obszarów tematycznych , które wymagają wsparcia.   Dlatego zorganizowanie  ,, Wirtualnego dnia pola'' będzie instrumentem do  nawiązania  kontaktów  pomiędzy poszczególnymi podmiotami. Wprowadzone rozwiązania pozwolą na współpracę z rolnikami, dokształcanie, przekazanie najnowszej wiedzy, transfer innowacji za pośrednictwem Internetu. Operacja  tego typu ma również na celu promowanie korzystania z narzędzi teleinformatycznych w codziennej komunikacji oraz kształtowanie postaw proinnowacyjnych. Będzie to możliwe dzięki emisjionowanej na żywo relacji za pomocą zakupionych licencji  i  wynajętego ekranu LED .  Ponadto w ramach realizowanej operacji  zostanie  stworzone studio nagrań  w celu przeprowadzenia konferencji oraz  wywiadów emitowanych podczas  Wirtualnego Dnia Pola. . Będzie to przedsięwzięcie bardzo korzystne w dobie istniejącej  sytuacji i będzie wykorzystywane do wielu innych operacji związanych z przekazem wiedzy oraz nawiązywania kontaktów. 
</t>
  </si>
  <si>
    <t>1.  ilość wystawców  
2. ilość pokazów 
3. ilość godzin emisji   
4.  - ilość osób na wideo konferencji</t>
  </si>
  <si>
    <t xml:space="preserve">uczestnicy  wystawy w tym :. rolnicy , 
właścicieli lasów, przedsiębiorcy 
  przedstawiciele jednostek naukowo-badawczych,
 podmioty reprezentujące nowe rozwiązania branży rolniczej ( w tym : maszyn i sprzętu rolniczego roślin uprawnych , sadowniczych i ogrodniczych oraz środków do produkcji, </t>
  </si>
  <si>
    <r>
      <rPr>
        <b/>
        <sz val="11"/>
        <rFont val="Calibri"/>
        <family val="2"/>
        <charset val="238"/>
        <scheme val="minor"/>
      </rPr>
      <t>Uzasadnienie zmian:</t>
    </r>
    <r>
      <rPr>
        <sz val="11"/>
        <rFont val="Calibri"/>
        <family val="2"/>
        <charset val="238"/>
        <scheme val="minor"/>
      </rPr>
      <t xml:space="preserve">
 Zmniejszenie kwoty operacji  wynika z:
-  rezygnacji z opracowania 2  broszur . W zamian za to zostanie  opracowany 1  katalog   poświęcony najnowszym a zarazem innowacyjnym rozwiązaniom w dziedzinie ekologicznej technologii produkcji rolniczej . 
-   rezygnacji z  organizacji  konferencji w trybie stacjonarnym na rzecz  wideokonferencji.  Taka forma powoduje brak konieczności zapewnienia wyżywienia dla uczestników.  </t>
    </r>
  </si>
  <si>
    <t>producenci ziemniaka lub zamierzający podjąć taką produkcję w celu zwiększenia rentowności swoich gospodarstw rolnych, pracownicy PODR ,  producenci mogący być prekursorami technik nawodnieniowych w województwie  podkarpackim zdolni dać pozytywny przykład w zakresie gospodarowania wodą, inne podmioty zainteresowane tematyką</t>
  </si>
  <si>
    <r>
      <rPr>
        <b/>
        <sz val="11"/>
        <rFont val="Calibri"/>
        <family val="2"/>
        <charset val="238"/>
        <scheme val="minor"/>
      </rPr>
      <t>Uzasadnienie zmian :</t>
    </r>
    <r>
      <rPr>
        <sz val="11"/>
        <rFont val="Calibri"/>
        <family val="2"/>
        <charset val="238"/>
        <scheme val="minor"/>
      </rPr>
      <t xml:space="preserve">
Zmiana polega na  organizacji  konferencji   w trybie online  zamiast  stacjonarnie   za pomocą zakupionych wcześniej  licencji .  Taka forma  powoduje zaoszczędzenie kosztów związanych z wyżywieniem oraz zakupieniem materiałów.  Zaistniała sytuacja związana jest z nadal trwającą pandemią. </t>
    </r>
  </si>
  <si>
    <t xml:space="preserve">podmioty reprezentujące nowe rozwiązania branży rolniczej ( w tym : maszyn i sprzętu rolniczego, zwierząt hodowlanych, roślin uprawnych , sadowniczych i ogrodniczych oraz środków do produkcji, uczestnicy targów w tym min.: rolnicy, posiadacze lasów,  przedsiębiorcy, przedstawiciele instytucji naukowo-badawczych,  instytucji doradczych
</t>
  </si>
  <si>
    <r>
      <t xml:space="preserve">Przedmiotem operacji jest zorganizowanie spotkań warsztatowych, których celem jest tworzenie sieci kontaktów i współpracy, usprawniających transfer wiedzy między nauką a praktyką rolniczą, a także zwrotny przekaz informacji z praktyki do nauki. Dzięki wzajemnym kontaktom i interakcjom będzie możliwa  wymiana doświadczeń w zakresie wdrażania innowacyjnych rozwiązań problemów i przygotowanie się do wyzwań stojących aktualnie przed rolnictwem i obszarami wiejskimi woj. pomorskiego.                                                                                                                     Zadanie będzie realizowane  w 3 poddziałaniach - grupach tematycznych :
– </t>
    </r>
    <r>
      <rPr>
        <i/>
        <sz val="11"/>
        <rFont val="Calibri"/>
        <family val="2"/>
        <charset val="238"/>
        <scheme val="minor"/>
      </rPr>
      <t>produkcja rolnicza  a adaptacja zmian klimatu,
- produkcja ekologiczna i budowanie świadomości konsumentów ,
- przedsiębiorczość, krótkie łańcuchy dostaw, budowanie marki, promocja</t>
    </r>
    <r>
      <rPr>
        <sz val="11"/>
        <rFont val="Calibri"/>
        <family val="2"/>
        <charset val="238"/>
        <scheme val="minor"/>
      </rPr>
      <t>.  Każda grupa tematyczna  odbędzie własne, odrębne warsztaty , z moderatorem dyskusji oraz elementami coachingu. Jest to kontynuacja spotkania sieciującego w 2019 r., z perspektywą dalszych cyklicznych spotkań, zawężonych w konkretnych grupach tematycznych.</t>
    </r>
  </si>
  <si>
    <r>
      <t xml:space="preserve">Przedmiotem operacji jest zorganizowanie </t>
    </r>
    <r>
      <rPr>
        <sz val="11"/>
        <color rgb="FFFF0000"/>
        <rFont val="Calibri"/>
        <family val="2"/>
        <charset val="238"/>
      </rPr>
      <t>m.in. spotkań on-line</t>
    </r>
    <r>
      <rPr>
        <sz val="11"/>
        <rFont val="Calibri"/>
        <family val="2"/>
        <charset val="238"/>
      </rPr>
      <t xml:space="preserve">, których celem jest tworzenie sieci kontaktów i współpracy, usprawniających transfer wiedzy między nauką a praktyką rolniczą, a także zwrotny przekaz informacji z praktyki do nauki. Dzięki wzajemnym kontaktom i interakcjom (dyskusja, wymiana doświadczeń, możliwość zadawania pytań na czacie) będzie możliwa  wymiana doświadczeń w zakresie wdrażania innowacyjnych rozwiązań problemów i przygotowanie się do wyzwań stojących aktualnie przed rolnictwem i obszarami wiejskimi woj. pomorskiego.                                        
  Zadanie będzie realizowane  w 3 poddziałaniach - grupach tematycznych :
– </t>
    </r>
    <r>
      <rPr>
        <i/>
        <sz val="11"/>
        <rFont val="Calibri"/>
        <family val="2"/>
        <charset val="238"/>
      </rPr>
      <t>produkcja rolnicza  a adaptacja zmian klimatu,</t>
    </r>
    <r>
      <rPr>
        <sz val="11"/>
        <rFont val="Calibri"/>
        <family val="2"/>
        <charset val="238"/>
      </rPr>
      <t xml:space="preserve">
-</t>
    </r>
    <r>
      <rPr>
        <i/>
        <sz val="11"/>
        <rFont val="Calibri"/>
        <family val="2"/>
        <charset val="238"/>
      </rPr>
      <t xml:space="preserve"> produkcja ekologiczna i budowanie świadomości konsumentów</t>
    </r>
    <r>
      <rPr>
        <sz val="11"/>
        <rFont val="Calibri"/>
        <family val="2"/>
        <charset val="238"/>
      </rPr>
      <t xml:space="preserve">,
- </t>
    </r>
    <r>
      <rPr>
        <i/>
        <sz val="11"/>
        <rFont val="Calibri"/>
        <family val="2"/>
        <charset val="238"/>
      </rPr>
      <t>przedsiębiorczość, krótkie łańcuchy dostaw, budowanie marki, promocja</t>
    </r>
    <r>
      <rPr>
        <sz val="11"/>
        <rFont val="Calibri"/>
        <family val="2"/>
        <charset val="238"/>
      </rPr>
      <t xml:space="preserve">.  Każda grupa tematyczna  odbędzie własne, odrębne spotkanie, z moderatorem dyskusji oraz elementami coachingu. Jest to kontynuacja spotkania sieciującego w 2019 r., z perspektywą dalszych cyklicznych spotkań, zawężonych w konkretnych grupach tematycznych. </t>
    </r>
    <r>
      <rPr>
        <sz val="11"/>
        <color rgb="FFFF0000"/>
        <rFont val="Calibri"/>
        <family val="2"/>
        <charset val="238"/>
      </rPr>
      <t xml:space="preserve"> Realizacja operacji odbędzie poprzez wybór różnych form realizacji : webinarium (szkolenia on-line),  audycja radiowa i emisja materiału filmowego w TV. Taki dobór form realizacji pozwoli wykorzystać narzędzia cyfrowe, ale również dostępne media, tak aby dotrzeć do jak największej liczby odbiorców (zachowując zasady bezpieczeństwa w dobie COVID). </t>
    </r>
  </si>
  <si>
    <t>UZASADNIENIE: Z uwagi na panującą sytuację epidemiologiczną w kraju i na świecie, a co za tym idzie,  zakaz zgromadzeń grupowych, w celu ograniczania kontaktów zmieniono formę realizacji operacji na taką , która niweluje kontakty osobiste. W celu zachowania bezpieczeństwa przyjęto takie formy realizacji, które bez kontaktów osobistych pozwolą zachować charakter i cel operacji, a wiec trafić do szerokiego grona odbiorców. Przyjęto formy realizacji takie jak webinarium (szkolenie on-line), audycja radiowa oraz emisja materiału filmowego w TV. W dobie panującej sytuacji epidemiologicznej i założenia, że większość odbiorców w celu ograniczania kontaktów spędza więcej czasu w domu, przy korzystaniu z narzędzi cyfrowych (komputer, Smartfon), ale również TV i radio, należy przyjąć, że dobrane formy realizacji operacji są najlepsze, aby dotrzeć do jak najszerszego grona odbiorców. W związku z rozbudowaniem form realizacji operacji, nastąpił wzrost kosztów jej budżetu.</t>
  </si>
  <si>
    <t xml:space="preserve">
Operacja ma celu zapoznanie  grupy uczestników z różnymi formami przedsiębiorczości: turystyki wiejskiej, twórczości ludowej i rzemiosła, małego lokalnego przetwórstwa, a także innowacyjnymi metodami łączenie różnych źródeł dochodu, w tym z działalności pozarolniczych. Uczestnicy mają poznać  innowacyjne rozwiązania gospodarcze oraz utworzone sieci współpracy w zakresie turystyki wiejskiej i przedsiębiorczości wiejskiej. Ponadto operacja ma na celu pokazanie na przykładzie województwa podlaskiego  proces budowania sieci  komercjalizacji polskich produktów żywnościowych w powiązaniu z  turystyką wiejską. Realizacja operacji pozwoli na przekazanie wiedzy uczestnikom z zakresu małej przedsiębiorczości na obszarach wiejskich, a co za tym idzie działań mających na celu skracanie łańcucha dostaw żywności. Uczestnicy poznają różne formy usług oferowanych przez gospodarstwa rolne i mieszkańców obszarów wiejskich. Udział w przedsięwzięciu grupy docelowej ma również za zadanie ułatwienie tworzenia oraz funkcjonowania sieci kontaktów pomiędzy rolnikami, przedsiębiorcami sektora rolno-spożywczego oraz pozostałymi zainteresowanymi wdrażaniem innowacji w rolnictwie i na obszarach wiejskich, ułatwienie wymiany wiedzy fachowej oraz dobrych praktyk w zakresie wdrażania innowacji w sektorze turystycznym i spożywczym na obszarach wiejskich co może stworzyć warunki do dalszego działania we współpracy. 
</t>
  </si>
  <si>
    <t>Uzasadnienie: Ze względu na ograniczenia w organizacji wyjazdu studyjnego, wynikające z nasilonego zagrożenia epidemiologicznego SARS-COV 2 na terenie kraju, operację  udało się zrealizować w okresie III - IV kwartału 2020 r. Przyjęto również dodatkową formę realizacji, jaką jest audycja radiowa. W dobie panującej sytuacji epidemiologicznej i założenia, że większość odbiorców w celu ograniczania kontaktów spędza więcej czasu w domu, przy korzystaniu z narzędzi cyfrowych (komputer, Smartfon), ale również TV i radio, należy przyjąć, że dobrane formy realizacji operacji są najlepsze, aby dotrzeć do jak najszerszego grona odbiorców. Rozbudowanie form realizacji operacji o audycję radiową, spowodowało wzrost kosztu budżetu przeznaczonego na sprawną realizację operacji.</t>
  </si>
  <si>
    <t>Przedmiotem operacji jest zorganizowanie wyjazdu studyjnego w zakresie prowadzenia nowoczesnej gospodarki pasiecznej. Jego celem jest zaprezentowanie innowacyjnych metod produkcji, służących poszerzeniu wachlarza produktów wytwarzanych w pasiekach oraz wykorzystanie ich w medycynie i apiterapii. Dodatkowo, wyjazd będzie okazją do  poznania się, nawiązania współpracy oraz wymiany doświadczeń, które umożliwią utworzenie grupy operacyjnej w ramach działania "Współpraca". Po wyjeździe zostanie opracowany materiał w postaci krótkiego filmu - relacji z wyjazdu, tak aby nowe informacje dotarły do szerszej grupy odbiorców i zainspirowały do włączenia się do współpracy pozostałe osoby, które nie mogły brać udziału w wyjeździe.</t>
  </si>
  <si>
    <t>Uzasadnienie: Z uwagi na wystąpienie stanu epidemii, na obszarze czerwonym obowiązuje zakaz prowadzenia działalności związanej m.in. z organizacją konferencji i w związku z tym podjęto decyzję o zmianie formy realizacji zadania. W celu ograniczenia kontaktów międzyludzkich najlepszą formą będzie przedstawienie tematu w formie audycji radiowych, które dotrą do jeszcze większej grupy odbiorców, zachowując zasady bezpieczeństwa w dobie COVID. Przyjęto również formy realizacji takie jak broszura (przekazane do każdego PZDR PODR, gdzie podczas indywidualnych kontaktów (a nie grupowych) z rolnikami zostaną przekazywane) oraz webinarium (szkolenie on-line). Planowana jest również emisja materiału filmowego w TV, który przedstawi tematykę operacji szerokiemu gronu odbiorców. Z uwagi na rozbudowanie operacji o dodatkowe formy jej realizacji, budżet operacji zwiększył się.</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</si>
  <si>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Operacja będzie realizowana jako m.in. audycja radiowa oraz materiał filmowy. Przewidziany czas audycji radiowej to spoty 7-minutowe nadawane trzy razy w ciągu dnia przez okres 2 tygodni. W audycji będą poruszane tematy odnośnie skutków występowania bakteriozy pierścieniowej w uprawie ziemniaka, jej diagnozowanie, odmiany zalecane do uprawy na terenie pomorza, a także jak przygotować ziemniaki do sprzedania. Organizowany w ramach operacji materiał filmowy będzie miał charakter innowacyjno-edukacyjny. Zdobyta wiedza pozwoli na transfer wiedzy w zakresie dobrych praktyk wdrażania innowacji w rolnictwie i na obszarach wiejskich ora promowania innowacyjnych technologii uprawy i konfekcjonowania ziemniaka na obszarze województwa pomorskiego.</t>
  </si>
  <si>
    <t>Celem operacji  jest zaprezentowanie innowacyjnych metod produkcji w systemie rolnictwa ekologicznego, w  tym zasady chowu zwierząt w systemie ekologicznym  oraz nawiązanie kontaktów, które umożliwią wymianę wiedzy i doświadczeń w tym zakresie. Bardzo ważnym elementem operacji jest integracja i inspiracja środowiska  zainteresowanego tematem rolnictwa ekologicznego, jest to niezbędny czynnik mogący przyczynić się do powstania nowych , ciekawych , wspólnych inicjatyw ( w tym powstanie potencjalnej grupy operacyjnej). Podczas spotkania każdy uczestnik otrzyma opracowany materiał w postaci broszury, tak aby nowe informacje dotarły do szerszej grupy odbiorców i zainspirowały do włączenia się do współpracy pozostałe osoby, które nie mogły brać udziału w spotkaniu.</t>
  </si>
  <si>
    <t>*rolnicy zajmujący się produkcją ekologiczną oraz zainteresowani tym typem produkcji z terenu województwa pomorskiego;
* przedstawiciele jednostek naukowych oraz instytucji związanych z sektorem rolno-spożywczym,
* doradcy/specjaliści PODR,
*przedsiębiorcy, których działalność jest związana z przetwórstwem rolno-spożywczym z terenu województwa pomorskiego.</t>
  </si>
  <si>
    <r>
      <t xml:space="preserve">Celem operacji  jest zaprezentowanie innowacyjnych metod produkcji w systemie rolnictwa ekologicznego, w  tym zasady chowu zwierząt w systemie ekologicznym  oraz nawiązanie kontaktów, które umożliwią wymianę wiedzy i doświadczeń w tym zakresie. Bardzo ważnym elementem operacji jest transfer wiedzy, a co za tym idzie inspiracja środowiska  zainteresowanego tematem rolnictwa ekologicznego, jest to niezbędny czynnik mogący przyczynić się do powstania nowych, ciekawych , wspólnych inicjatyw.  </t>
    </r>
    <r>
      <rPr>
        <sz val="11"/>
        <color rgb="FFFF0000"/>
        <rFont val="Calibri"/>
        <family val="2"/>
        <charset val="238"/>
        <scheme val="minor"/>
      </rPr>
      <t>Realizacja operacji odbędzie poprzez wybór różnych form realizacji : webinarium (szkolenia on-line),  audycja radiowa, materiał filmowy emitowany w TV, co pozwoli wykorzystać narzędzia cyfrowe, ale również dostępne media, tak aby dotrzeć do jak największej liczy odbiorców (zachowując zasady bezpieczeństwa w dobie COVID). Zostanie również opracowany materiał w postaci broszury, tak aby nowe informacje dotarły do szerszej grupy odbiorców i zainspirowały do włączenia się do współpracy pozostałe osoby, które nie mogły brać udziału w szkoleniu.</t>
    </r>
  </si>
  <si>
    <t>Z uwagi na panującą sytuację epidemiologiczną w kraju i na świecie, a co za tym idzie,  zakaz zgromadzeń grupowych, w celu ograniczania kontaktów zmieniono termin i formę realizacji operacji na taką , która niweluje kontakty osobiste. W celu zachowania bezpieczeństwa przyjęto takie formy realizacji, które bez kontaktów osobistych pozwolą zachować charakter i cel operacji, a wiec trafić do szerokiego grona odbiorców. Przyjęto formy realizacji takie jak broszura (przekazane do każdego PZDR PODR , gdzie podczas indywidualnych kontaktów ( a nie grupowych) z rolnikami zostaną przekazywane), webinarium (szkolenie on linę), audycja radiowa oraz emisja TV. W dobie panującej sytuacji epidemiologicznej i założenia , że większość odbiorców w celu ograniczania kontaktów spędza więcej czasu w domu, przy korzystaniu z narzędzi cyfrowych (komputer, Smartfon), ale również TV i radio , należy przyjąć , że dobrane formy realizacji operacji są najlepsze, aby dotrzeć do jak najszerszego grona odbiorców. Zwiększono ilość form realizacji (webinarium, broszura, materiał filmowy, audycja radio), co wiąże się ze wzrostem kosztów realizacji operacji.</t>
  </si>
  <si>
    <t xml:space="preserve">Celem operacji jest przekazanie praktycznej wiedzy z zakresu tworzenia innowacyjnych rozwiązań związanych z Eko-biznesem,  przedstawienie praktycznych przykładów realizowanych w Polsce, wspólne poszukiwanie rozwiązań z zakresu tworzenia eko przedsięwzięć w regionie. Operacja przyczyni się do aktywizacji rolników, przedsiębiorców, jak i mieszkańców obszarów wiejskich do łączenia produkcji rolniczej z działalnością pozarolniczą, co z pewnością przekładać się będzie na skracanie łańcucha dostaw żywności. Rolnictwo ekologiczne szansą na zwiększenie dochodowości gospodarstwa.
</t>
  </si>
  <si>
    <t xml:space="preserve">*rolnicy zajmujący się produkcją ekologiczną oraz zainteresowani tym typem produkcji z terenu województwa pomorskiego;
* przedstawiciele jednostek naukowych oraz instytucji związanych z sektorem rolno-spożywczym,
* doradcy/specjaliści PODR,
*przedsiębiorcy, których działalność jest związana z przetwórstwem rolno-spożywczym z terenu województwa pomorskiego.
</t>
  </si>
  <si>
    <t>Pomorskie Partnerstwo ds. Wody</t>
  </si>
  <si>
    <t xml:space="preserve">Uzasadnienie :Z uwagi na panującą sytuację epidemiologiczną w kraju i na świecie, a co za tym idzie,  zakaz zgromadzeń grupowych, w celu ograniczania kontaktów zmieniono formę realizacji operacji na taką , która niweluje kontakty osobiste. W celu zachowania bezpieczeństwa przyjęto takie formy realizacji, które bez kontaktów osobistych pozwolą zachować charakter i cel operacji, a wiec trafić do szerokiego grona odbiorców. Przyjęto formy realizacji takie jak  audycja radiowa oraz emisja oraz opracowanie raportu.  W dobie panującej sytuacji epidemiologicznej i założenia , że większość odbiorców w celu ograniczania kontaktów spędza więcej czasu w domu, przy korzystaniu z narzędzi cyfrowych, radio , należy przyjąć , że dobrane formy realizacji operacji są najlepsze, aby dotrzeć do jak najszerszego grona odbiorców. </t>
  </si>
  <si>
    <t xml:space="preserve">Ze względu na panującą sytuację w całej Europie dotyczącą rozprzestrzeniania się wirusa Covid-19, która ogranicza nagranie filmów poza granicami naszego kraju  zmieniono formę realizacji operacji na e-szkolenie. Wizyty w gospodarstwach w krajach Europy Zachodniej takich jak: Niemcy, Austria, Włochy i Francja ze względu na coraz większe obostrzenia są trudne do zrealizowania. Różnica pomiędzy kwotą zaplanowaną, a wydatkowaną wynika z przeprowadzenia procedury rozeznania cenowego dotyczącego przeprowadzenia e-szkolenia, w wyniku którego budżet operacji uśredniając opiewa na kwotę 5 000,00 zł. </t>
  </si>
  <si>
    <t>rolnicy, przedstawiciele doradztwa, mieszkańcy obszarów wiejskich</t>
  </si>
  <si>
    <t>Operacja nie została przeprowadzona, ponieważ nie wybrano Wykonawcy usługi przeprowadzenia wyjazdu studyjnego oraz wprowadzone są obostrzenia uniemożliwiające przeprowadzenie tej formy operacji.</t>
  </si>
  <si>
    <t xml:space="preserve">Operację "Wprowadzanie nowych ras zwierząt hodowlanych do gospodarstw rolnych województwa śląskiego" poszerzono o inną formę realizacji operacji - cykl 24 audycji radiowych, mających na celu pokazanie pracy hodowców, problemów w hodowli bydła mięsnego, możliwości produkcyjnych, promocji wołowiny oraz informacji na temat ras zwierząt hodowlanych.  Wywiady i rozmowy z hodowcami, przedstawicielami nauki, przedstawicielami Instytucji Rządowych, doradcami rolniczymi - zootechnikami ŚODR przyczyniły się do poszerzenia wiedzy na ww zagadnienia.  Zmiana budżetu podyktowana jest przeprowadzonym  trybem wyboru wykonawcy - zapytaniem ofertowym zgodnie z Zarządzeniem Dyrektora ŚODR, w wyniku którego koszt realizacji operacji wyniósł 49 600,00 zł. Cykl audycji radiowych w stopniu znikomym dotyczy zorganizowanej we wrześniu br "Wystawy Zwierząt Hodowlanych 2020", dlatego ta część została usunięta z tytułu operacji. </t>
  </si>
  <si>
    <t xml:space="preserve">Uzasadnienie zmian:
1. Kolumna F - zmiana opisu celu i formy realizacji - zmiana części opisowej wynika ze zmian we wskaźnikach realizacji. 
2. Kolumny H i  - zmiana wskaźników monitorowania - w związku wystąpieniem COVID-19 i zaostrzeniem przepisów dotyczących jego zwalczania (brak możliwości organizacji wydarzeń stacjonarnych) oraz trudnościami związanymi z naborem uczestników, konieczne jest zmniejszenie liczby planowanych spotkań do 4, a co za tym idzie zmniejszy się liczba uczestników/odbiorców operacji do 100 - obniża to koszty operacji, dodatkowo ostatnie spotkania realizowane zostaną w formie online. Doprecyzowano kwestie związane z wydaniem raportu - raport zostanie wydrukowanych w formie papierowej w nakładzie 30 szt., które przekazane zostaną uczestnikom operacji i członkom powstałego partnerstwa wody, opublikowanie raportu online odbędzie się bez kosztowo (koszt operacji dotyczyć będzie również kosztów składu publikacji). 
4. Kolumny M i O - zmiana budżetu operacji i kosztów kwalifikowanych - zmiana wynika ze zmiany wskaźników realizacji tj. mniejsza liczba spotkań i zmiana na formy online to niższe koszty operacji, spotkania online zorganizowane zostaną bez kosztowo przy wykorzystaniu zasobów własnych ŚODR Modliszewice. Obniżenie kosztów operacji związane jest również z przeprowadzeniem części wykładów bez kosztowo przez partnerów tj. Wody Polskie oraz dzięki obniżeniu pierwotnie planowanych kosztów związanych z opracowaniem, składem i drukiem raportu.     </t>
  </si>
  <si>
    <t>Uzasadnienie wprowadzonych zmian: Zmiana obejmuje formę realizowanych operacji-przewidziano wyłącznie audycje telewizyjne, gwarantuje to , że cel operacji zostanie osiągnięty mimo rezygnacji z audycji radiowych. Zmiana ta miała miejsce jeszcze w lipcu bieżącego roku. Zmianie uległa także ilość realizowanych odcinków w ramach operacji. Możliwość ta pojawiła się w związku z oszczędnościami spowodowanymi brakiem realizacji przedsięwzięć o charakterze stacjonarnym. W związku z tym wzrosła też zakładana kwota operacji.</t>
  </si>
  <si>
    <t>Uzasadnienie wprowadzonych zmian: Zmiana dotyczy planowanej liczby uczestników wyjazdu studyjnego, związana jest z sytuacja epidemiologiczną  spowodowaną SARS-CoV-2 ( COVID-19) oraz obostrzeniami związanymi z zachowaniem dystansu społecznego. Zrezygnowano z realizacji filmu promocyjnego ze względu na trudności z realizacją filmu w gospodarstwie rolnym spowodowaną epidemią wirusa, właściciel odmówił możliwości nagrania przedmiotowego filmu. Uległa też zmianie kwota operacji w 2020 roku w wyniku przeprowadzonych procedur pzp . Jest ona zgodna z kwotami wydatków jakie zostały poniesione na realizację operacji na postawie dokumentacji księgowej w 2020 roku. Zmianie uległa też liczba uczestników vebinariów, którzy wzięli udział (na podstawie listy uczestników).</t>
  </si>
  <si>
    <t xml:space="preserve">Uzasadnienie wprowadzonych zmian: Zmiana obejmuje budżet operacji, operacja zrealizowana w 2020 roku, kwota zgodna z wydatkami na podstawie dokumentacji księgowej poniesionych wydatków, po wcześniejszym rozpoznaniu rynku zgodnie z pzp. </t>
  </si>
  <si>
    <t xml:space="preserve">Uzasadnienie wprowadzonych zmian: Zrezygnowano z form stacjonarnych dalszych spotykań na rzecz spotkań on-line, oraz z wyjazdu studyjnego do gospodarstwa z powodu sytuacji epidemiologicznej w kraju oraz konieczności zachowania dystansu społecznego, ograniczenia ilości osób biorących w takich spotkaniach udział. Zmianie uległ także budżet operacji, ze względu na oszczędności związane z wprowadzaniem form zdalnych operacji. </t>
  </si>
  <si>
    <t>Uzasadnienie wprowadzonych zmian: Zmianie uległa forma realizacji operacji, zrezygnowano z konferencji na rzecz vebinarium. Zmiana podyktowana jest sytuacją epidemiologiczną w kraju, ograniczeniami związanymi z ilością uczestników biorących udział w takiego typu spotkaniach lub całkowitego ich zakazu. Zmianie uległ budżet operacji ze względu na zmianę formę realizacji operacji (brak kosztów związanych z wynajęciem sali, kosztów wyżywienia i serwisu kawowego dla 100 osób).</t>
  </si>
  <si>
    <t xml:space="preserve">Uzasadnienie wprowadzonych zmian: Zmianie uległa forma realizacji operacji z form stacjonarnych na szkolenie on-line oraz vebinarium. Zmiana podyktowana jest sytuacją epidemiologiczną  w kraju, zakazem organizacji spotkań i zachowania dystansu społecznego. Zmianie uległa też ilość odcinków audycji telewizyjnych, z 3 na 5 odcinków. W związku z tym uległ też zmianie budżet operacji w związku z większymi kosztami realizacji audycji telewizyjnych. </t>
  </si>
  <si>
    <t>Uzasadnienie wprowadzonych zmian: W związku z trwającą sytuacją  wywołaną epidemią  SARS-CoV-2 ( COVID-19), obostrzeniami oraz zakazem organizacji imprez o charakterze wystaw i konferencji operacja w planowanej formie nie może być zrealizowana.</t>
  </si>
  <si>
    <t>Uzasadnienie: Realizację operacji wydłużono do 2021r. ze względu na sytuację epidemiczną, która wymusza pracę zdalną lub pracę w systemie rotacyjnym w instytucjach współpracujących z Wielkopolskim Ośrodkiem Doradztwa Rolniczego w Poznaniu, której przedstawiciele będą autorami publikacji. Sytuacja ta powoduje konieczność wydłużenia terminu realizacji operacji.</t>
  </si>
  <si>
    <t xml:space="preserve">Celem operacji jest ułatwianie transferu wiedzy w zakresie prowadzenia nowoczesnej produkcji rolnej oraz promocja dobrych praktyk w obszarze nowoczesnych rozwiązań na przykładzie działalności Gospodarstw Demonstracyjnych. Gospodarstwa Demonstracyjne są narzędziem wspierającym transfer wiedzy i ułatwiają upowszechnianie dobrych praktyk rolniczych i produkcyjnych, w tym innowacyjnych rozwiązań. 
Przedmiotem operacji jest realizacja 6 filmów ukazujących działalność Gospodarstw Demonstracyjnych, które prowadzą produkcję roślinną, zwierzęcą oraz sadowniczą. Filmy będą dostępne on-line na stronie internetowej Wielkopolskiego Ośrodka Doradztwa Rolniczego w Poznaniu oraz w serwisach społecznościowych.
</t>
  </si>
  <si>
    <t>Plan operacyjny KSOW na lata 2020-2021 (z wyłączeniem działania 8 Plan komunikacyjny) -  Zachodniopomorski ODR  - listopad 2020</t>
  </si>
  <si>
    <t xml:space="preserve">Zagrody edukacyjne jako przykład innowacyjnej przedsiębiorczości na terenach wiejskich </t>
  </si>
  <si>
    <t xml:space="preserve">Celem operacji jest przekazanie uczestnikom jakie korzyści dla rolników może przynieść prowadzenie zagrody edukacyjnej, uczestnicy przez bezpośredni kontakt z osobami, które posiadają takie zagrody będą mogli dowiedzieć się jakie wymogi trzeba spełniać by prowadzić taką zagrodę.   Celem operacji jest również wymiana dobrych praktyk na obszarach wiejskich  w zakresie gospodarstw edukacyjnych. Operacja poprzez rozpowszechnianie dobrych praktyk i aktywizowanie różnych grup społecznych na rzecz propagowania nowych rozwiązań wpisuje się w priorytet PROW 2014-2020 dotyczący wspierania transferu wiedzy i innowacji w rolnictwie oraz na obszarach wiejskich. </t>
  </si>
  <si>
    <t>rolnicy ,mieszkańcy obszarów wiejskich, właściciele gospodarstw agroturystyczny</t>
  </si>
  <si>
    <t>Operacja ma posłużyć jako wsparcie dla  pszczelarzy. Zawód pszczelarza jest bardzo trudny ze względu na wymagania specjalistycznej wiedzy na temat pszczół, roślin miododajnych , ekonomii , przetwórstwa itd. Nowoczesne pszczelarstwo narzuca pewnego rodzaju specjalizacje :
-hodowlaną -pasieki reprodukcyjne i zarodowe,
- technologiczną rozwiązania nowatorskie w produkcji,
-towarową -pasieki produkcyjne, przetwórstwo produktów pszczelich.  Skuteczne prowadzenie gospodarki pasiecznej wymaga szerokiego wachlarza umiejętności z dziedziny zarządzania i marketingu, ekonomii i prawa. Dostosowywanie się do potrzeb zmieniającego się rynku wymusza na pszelarzach innowacyjny styl zarządzania gospodarstwem pasiecznym.  W związku z tym Zachodniopomorski Ośrodek Doradztwa Rolniczego w Barzkowicach chce stworzyć innowacyjną  pasikę i na potrzeby realizacji operacji planuje zakupić 3 ule typy FLOW -HIVE, które posiadają nowoczesny system, który umożliwia miodobranie bez otwierania ula. W  pszczelarstwie, które uprawiane jest od tylu lat tymi samymi metodami odczuwalna jest potrzeba nowości i innowacji .  Celem jest przedstawienie innowacyjnej pasieki dostępnej dla wszystkich zainteresowanych niemalże bez ograniczeń czasowych. Jest to dobra alternatywa dla wyjazdów studyjnych , których koszt jest znacznie wyższy od szacowanych kosztów założenia innowacyjnej pasieki a jednocześnie wyjazdy do tej pory dawały ograniczenia braku możliwości zwizualizowania takich pasiek dla wszystkich zainteresowanych.. Zostaną nakręcone filmy krótkometrażowe  , które zostaną zamieszczone na stronie Ośrodka oraz na portalu społecznościowym Ośrodka i krajowego SIR.</t>
  </si>
  <si>
    <t>pszczelarze, a także osoby zawodowo i hobbystycznie zajmujące się prowadzeniem pasiek o różnej skali produkcji z terenu województwa zachodniopomorskiego, osoby zainteresowane ww. tematyką pochodzące z województwa zachodniopomorskiego, związki, stowarzyszenia, zrzeszenia oraz grupy producenckie pszczelarzy, przedstawiciele jednostek naukowych oraz pracownicy jednostki doradztwa rolniczego</t>
  </si>
  <si>
    <t>Wdrażanie działań na rzecz transferu wiedzy pomiędzy nauka a praktyką rolniczą -promowanie innowacyjnych rozwiązań w rolnictwie</t>
  </si>
  <si>
    <t>Operacja ma na celu zapoznanie się uczestników z innowacjami technologicznymi w zakresie mechanizacji rolnictwa. Realizacja operacji ułatwi transfer wiedzy i innowacji w rolnictwie oraz na obszarach wiejskich, a także przyczyni się do promocji innowacji w rolnictwie i produkcji żywności. Uczestnicy wyjazdu zapoznają się z innowacyjnymi technologiami produkcji maszyn rolniczych oraz sposobami na efektywne wykorzystanie nowych technologii w swoich gospodarstwach co w późniejszych latach może skutkować podniesieniem rentowności gospodarstw.</t>
  </si>
  <si>
    <t xml:space="preserve">rolnicy, przedsiębiorcy , mieszkańcy obszarów wiejskich, pracownicy jednostki doradztwa rolniczego </t>
  </si>
  <si>
    <t>Innowacyjne rozwiązania w gospodarstwach ekologicznych szansą rozwoju zachodniopomorskich gospodarstw.</t>
  </si>
  <si>
    <t>Celem operacji jest zachęcenie do zmiany trybu gospodarowania z konwencjonalnej na bardziej przyjazną środowisku naturalnemu  i mający pozytywny wpływ na zachowanie bioróżnorodności. Przedmiotem realizacji będzie nagranie filmu krótkometrażowego  z wizyty w  gospodarstwem ekologicznym na terenie województwa zachodniopomorskiego i pokazanie jakie możliwości daje gospodarstwo ekologiczne. Za pomocą filmu zostanie przedstawione innowacyjne podejście do rolnictwa ekologicznego. Film zostanie zamieszczony na stronie internetowej Ośrodka oraz na portalu społecznościowym Ośrodka i krajowego SIR  co przyczyni się  do wzrostu wiedzy na temat  istoty funkcjonowania gospodarstw ekologicznych, różnorodnych kierunków gospodarowania, sposobów zwiększenia rentowności , co może przyczynić się do rozwoju obszarów wiejskich.</t>
  </si>
  <si>
    <t xml:space="preserve">rolnicy, przedstawiciele instytucji działających w obszarze rolnictwa ekologicznego, pracownicy jednostki doradztwa rolniczego </t>
  </si>
  <si>
    <t>Celem operacji  jest zapoznana nie  z zagadnieniami innowacyjności w rolnictwie i pokazanie  jaką rolę stanowi pomysłowość, koncepcja, znajomość zagadnień we wdrażaniu konkretnych procesów innowacyjnych oraz przedstawienie jak można wykorzystać innowacyjne rozwiązania w gospodarstwach. Przedmiotem realizacji będzie wizyta w gospodarstwie i nagranie filmu krótkometrażowego  z gospodarstwa rolnego uprawiającego  warzywa na rynek chiński.   Film zostanie zamieszczony na stronie internetowej Ośrodka i na portalu społecznościowym Ośrodka i krajowego SIR</t>
  </si>
  <si>
    <t xml:space="preserve">Racjonalne gospodarowanie  zasobami wody w warunkach suszy </t>
  </si>
  <si>
    <t xml:space="preserve"> Celem operacji jest zapoznanie z tematyką dotyczącą  gospodarowania zasobami wody z wykorzystaniem nowoczesnych technik zarządzania wodą przy zbiornikach wodnych , w tym wykorzystanie innowacyjnych technik melioracyjnych.  Przedmiotem realizacji jest  nagranie filmów krótkometrażowych których tematem będzie:                                                                                                                                          - tworzenie małych zbiorników retencjonujących wody opadowe,           - budowa ujęć rezerwowych (wód podziemnych) i innych rozwiązań mających zapobiec suszy lub redukujących jej skutki,  jak np. Uprawy odporne na suszę, czy wskazówki dotyczące zwiększenie retencji w glebie, takich jak, np. melioracje, rowy nawadniająco-odwadniające,                                                             Ponadto zostaną również przedstawione  możliwości  pozyskiwania dofinansowania na instalację urządzeń nawadniających . Filmy zaprezentują wzorcowe gospodarstwa posiadające nowoczesne zbiorniki retencyjne. Filmy , które zostaną zamieszczone na stronie internetowej Ośrodka i na portalu społecznościowym Ośrodka i krajowego SIR prócz przedstawienia informacji o których mowa powyżej będą też formą reportażu zrealizowanego w gospodarstwach posiadających nowe urządzenia retencyjne.</t>
  </si>
  <si>
    <t>Celem operacji jest pokazanie możliwości wykorzystania nowych innowacyjnych rozwiązań na poziomie gospodarstwa. Zostaną przedstawione zasady prowadzenia przetwórstwa i funkcjonowania przydomowych serowarni oraz obowiązki jakie niesie za sobą prowadzenie tego rodzaju działalności a także rolniczy handel detaliczny. Przedmiotem realizacji będzie nagranie filmu  z  przeprowadzenia warsztatów serowarskich co pozwoli na zdobycie praktycznych umiejętności wykonywania serów.  Film zostanie zamieszczony na stronie internetowej Ośrodka oraz na portalu społecznościowym Ośrodka i krajowego SIR.</t>
  </si>
  <si>
    <t>Uzasadnienie: Ze względu na sytuacje wywołaną Cewic - 19  i wprowadzone obostrzenia właściciel  serowarni z obawy na duży wzrost zachorowani zrezygnował z przeprowadzenia warsztatów, w związku z powyższym operacja zostaje przeniesiona na rok 2021.</t>
  </si>
  <si>
    <t xml:space="preserve"> Celem operacji jest zapoznanie uczestników z genezą i ideą utworzenia Inkubatora przetwórczego, opartego na partnerskiej współpracy z samorządem lokalnym i zasadami funkcjonowania oraz wymogami i standardami określonymi przepisami dla tego typu obiektów na przykładzie Inkubatora przetwórczego w Dwikozach prowadzonego przez Ośrodek Promowania Przedsiębiorczości w Sandomierzu. Poznanie formy korzystania z Inkubatora przez potencjalnych użytkowników oraz zasad promocji usług i wyrobów, zwiedzanie  obiektu  Inkubatora i zapoznanie się  z jego wyposażeniem. Zajęcia warsztatowe ,  udział uczestników w pełnym procesie produkcji soku lub dżemu, przyjęcie surowca, przygotowanie do przerobu – mycie a następnie załadunek do multimixa - specjalistyczne urządzenie do przetwórstwa, przetwarzanie, napełnianie słoików i pasteryzacja. Degustacja produktów wytwarzanych w Inkubatorze. Na zakończenie procesu każdy uczestnik otrzymuje produkt, który powstał przy jego udziale i zaangażowaniu.  Operacja przyczyni się do wsparcia promowania idei krótkich łańcuchów dostaw żywności.</t>
  </si>
  <si>
    <t xml:space="preserve">Rolnictwo ekologiczne - szansą  dla rolników z województwa zachodniopomorskiego </t>
  </si>
  <si>
    <t xml:space="preserve">Celem  operacji jest promocja dobrych praktyk w rolnictwie ekologicznym, innowacyjnych rozwiązań wdrażanych w ekologicznych gospodarstwach rolnych. Podczas konferencji zaprezentowane zostaną przykłady dobrych praktyk w gospodarstwach rolnych oraz możliwość rozwoju sektora rolnictwa ekologicznego w Polsce. Konkurs Najlepszy Doradca Ekologiczny wpłynie na popularyzacje i promowanie osiągnieć doradców w zakresie innowacji dotyczących rolnictwa ekologicznego. Operacja przyczyni się do zacieśnienia współpracy pomiędzy uczestnikami także umożliwi wymianę wiedzy i doświadczeń. </t>
  </si>
  <si>
    <t xml:space="preserve">rolnicy prowadzący gospodarstwa ekologiczne , instytucje pracujące  na rzecz rolnictwa ekologicznego </t>
  </si>
  <si>
    <t>Uzasadnienie:  W związku z panującą sytuacją wywołaną Covid -19 oraz obostrzeniami mającymi na celu zahamowanie wzrostu zachorowani, organizacja wydarzeń w formie stacjonarnej jest znacznie utrudniona lub wręcz niemożliwa. W związku z powyższym  nastąpiła zmiana formy realizacji na konferencję online.</t>
  </si>
  <si>
    <t xml:space="preserve">Wymiana doświadczeń i poznawanie dobrych praktyk opartych na wykorzystaniu lokalnych zasobów kreujących rozwój obszarów wiejskich </t>
  </si>
  <si>
    <t>Celem operacji jest poszerzenie wiedzy z zakresu przetwórstwa i sprzedaży lokalnych produktów, prezentacja dobrych praktyk  oraz zachęcenie uczestników do podejmowania nowych inicjatyw we własnych gospodarstwach - przetwórstwa płodów rolnych . Celem jest również zainicjowanie tworzenia sieci kontaktów między przedstawicielami doradztwa rolniczego, biznesu oraz rolnikami - zainteresowanymi rozwijaniem przetwórstwa w województwie zachodniopomorskim.</t>
  </si>
  <si>
    <t>Uzasadnienie: Operacja odbyła się w październiku 2020 r. Uczestnikom wyjazdu zostały zaprezentowane dobre praktyki dotyczące możliwości przetwórstwa i produkcji  różnych produktów rolnych , zapoznali się z możliwościami dotyczącymi nowych inicjatyw wspierających przedsiębiorczość na obszarach wiejskich w zakresie wytwarzania lokalnych produktów żywnościowych,   co może  przełożyć  się na rozwój gospodarstw rolnych w województwie zachodniopomorskim.</t>
  </si>
  <si>
    <t>Plan operacyjny KSOW na lata 2020-2021</t>
  </si>
  <si>
    <t xml:space="preserve">Celem operacji jest popularyzacja innowacyjnych rozwiązań w zakresie produkcji ziemniaka oraz ułatwianie wymiany wiedzy fachowej.  W ramach operacji zostanie zorganizowana konferencja w formie zdalnej dla grupy 45 osób.   Realizacja operacji wspiera cele SIR poprzez wymianę doświadczeń oraz wzmacnianie sieci kontaktów pomiędzy podmiotami działającymi na rzecz rolnictwa. </t>
  </si>
  <si>
    <t xml:space="preserve">Uzasadnienie:
W związku z dynamicznym dobowym wzrostem zakażeń COVID-19, kierując się poczuciem odpowiedzialności za uczestników szkolenia i wykładowców oraz wprowadzaniem dodatkowych obostrzeń na terenie całej Polski, ostatnie spotkanie Zespołu Tematycznego związanego z zagadnieniami hodowli bydła mięsnego przeprowadzono w formie zdalnej. W związku z powyższym zmianie uległa forma realizacji operacji jednego ze spotkań na spotkanie online. Dla odzwierciedlenia tej zmiany wskazano podział szkoleń na formę stacjonarną i online, jak również wprowadzono podział uczestników w zależności od formy szkolenia. Liczba uczestników szkoleń ogółem nie uległa zmianie, tj. nadal stanowi łącznie 210 osób. </t>
  </si>
  <si>
    <t xml:space="preserve"> Uzasadnienie: zmniejszenie wskaźnika monitorowania realizacji operacji dotyczącego liczby spotkań Lokalnych Partnerstw Wodnych jest spowodowane sytuacją epidemiczną w kraju i związanymi z nią obostrzeniami, ograniczającymi organizację przedmiotowych wydarzeń. Skutkiem powyższego zmniejszono liczbę spotkań z 6 na 3 i co za tym idzie,  zmianie uległa również liczba uczestników ze 150 na 75 łącznie. Zmiana ta nie wpłynęła na realizację zakładanych celów operacji. Zmiany, o których wyżej mowa, przełożyły się na zmniejszenie budżetu operacji, jak i kosztów kwalifikowalnych. </t>
  </si>
  <si>
    <t>Plan operacyjny KSOW na lata 2020-2021 (z wyłączeniem działania 8 Plan komunikacyjny) - Ministerstwo Rolnictwa i Rozwoju Wsi - listopad 2020</t>
  </si>
  <si>
    <t>Ministerstwo Rolnictwa i Rozwoju Wsi, ul. Wspólna 30, 00-930 Warszawa</t>
  </si>
  <si>
    <t>I, II, III, IV</t>
  </si>
  <si>
    <t>Departament Strategii, Transferu Wiedzy i Innowacji</t>
  </si>
  <si>
    <t>Publikacja</t>
  </si>
  <si>
    <t>Organizacja międzynarodowej konferencji na temat doradztwa rolniczego</t>
  </si>
  <si>
    <t>Temat: Wymiana poglądów na temat roli doradztwa w systemie transferu wiedzy i innowacji w perspektywie finansowej 2021-2027 oraz prezentacja dobrych praktyk w zakresie doradztwa rolniczego w państwach UE.
Cel: Wymiana poglądów, doświadczeń i prezentacja dobrych praktyk w kontekście międzynarodowym oraz prezentacja innowacyjnych rozwiązań dotyczących transferu wiedzy z nauki do praktyki rolniczej.</t>
  </si>
  <si>
    <t>Konferencja /kongres</t>
  </si>
  <si>
    <t>konferencja/ 
ilość uczestników</t>
  </si>
  <si>
    <t>1/
200</t>
  </si>
  <si>
    <t>Bezpośrednio - pracownicy instytucji doradztwa rolniczego i instytutów badawczych, podmiotów zajmujących się problematyką rozwoju obszarów wiejskich np. MRiRW, ARiMR, KOWR, Rad Społecznych Doradztwa Rolniczego, prywatnych podmiotów doradczych, przedstawicieli państw UE; pośrednio rolnicy oraz ogół społeczeństwa korzystający ze wsparcia doradczego i wdrażania innowacyjnych rozwiązań w zakresie praktyki rolniczej. Ogółem – ok. 200 osób.</t>
  </si>
  <si>
    <t>Opracowanie i druk publikacji pod roboczym tytułem „Kodeks dobrych praktyk w zakresie doradztwa rolniczego”</t>
  </si>
  <si>
    <t>Temat: Wymiana wiedzy oraz dobrych praktyk w szczególności w zakresie wdrażania innowacji w rolnictwie i na obszarach wiejskich.
Cel: Zapewnienie doradztwa rolniczego jest obowiązkowe dla wszystkich państw UE. Upowszechnienie wiedzy na temat dobrych praktyk w zakresie doradztwa rolniczego zapewnią działania sieciujące dla doradców i przedstawicieli instytucji doradczych oraz z instytutów w zakresie wdrażania innowacji, przyczyniając się do wspierania transferu wiedzy i innowacji. Planuje się, że co najmniej 1000 osób: rolników, mieszkańców wsi, naukowców resortu rolnictwa, przedstawicieli MRiRW, parlamentarzystów, samorządów wiejskich i doradców rolniczych, przedstawicieli UE oraz instytucji doradczych z zagranicy otrzyma wiedzę na temat dobrych praktyk doradczych, która będzie wykorzystana w praktyce.</t>
  </si>
  <si>
    <t>ilość publikacji/
ilość wydanych egzemplarzy</t>
  </si>
  <si>
    <t>1/
1000</t>
  </si>
  <si>
    <t>Bezpośrednio – rolnicy i mieszkańcy obszarów wiejskich, naukowcy z instytutów badawczych, przedstawiciele urzędów rządowych i samorządowych oraz UE, przedstawiciele organizacji międzynarodowych zajmujący się doradztwem rolniczym – ok. 1000 osób</t>
  </si>
  <si>
    <t>III,IV</t>
  </si>
  <si>
    <t>Opracowanie i druk publikacji dot. działalności jednostek doradztwa rolniczego w obszarze innowacyjnych rozwiązań na rzecz rolnictwa i obszarów wiejskich</t>
  </si>
  <si>
    <t>Cel: zapewnienie doradztwa rolniczego, sprawnie funkcjonującego w systemie AKIS, jest obowiązkowe dla wszystkich państw UE. Upowszechnienie wiedzy na temat innowacyjnych obszarów działalności doradztwa jest spójne z zakresem Działania 2, tj. zapewnia działania sieciujące m.in. dla doradców, przedstawicieli instytutów, rolników i mieszkańców obszarów wiejskich, przyczyniając się do wspierania transferu wiedzy i innowacji. Planuje się, że co najmniej 2000 osób: rolników, mieszkańców wsi, naukowców, przedstawicieli MRiRW i instytucji współpracujących z resortem otrzyma wiedzę na temat innowacyjnych obszarów działalności ODR-ów. 
Temat: Ułatwianie tworzenia oraz funkcjonowania sieci kontaktów pomiędzy rolnikami, podmiotami doradczymi, jednostkami naukowymi, przedsiębiorcami sektora rolno-spożywczego oraz pozostałymi podmiotami zainteresowanymi wdrażaniem innowacji w rolnictwie i na obszarach wiejskich</t>
  </si>
  <si>
    <t xml:space="preserve"> rolnicy, mieszkańcy obszarów wiejskich, przedstawiciele jdr i innych instytucji podległych MRiRW. </t>
  </si>
  <si>
    <t>Razem</t>
  </si>
  <si>
    <t>Ministerstwo Rolnictwa i Rozwoju Wsi</t>
  </si>
  <si>
    <t>Operacje własne jednostek wsparcia sieci realizowane w ramach działań 2 i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</si>
</sst>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zł&quot;_-;\-* #,##0.00\ &quot;zł&quot;_-;_-* &quot;-&quot;??\ &quot;zł&quot;_-;_-@_-"/>
    <numFmt numFmtId="164" formatCode="#,##0.00\ _z_ł"/>
    <numFmt numFmtId="165" formatCode="[$-415]General"/>
    <numFmt numFmtId="166" formatCode="#,##0.000"/>
    <numFmt numFmtId="167" formatCode="#,##0.00\ &quot;zł&quot;"/>
    <numFmt numFmtId="168" formatCode="[$-415]#,##0.00"/>
    <numFmt numFmtId="169" formatCode="[$-415]0"/>
    <numFmt numFmtId="170" formatCode="[$-415]mmm\-yy"/>
    <numFmt numFmtId="171" formatCode="#,##0.00&quot; zł&quot;"/>
    <numFmt numFmtId="172" formatCode="[$-415]0.00"/>
    <numFmt numFmtId="173" formatCode="_-* #,##0.00\ _z_ł_-;\-* #,##0.00\ _z_ł_-;_-* &quot;-&quot;??\ _z_ł_-;_-@_-"/>
    <numFmt numFmtId="174" formatCode="dd\-mmm"/>
  </numFmts>
  <fonts count="57" x14ac:knownFonts="1">
    <font>
      <sz val="11"/>
      <color theme="1"/>
      <name val="Calibri"/>
      <family val="2"/>
      <charset val="238"/>
      <scheme val="minor"/>
    </font>
    <font>
      <sz val="11"/>
      <color theme="1"/>
      <name val="Calibri"/>
      <family val="2"/>
      <scheme val="minor"/>
    </font>
    <font>
      <b/>
      <sz val="11"/>
      <color theme="1"/>
      <name val="Calibri"/>
      <family val="2"/>
      <charset val="238"/>
      <scheme val="minor"/>
    </font>
    <font>
      <sz val="10"/>
      <name val="Arial CE"/>
      <charset val="238"/>
    </font>
    <font>
      <sz val="11"/>
      <name val="Calibri"/>
      <family val="2"/>
      <charset val="238"/>
      <scheme val="minor"/>
    </font>
    <font>
      <sz val="11"/>
      <color theme="1"/>
      <name val="Calibri"/>
      <family val="2"/>
      <charset val="238"/>
      <scheme val="minor"/>
    </font>
    <font>
      <sz val="11"/>
      <color rgb="FF000000"/>
      <name val="Calibri"/>
      <family val="2"/>
      <charset val="238"/>
    </font>
    <font>
      <sz val="11"/>
      <color rgb="FF9C0006"/>
      <name val="Calibri"/>
      <family val="2"/>
      <charset val="238"/>
      <scheme val="minor"/>
    </font>
    <font>
      <sz val="14"/>
      <color rgb="FFFF0000"/>
      <name val="Calibri"/>
      <family val="2"/>
      <charset val="238"/>
      <scheme val="minor"/>
    </font>
    <font>
      <sz val="11"/>
      <color rgb="FF9C0006"/>
      <name val="Calibri"/>
      <family val="2"/>
      <charset val="1"/>
    </font>
    <font>
      <sz val="11"/>
      <color indexed="8"/>
      <name val="Calibri"/>
      <family val="2"/>
    </font>
    <font>
      <sz val="11"/>
      <name val="Calibri"/>
      <family val="2"/>
      <scheme val="minor"/>
    </font>
    <font>
      <sz val="11"/>
      <name val="Calibri"/>
      <family val="2"/>
    </font>
    <font>
      <sz val="11"/>
      <color rgb="FFFF0000"/>
      <name val="Calibri"/>
      <family val="2"/>
    </font>
    <font>
      <sz val="11"/>
      <color rgb="FFFF0000"/>
      <name val="Calibri"/>
      <family val="2"/>
      <scheme val="minor"/>
    </font>
    <font>
      <b/>
      <sz val="11"/>
      <name val="Calibri"/>
      <family val="2"/>
      <scheme val="minor"/>
    </font>
    <font>
      <sz val="11"/>
      <color rgb="FFFF0000"/>
      <name val="Calibri"/>
      <family val="2"/>
      <charset val="238"/>
      <scheme val="minor"/>
    </font>
    <font>
      <b/>
      <sz val="11"/>
      <color rgb="FFFF0000"/>
      <name val="Calibri"/>
      <family val="2"/>
      <charset val="238"/>
      <scheme val="minor"/>
    </font>
    <font>
      <b/>
      <sz val="11"/>
      <name val="Calibri"/>
      <family val="2"/>
      <charset val="238"/>
      <scheme val="minor"/>
    </font>
    <font>
      <sz val="11"/>
      <color rgb="FFFF0000"/>
      <name val="Calibri"/>
      <family val="2"/>
      <charset val="238"/>
    </font>
    <font>
      <b/>
      <sz val="16"/>
      <color theme="1"/>
      <name val="Calibri"/>
      <family val="2"/>
      <scheme val="minor"/>
    </font>
    <font>
      <sz val="12"/>
      <color theme="1"/>
      <name val="Calibri"/>
      <family val="2"/>
      <charset val="238"/>
      <scheme val="minor"/>
    </font>
    <font>
      <sz val="12"/>
      <name val="Calibri"/>
      <family val="2"/>
      <charset val="238"/>
      <scheme val="minor"/>
    </font>
    <font>
      <sz val="12"/>
      <color theme="1"/>
      <name val="Calibri"/>
      <family val="2"/>
      <scheme val="minor"/>
    </font>
    <font>
      <b/>
      <sz val="11"/>
      <color indexed="8"/>
      <name val="Calibri"/>
      <family val="2"/>
      <scheme val="minor"/>
    </font>
    <font>
      <sz val="11"/>
      <color indexed="8"/>
      <name val="Calibri"/>
      <family val="2"/>
      <charset val="238"/>
    </font>
    <font>
      <sz val="11"/>
      <color theme="1"/>
      <name val="Calibri"/>
      <family val="2"/>
      <charset val="238"/>
    </font>
    <font>
      <sz val="11"/>
      <name val="Arial"/>
      <family val="2"/>
      <charset val="238"/>
    </font>
    <font>
      <sz val="11"/>
      <name val="Calibri"/>
      <family val="2"/>
      <charset val="238"/>
    </font>
    <font>
      <i/>
      <sz val="11"/>
      <name val="Calibri"/>
      <family val="2"/>
      <charset val="238"/>
      <scheme val="minor"/>
    </font>
    <font>
      <b/>
      <sz val="12"/>
      <color theme="1"/>
      <name val="Calibri"/>
      <family val="2"/>
      <charset val="238"/>
      <scheme val="minor"/>
    </font>
    <font>
      <sz val="12"/>
      <color indexed="8"/>
      <name val="Calibri"/>
      <family val="2"/>
      <charset val="238"/>
    </font>
    <font>
      <sz val="12"/>
      <color rgb="FFFF0000"/>
      <name val="Calibri"/>
      <family val="2"/>
      <charset val="238"/>
      <scheme val="minor"/>
    </font>
    <font>
      <b/>
      <sz val="11"/>
      <color rgb="FF000000"/>
      <name val="Calibri"/>
      <family val="2"/>
      <charset val="238"/>
    </font>
    <font>
      <sz val="10"/>
      <color theme="1"/>
      <name val="Arial CE"/>
      <charset val="238"/>
    </font>
    <font>
      <sz val="11"/>
      <color rgb="FFFF0000"/>
      <name val="Arial"/>
      <family val="2"/>
      <charset val="238"/>
    </font>
    <font>
      <b/>
      <sz val="14"/>
      <name val="Calibri"/>
      <family val="2"/>
      <charset val="238"/>
      <scheme val="minor"/>
    </font>
    <font>
      <sz val="14"/>
      <name val="Calibri"/>
      <family val="2"/>
      <charset val="238"/>
      <scheme val="minor"/>
    </font>
    <font>
      <sz val="10"/>
      <name val="Calibri"/>
      <family val="2"/>
      <charset val="238"/>
      <scheme val="minor"/>
    </font>
    <font>
      <b/>
      <sz val="12"/>
      <name val="Calibri"/>
      <family val="2"/>
      <charset val="238"/>
      <scheme val="minor"/>
    </font>
    <font>
      <b/>
      <sz val="9"/>
      <color indexed="81"/>
      <name val="Tahoma"/>
      <family val="2"/>
    </font>
    <font>
      <sz val="9"/>
      <color indexed="81"/>
      <name val="Tahoma"/>
      <family val="2"/>
    </font>
    <font>
      <sz val="11"/>
      <color rgb="FF9C6500"/>
      <name val="Calibri"/>
      <family val="2"/>
      <charset val="238"/>
      <scheme val="minor"/>
    </font>
    <font>
      <sz val="11"/>
      <color rgb="FFC00000"/>
      <name val="Calibri"/>
      <family val="2"/>
      <charset val="238"/>
      <scheme val="minor"/>
    </font>
    <font>
      <sz val="12"/>
      <color rgb="FFFF0000"/>
      <name val="Calibri"/>
      <family val="2"/>
      <scheme val="minor"/>
    </font>
    <font>
      <sz val="12"/>
      <color theme="1" tint="4.9989318521683403E-2"/>
      <name val="Calibri"/>
      <family val="2"/>
      <scheme val="minor"/>
    </font>
    <font>
      <sz val="16"/>
      <color theme="1"/>
      <name val="Calibri"/>
      <family val="2"/>
      <charset val="238"/>
      <scheme val="minor"/>
    </font>
    <font>
      <sz val="11"/>
      <color theme="1"/>
      <name val="Arial"/>
      <family val="2"/>
      <charset val="238"/>
    </font>
    <font>
      <sz val="11"/>
      <color rgb="FF000000"/>
      <name val="Calibri"/>
      <family val="2"/>
      <charset val="238"/>
      <scheme val="minor"/>
    </font>
    <font>
      <sz val="14"/>
      <color theme="1"/>
      <name val="Calibri"/>
      <family val="2"/>
      <charset val="238"/>
      <scheme val="minor"/>
    </font>
    <font>
      <sz val="11"/>
      <color indexed="8"/>
      <name val="Calibri"/>
      <family val="2"/>
      <charset val="238"/>
      <scheme val="minor"/>
    </font>
    <font>
      <b/>
      <sz val="11"/>
      <name val="Calibri"/>
      <family val="2"/>
      <charset val="238"/>
    </font>
    <font>
      <i/>
      <sz val="11"/>
      <name val="Calibri"/>
      <family val="2"/>
      <charset val="238"/>
    </font>
    <font>
      <sz val="10"/>
      <color rgb="FFFF0000"/>
      <name val="Calibri"/>
      <family val="2"/>
      <charset val="238"/>
    </font>
    <font>
      <sz val="12"/>
      <color theme="0" tint="-0.34998626667073579"/>
      <name val="Calibri"/>
      <family val="2"/>
      <charset val="238"/>
      <scheme val="minor"/>
    </font>
    <font>
      <sz val="9"/>
      <name val="Calibri"/>
      <family val="2"/>
    </font>
    <font>
      <sz val="12"/>
      <color indexed="8"/>
      <name val="Calibri"/>
      <family val="2"/>
      <charset val="238"/>
      <scheme val="minor"/>
    </font>
  </fonts>
  <fills count="24">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C7CE"/>
      </patternFill>
    </fill>
    <fill>
      <patternFill patternType="solid">
        <fgColor rgb="FF99CC00"/>
        <bgColor indexed="64"/>
      </patternFill>
    </fill>
    <fill>
      <patternFill patternType="solid">
        <fgColor rgb="FFFFC7CE"/>
        <bgColor rgb="FFFFEB9C"/>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99CC00"/>
        <bgColor rgb="FF99CC00"/>
      </patternFill>
    </fill>
    <fill>
      <patternFill patternType="solid">
        <fgColor theme="0"/>
        <bgColor rgb="FFFFFF00"/>
      </patternFill>
    </fill>
    <fill>
      <patternFill patternType="solid">
        <fgColor rgb="FFFFFF00"/>
        <bgColor rgb="FFFFFF00"/>
      </patternFill>
    </fill>
    <fill>
      <patternFill patternType="solid">
        <fgColor theme="0"/>
        <bgColor rgb="FF99CC00"/>
      </patternFill>
    </fill>
    <fill>
      <patternFill patternType="solid">
        <fgColor rgb="FFFFFF00"/>
        <bgColor rgb="FF99CC00"/>
      </patternFill>
    </fill>
    <fill>
      <patternFill patternType="solid">
        <fgColor theme="9" tint="0.39997558519241921"/>
        <bgColor indexed="64"/>
      </patternFill>
    </fill>
    <fill>
      <patternFill patternType="solid">
        <fgColor rgb="FFFFFF99"/>
        <bgColor indexed="64"/>
      </patternFill>
    </fill>
    <fill>
      <patternFill patternType="solid">
        <fgColor rgb="FFFFFF66"/>
        <bgColor indexed="64"/>
      </patternFill>
    </fill>
    <fill>
      <patternFill patternType="solid">
        <fgColor theme="0" tint="-0.14999847407452621"/>
        <bgColor rgb="FF99CC00"/>
      </patternFill>
    </fill>
    <fill>
      <patternFill patternType="solid">
        <fgColor rgb="FFFFEB9C"/>
      </patternFill>
    </fill>
    <fill>
      <patternFill patternType="solid">
        <fgColor rgb="FF92D050"/>
        <bgColor rgb="FF92D050"/>
      </patternFill>
    </fill>
    <fill>
      <patternFill patternType="solid">
        <fgColor theme="0" tint="-0.14999847407452621"/>
        <bgColor rgb="FFFFFF00"/>
      </patternFill>
    </fill>
    <fill>
      <patternFill patternType="solid">
        <fgColor rgb="FFFFFF00"/>
        <bgColor rgb="FFFFFF99"/>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s>
  <cellStyleXfs count="9">
    <xf numFmtId="0" fontId="0" fillId="0" borderId="0"/>
    <xf numFmtId="44" fontId="5" fillId="0" borderId="0" applyFont="0" applyFill="0" applyBorder="0" applyAlignment="0" applyProtection="0"/>
    <xf numFmtId="165" fontId="6" fillId="0" borderId="0" applyBorder="0" applyProtection="0"/>
    <xf numFmtId="0" fontId="5" fillId="0" borderId="0"/>
    <xf numFmtId="0" fontId="7" fillId="5" borderId="0" applyNumberFormat="0" applyBorder="0" applyAlignment="0" applyProtection="0"/>
    <xf numFmtId="0" fontId="9" fillId="7" borderId="0" applyBorder="0" applyProtection="0"/>
    <xf numFmtId="0" fontId="7" fillId="5" borderId="0" applyNumberFormat="0" applyBorder="0" applyAlignment="0" applyProtection="0"/>
    <xf numFmtId="0" fontId="3" fillId="0" borderId="0"/>
    <xf numFmtId="0" fontId="42" fillId="20" borderId="0" applyNumberFormat="0" applyBorder="0" applyAlignment="0" applyProtection="0"/>
  </cellStyleXfs>
  <cellXfs count="1291">
    <xf numFmtId="0" fontId="0" fillId="0" borderId="0" xfId="0"/>
    <xf numFmtId="0" fontId="0" fillId="0" borderId="0" xfId="0"/>
    <xf numFmtId="4" fontId="0" fillId="0" borderId="0" xfId="0" applyNumberFormat="1"/>
    <xf numFmtId="0" fontId="3" fillId="0" borderId="0" xfId="0" applyFont="1"/>
    <xf numFmtId="0" fontId="4" fillId="0" borderId="0" xfId="0" applyFont="1" applyFill="1"/>
    <xf numFmtId="0" fontId="0" fillId="0" borderId="0" xfId="0" applyFill="1"/>
    <xf numFmtId="0" fontId="4" fillId="0" borderId="0" xfId="0" applyFont="1"/>
    <xf numFmtId="0" fontId="8" fillId="0" borderId="0" xfId="0" applyFont="1" applyAlignment="1">
      <alignment vertical="center"/>
    </xf>
    <xf numFmtId="0" fontId="0" fillId="3" borderId="0" xfId="0" applyFill="1"/>
    <xf numFmtId="1" fontId="10" fillId="2" borderId="2" xfId="0" applyNumberFormat="1" applyFont="1" applyFill="1" applyBorder="1" applyAlignment="1">
      <alignment horizontal="center" vertical="center" wrapText="1"/>
    </xf>
    <xf numFmtId="0" fontId="11" fillId="0" borderId="0" xfId="0" applyFont="1" applyFill="1"/>
    <xf numFmtId="0" fontId="3" fillId="0" borderId="0" xfId="0" applyFont="1" applyFill="1" applyAlignment="1">
      <alignment horizontal="center" vertical="center"/>
    </xf>
    <xf numFmtId="0" fontId="3" fillId="0" borderId="0" xfId="0" applyFont="1" applyFill="1"/>
    <xf numFmtId="0" fontId="11" fillId="0" borderId="0" xfId="0" applyFont="1"/>
    <xf numFmtId="4" fontId="11" fillId="0" borderId="0" xfId="0" applyNumberFormat="1" applyFont="1"/>
    <xf numFmtId="0" fontId="20" fillId="0" borderId="0" xfId="0" applyFont="1"/>
    <xf numFmtId="0" fontId="18" fillId="8" borderId="2" xfId="0" applyFont="1" applyFill="1" applyBorder="1" applyAlignment="1">
      <alignment horizontal="center" vertical="center" wrapText="1"/>
    </xf>
    <xf numFmtId="0" fontId="23" fillId="0" borderId="0" xfId="0" applyFont="1" applyFill="1"/>
    <xf numFmtId="0" fontId="23" fillId="0" borderId="0" xfId="0" applyFont="1"/>
    <xf numFmtId="0" fontId="18" fillId="0" borderId="0" xfId="0" applyFont="1"/>
    <xf numFmtId="0" fontId="3" fillId="0" borderId="0" xfId="0" applyFont="1" applyAlignment="1">
      <alignment horizontal="center" vertical="center"/>
    </xf>
    <xf numFmtId="1" fontId="25" fillId="2" borderId="2" xfId="0" applyNumberFormat="1" applyFont="1" applyFill="1" applyBorder="1" applyAlignment="1">
      <alignment horizontal="center" vertical="center" wrapText="1"/>
    </xf>
    <xf numFmtId="167" fontId="4" fillId="0" borderId="0" xfId="0" applyNumberFormat="1" applyFont="1" applyAlignment="1">
      <alignment horizontal="center" vertical="center"/>
    </xf>
    <xf numFmtId="0" fontId="4" fillId="8" borderId="2" xfId="0" applyFont="1" applyFill="1" applyBorder="1" applyAlignment="1">
      <alignment horizontal="left" vertical="top" wrapText="1"/>
    </xf>
    <xf numFmtId="49" fontId="4" fillId="8" borderId="2" xfId="0" applyNumberFormat="1" applyFont="1" applyFill="1" applyBorder="1" applyAlignment="1">
      <alignment horizontal="center" vertical="top" wrapText="1"/>
    </xf>
    <xf numFmtId="4" fontId="16" fillId="8" borderId="2" xfId="0" applyNumberFormat="1" applyFont="1" applyFill="1" applyBorder="1" applyAlignment="1">
      <alignment horizontal="center" vertical="center"/>
    </xf>
    <xf numFmtId="4" fontId="4" fillId="8" borderId="2" xfId="0" applyNumberFormat="1" applyFont="1" applyFill="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left" vertical="top" wrapText="1"/>
    </xf>
    <xf numFmtId="4" fontId="0" fillId="0" borderId="2" xfId="0" applyNumberFormat="1" applyBorder="1" applyAlignment="1">
      <alignment horizontal="center" vertical="center"/>
    </xf>
    <xf numFmtId="167" fontId="0" fillId="0" borderId="0" xfId="0" applyNumberFormat="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xf>
    <xf numFmtId="0" fontId="4" fillId="10" borderId="2" xfId="0" applyFont="1" applyFill="1" applyBorder="1" applyAlignment="1">
      <alignment horizontal="left" vertical="top" wrapText="1"/>
    </xf>
    <xf numFmtId="49" fontId="4" fillId="10" borderId="2" xfId="0" applyNumberFormat="1" applyFont="1" applyFill="1" applyBorder="1" applyAlignment="1">
      <alignment horizontal="center" vertical="top" wrapText="1"/>
    </xf>
    <xf numFmtId="0" fontId="27" fillId="0" borderId="0" xfId="0" applyFont="1"/>
    <xf numFmtId="0" fontId="27" fillId="0" borderId="0" xfId="0" applyFont="1" applyAlignment="1">
      <alignment horizontal="left" vertical="top"/>
    </xf>
    <xf numFmtId="0" fontId="26" fillId="0" borderId="0" xfId="0" applyFont="1" applyAlignment="1">
      <alignment horizontal="center"/>
    </xf>
    <xf numFmtId="4" fontId="26" fillId="0" borderId="0" xfId="0" applyNumberFormat="1" applyFont="1"/>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1" fontId="6" fillId="11" borderId="13" xfId="0" applyNumberFormat="1" applyFont="1" applyFill="1" applyBorder="1" applyAlignment="1">
      <alignment horizontal="center" vertical="center" wrapText="1"/>
    </xf>
    <xf numFmtId="0" fontId="6" fillId="11" borderId="12" xfId="0" applyFont="1" applyFill="1" applyBorder="1" applyAlignment="1">
      <alignment horizontal="center" vertical="center"/>
    </xf>
    <xf numFmtId="0" fontId="6" fillId="11" borderId="12" xfId="0" applyFont="1" applyFill="1" applyBorder="1" applyAlignment="1">
      <alignment horizontal="center" vertical="top"/>
    </xf>
    <xf numFmtId="4" fontId="6" fillId="11" borderId="13"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vertical="center"/>
    </xf>
    <xf numFmtId="0" fontId="0" fillId="0" borderId="2" xfId="0" applyBorder="1" applyAlignment="1">
      <alignment horizontal="center"/>
    </xf>
    <xf numFmtId="49" fontId="4" fillId="8" borderId="2" xfId="0" applyNumberFormat="1" applyFont="1" applyFill="1" applyBorder="1" applyAlignment="1">
      <alignment horizontal="center" vertical="center" wrapText="1"/>
    </xf>
    <xf numFmtId="0" fontId="16" fillId="8" borderId="2" xfId="0" applyFont="1" applyFill="1" applyBorder="1" applyAlignment="1">
      <alignment horizontal="center" vertical="center"/>
    </xf>
    <xf numFmtId="0" fontId="16" fillId="8" borderId="1" xfId="0" applyFont="1" applyFill="1" applyBorder="1" applyAlignment="1">
      <alignment horizontal="center" vertical="center"/>
    </xf>
    <xf numFmtId="0" fontId="0" fillId="0" borderId="0" xfId="0" applyAlignment="1">
      <alignment horizontal="left" vertical="center" wrapText="1"/>
    </xf>
    <xf numFmtId="0" fontId="2" fillId="0" borderId="0" xfId="0" applyFont="1"/>
    <xf numFmtId="4" fontId="4" fillId="8" borderId="2"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30" fillId="0" borderId="0" xfId="0" applyFont="1"/>
    <xf numFmtId="0" fontId="21" fillId="0" borderId="0" xfId="0" applyFont="1"/>
    <xf numFmtId="4" fontId="21" fillId="0" borderId="0" xfId="0" applyNumberFormat="1" applyFont="1"/>
    <xf numFmtId="1" fontId="31" fillId="2" borderId="2" xfId="0" applyNumberFormat="1" applyFont="1" applyFill="1" applyBorder="1" applyAlignment="1">
      <alignment horizontal="center" vertical="center" wrapText="1"/>
    </xf>
    <xf numFmtId="165" fontId="21" fillId="3" borderId="2" xfId="2" applyFont="1" applyFill="1" applyBorder="1" applyAlignment="1">
      <alignment horizontal="center" vertical="center" wrapText="1"/>
    </xf>
    <xf numFmtId="4" fontId="21" fillId="3" borderId="2" xfId="0" applyNumberFormat="1" applyFont="1" applyFill="1" applyBorder="1" applyAlignment="1">
      <alignment horizontal="center" vertical="center"/>
    </xf>
    <xf numFmtId="0" fontId="21" fillId="3" borderId="2" xfId="0" applyFont="1" applyFill="1" applyBorder="1" applyAlignment="1">
      <alignment horizontal="center" vertical="center"/>
    </xf>
    <xf numFmtId="0" fontId="21" fillId="8" borderId="2" xfId="0" applyFont="1" applyFill="1" applyBorder="1" applyAlignment="1">
      <alignment horizontal="center" vertical="center"/>
    </xf>
    <xf numFmtId="165" fontId="21" fillId="8" borderId="2" xfId="2" applyFont="1" applyFill="1" applyBorder="1" applyAlignment="1">
      <alignment horizontal="center" vertical="center" wrapText="1"/>
    </xf>
    <xf numFmtId="17" fontId="21" fillId="8" borderId="2" xfId="0" applyNumberFormat="1" applyFont="1" applyFill="1" applyBorder="1" applyAlignment="1">
      <alignment horizontal="center" vertical="center" wrapText="1"/>
    </xf>
    <xf numFmtId="4" fontId="32" fillId="8" borderId="2" xfId="0" applyNumberFormat="1" applyFont="1" applyFill="1" applyBorder="1" applyAlignment="1">
      <alignment horizontal="center" vertical="center"/>
    </xf>
    <xf numFmtId="17" fontId="32" fillId="8" borderId="2" xfId="0" applyNumberFormat="1" applyFont="1" applyFill="1" applyBorder="1" applyAlignment="1">
      <alignment horizontal="center" vertical="center" wrapText="1"/>
    </xf>
    <xf numFmtId="0" fontId="32" fillId="8" borderId="2" xfId="0" applyFont="1" applyFill="1" applyBorder="1" applyAlignment="1">
      <alignment horizontal="center" vertical="center"/>
    </xf>
    <xf numFmtId="4" fontId="32" fillId="8" borderId="2" xfId="0" applyNumberFormat="1" applyFont="1" applyFill="1" applyBorder="1" applyAlignment="1">
      <alignment horizontal="center" vertical="center" wrapText="1"/>
    </xf>
    <xf numFmtId="49" fontId="16" fillId="8" borderId="2" xfId="0" applyNumberFormat="1" applyFont="1" applyFill="1" applyBorder="1" applyAlignment="1">
      <alignment horizontal="center" vertical="center" wrapText="1"/>
    </xf>
    <xf numFmtId="4" fontId="19" fillId="8" borderId="1" xfId="0" applyNumberFormat="1" applyFont="1" applyFill="1" applyBorder="1" applyAlignment="1">
      <alignment horizontal="center" vertical="center" wrapText="1"/>
    </xf>
    <xf numFmtId="17" fontId="16" fillId="8" borderId="2" xfId="0" applyNumberFormat="1" applyFont="1" applyFill="1" applyBorder="1" applyAlignment="1">
      <alignment horizontal="center" vertical="center" wrapText="1"/>
    </xf>
    <xf numFmtId="2" fontId="16" fillId="0" borderId="0" xfId="0" applyNumberFormat="1" applyFont="1" applyAlignment="1">
      <alignment horizontal="left" vertical="top"/>
    </xf>
    <xf numFmtId="0" fontId="33" fillId="0" borderId="0" xfId="0" applyFont="1"/>
    <xf numFmtId="168" fontId="0" fillId="0" borderId="0" xfId="0" applyNumberFormat="1"/>
    <xf numFmtId="0" fontId="34" fillId="0" borderId="0" xfId="0" applyFont="1" applyAlignment="1">
      <alignment horizontal="center" vertical="center"/>
    </xf>
    <xf numFmtId="0" fontId="0" fillId="11" borderId="12" xfId="0" applyFill="1" applyBorder="1" applyAlignment="1">
      <alignment horizontal="center" vertical="center" wrapText="1"/>
    </xf>
    <xf numFmtId="169" fontId="0" fillId="11" borderId="13" xfId="0" applyNumberFormat="1" applyFill="1" applyBorder="1" applyAlignment="1">
      <alignment horizontal="center" vertical="center" wrapText="1"/>
    </xf>
    <xf numFmtId="0" fontId="0" fillId="11" borderId="12" xfId="0" applyFill="1" applyBorder="1" applyAlignment="1">
      <alignment horizontal="center" vertical="center"/>
    </xf>
    <xf numFmtId="171" fontId="26" fillId="0" borderId="0" xfId="0" applyNumberFormat="1" applyFont="1" applyAlignment="1">
      <alignment horizontal="center" vertical="center"/>
    </xf>
    <xf numFmtId="0" fontId="26" fillId="0" borderId="0" xfId="0" applyFont="1"/>
    <xf numFmtId="171" fontId="0" fillId="0" borderId="0" xfId="0" applyNumberFormat="1" applyAlignment="1">
      <alignment horizontal="center" vertical="center"/>
    </xf>
    <xf numFmtId="0" fontId="0" fillId="0" borderId="0" xfId="0" applyAlignment="1">
      <alignment horizontal="center" vertical="center"/>
    </xf>
    <xf numFmtId="0" fontId="26" fillId="0" borderId="0" xfId="0" applyFont="1" applyAlignment="1">
      <alignment horizontal="center" vertical="center"/>
    </xf>
    <xf numFmtId="0" fontId="36" fillId="0" borderId="0" xfId="0" applyFont="1"/>
    <xf numFmtId="0" fontId="37" fillId="0" borderId="0" xfId="0" applyFont="1"/>
    <xf numFmtId="0" fontId="37" fillId="0" borderId="0" xfId="0" applyFont="1" applyAlignment="1">
      <alignment horizontal="center" vertical="center"/>
    </xf>
    <xf numFmtId="4" fontId="3" fillId="0" borderId="0" xfId="0" applyNumberFormat="1" applyFont="1"/>
    <xf numFmtId="0" fontId="4" fillId="3" borderId="0" xfId="0" applyFont="1" applyFill="1"/>
    <xf numFmtId="4" fontId="3" fillId="3" borderId="0" xfId="0" applyNumberFormat="1" applyFont="1" applyFill="1"/>
    <xf numFmtId="4" fontId="0" fillId="0" borderId="0" xfId="0" applyNumberFormat="1" applyAlignment="1">
      <alignment horizontal="center" vertical="center"/>
    </xf>
    <xf numFmtId="4" fontId="0" fillId="3" borderId="0" xfId="0" applyNumberFormat="1" applyFill="1" applyAlignment="1">
      <alignment horizontal="center" vertical="center"/>
    </xf>
    <xf numFmtId="1" fontId="25" fillId="4" borderId="2" xfId="0" applyNumberFormat="1" applyFont="1" applyFill="1" applyBorder="1" applyAlignment="1">
      <alignment horizontal="center" vertical="center" wrapText="1"/>
    </xf>
    <xf numFmtId="0" fontId="0" fillId="3" borderId="0" xfId="0" applyFill="1" applyAlignment="1">
      <alignment horizontal="center"/>
    </xf>
    <xf numFmtId="2" fontId="4" fillId="8" borderId="2" xfId="0" applyNumberFormat="1" applyFont="1" applyFill="1" applyBorder="1" applyAlignment="1">
      <alignment horizontal="center" vertical="center"/>
    </xf>
    <xf numFmtId="0" fontId="0" fillId="17" borderId="0" xfId="0" applyFill="1"/>
    <xf numFmtId="0" fontId="0" fillId="18" borderId="0" xfId="0" applyFill="1"/>
    <xf numFmtId="0" fontId="0" fillId="0" borderId="0" xfId="0" applyAlignment="1">
      <alignment wrapText="1"/>
    </xf>
    <xf numFmtId="0" fontId="16" fillId="0" borderId="0" xfId="0" applyFont="1"/>
    <xf numFmtId="0" fontId="25" fillId="2" borderId="6" xfId="0" applyFont="1" applyFill="1" applyBorder="1" applyAlignment="1">
      <alignment horizontal="center" vertical="center"/>
    </xf>
    <xf numFmtId="49" fontId="16" fillId="9" borderId="2" xfId="0" applyNumberFormat="1" applyFont="1" applyFill="1" applyBorder="1" applyAlignment="1">
      <alignment horizontal="center" vertical="center" wrapText="1"/>
    </xf>
    <xf numFmtId="0" fontId="0" fillId="10" borderId="2" xfId="0" applyFill="1" applyBorder="1"/>
    <xf numFmtId="0" fontId="0" fillId="10" borderId="2" xfId="0" applyFill="1" applyBorder="1" applyAlignment="1">
      <alignment wrapText="1"/>
    </xf>
    <xf numFmtId="0" fontId="0" fillId="0" borderId="0" xfId="0" applyAlignment="1">
      <alignment horizontal="left" vertical="center"/>
    </xf>
    <xf numFmtId="4" fontId="4" fillId="0" borderId="2" xfId="0" applyNumberFormat="1" applyFont="1" applyFill="1" applyBorder="1" applyAlignment="1">
      <alignment horizontal="center" vertical="center"/>
    </xf>
    <xf numFmtId="0" fontId="0" fillId="3" borderId="2" xfId="0" applyNumberFormat="1" applyFill="1" applyBorder="1" applyAlignment="1">
      <alignment horizontal="center" vertical="center"/>
    </xf>
    <xf numFmtId="4" fontId="0" fillId="3" borderId="2" xfId="0" applyNumberFormat="1" applyFill="1" applyBorder="1" applyAlignment="1">
      <alignment horizontal="center" vertical="center"/>
    </xf>
    <xf numFmtId="0" fontId="0" fillId="10" borderId="2" xfId="0" applyFill="1" applyBorder="1" applyAlignment="1">
      <alignment horizontal="center"/>
    </xf>
    <xf numFmtId="0" fontId="2" fillId="10" borderId="2" xfId="0" applyFont="1" applyFill="1" applyBorder="1" applyAlignment="1">
      <alignment horizontal="center" vertical="center" wrapText="1"/>
    </xf>
    <xf numFmtId="0" fontId="32" fillId="9" borderId="2" xfId="0" applyFont="1" applyFill="1" applyBorder="1" applyAlignment="1">
      <alignment horizontal="center" vertical="center" wrapText="1"/>
    </xf>
    <xf numFmtId="2" fontId="0" fillId="0" borderId="0" xfId="0" applyNumberFormat="1"/>
    <xf numFmtId="2" fontId="0" fillId="10" borderId="2" xfId="0" applyNumberFormat="1" applyFill="1" applyBorder="1" applyAlignment="1">
      <alignment horizontal="center"/>
    </xf>
    <xf numFmtId="4" fontId="0" fillId="0" borderId="2" xfId="0" applyNumberFormat="1" applyBorder="1" applyAlignment="1">
      <alignment horizontal="right" vertical="center"/>
    </xf>
    <xf numFmtId="4" fontId="0" fillId="0" borderId="2" xfId="0" applyNumberFormat="1" applyBorder="1" applyAlignment="1">
      <alignment horizontal="right"/>
    </xf>
    <xf numFmtId="3" fontId="0" fillId="0" borderId="2" xfId="0" applyNumberFormat="1" applyBorder="1" applyAlignment="1">
      <alignment horizontal="center"/>
    </xf>
    <xf numFmtId="3" fontId="0" fillId="0" borderId="4" xfId="0" applyNumberFormat="1" applyBorder="1" applyAlignment="1">
      <alignment horizontal="center"/>
    </xf>
    <xf numFmtId="0" fontId="2" fillId="10" borderId="2" xfId="0" applyFont="1" applyFill="1" applyBorder="1"/>
    <xf numFmtId="0" fontId="2" fillId="0" borderId="2" xfId="0" applyFont="1" applyBorder="1" applyAlignment="1">
      <alignment horizontal="center"/>
    </xf>
    <xf numFmtId="4" fontId="2" fillId="0" borderId="2" xfId="0" applyNumberFormat="1" applyFont="1" applyBorder="1" applyAlignment="1">
      <alignment horizontal="right"/>
    </xf>
    <xf numFmtId="0" fontId="11" fillId="8" borderId="2" xfId="0" applyFont="1" applyFill="1" applyBorder="1" applyAlignment="1">
      <alignment horizontal="center" vertical="center" wrapText="1"/>
    </xf>
    <xf numFmtId="0" fontId="11" fillId="8" borderId="2" xfId="0" applyFont="1" applyFill="1" applyBorder="1" applyAlignment="1">
      <alignment horizontal="center" vertical="center"/>
    </xf>
    <xf numFmtId="4" fontId="14" fillId="8" borderId="2"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1" fillId="8" borderId="2" xfId="0" applyFont="1" applyFill="1" applyBorder="1" applyAlignment="1">
      <alignment horizontal="left" vertical="center" wrapText="1"/>
    </xf>
    <xf numFmtId="0" fontId="14" fillId="8" borderId="2" xfId="0"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4" fontId="11" fillId="8" borderId="2" xfId="0" applyNumberFormat="1" applyFont="1" applyFill="1" applyBorder="1" applyAlignment="1">
      <alignment horizontal="center" vertical="center" wrapText="1"/>
    </xf>
    <xf numFmtId="4" fontId="14" fillId="8" borderId="2" xfId="0" applyNumberFormat="1" applyFont="1" applyFill="1" applyBorder="1" applyAlignment="1">
      <alignment horizontal="center" vertical="center" wrapText="1"/>
    </xf>
    <xf numFmtId="0" fontId="12" fillId="8" borderId="2" xfId="0" applyFont="1" applyFill="1" applyBorder="1" applyAlignment="1">
      <alignment horizontal="center" vertical="center" wrapText="1"/>
    </xf>
    <xf numFmtId="4" fontId="11" fillId="0" borderId="2" xfId="0" applyNumberFormat="1" applyFont="1" applyFill="1" applyBorder="1" applyAlignment="1">
      <alignment horizontal="center" vertical="center"/>
    </xf>
    <xf numFmtId="0" fontId="11" fillId="0" borderId="2" xfId="0" applyFont="1" applyFill="1" applyBorder="1" applyAlignment="1">
      <alignment horizontal="left" vertical="center" wrapText="1"/>
    </xf>
    <xf numFmtId="49" fontId="11" fillId="0" borderId="2" xfId="0" applyNumberFormat="1" applyFont="1" applyFill="1" applyBorder="1" applyAlignment="1">
      <alignment horizontal="center" vertical="center" wrapText="1"/>
    </xf>
    <xf numFmtId="0" fontId="24"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4" fontId="10" fillId="2" borderId="2" xfId="0" applyNumberFormat="1" applyFont="1" applyFill="1" applyBorder="1" applyAlignment="1">
      <alignment horizontal="center" vertical="center" wrapText="1"/>
    </xf>
    <xf numFmtId="0" fontId="0" fillId="4" borderId="2" xfId="0" applyFill="1" applyBorder="1" applyAlignment="1">
      <alignment horizontal="center" vertical="center"/>
    </xf>
    <xf numFmtId="0" fontId="25" fillId="2" borderId="5" xfId="0" applyFont="1" applyFill="1" applyBorder="1" applyAlignment="1">
      <alignment horizontal="center" vertical="center"/>
    </xf>
    <xf numFmtId="0" fontId="25" fillId="2" borderId="5" xfId="0" applyFont="1" applyFill="1" applyBorder="1" applyAlignment="1">
      <alignment horizontal="center" vertical="center" wrapText="1"/>
    </xf>
    <xf numFmtId="4" fontId="25" fillId="2" borderId="2" xfId="0" applyNumberFormat="1" applyFont="1" applyFill="1" applyBorder="1" applyAlignment="1">
      <alignment horizontal="center" vertical="center" wrapText="1"/>
    </xf>
    <xf numFmtId="0" fontId="25" fillId="2" borderId="2" xfId="0" applyFont="1" applyFill="1" applyBorder="1" applyAlignment="1">
      <alignment horizontal="center" vertical="center" wrapText="1"/>
    </xf>
    <xf numFmtId="0" fontId="28" fillId="10" borderId="2" xfId="0" applyFont="1" applyFill="1" applyBorder="1" applyAlignment="1">
      <alignment horizontal="center" vertical="center" wrapText="1"/>
    </xf>
    <xf numFmtId="0" fontId="4" fillId="10" borderId="2" xfId="0" applyFont="1" applyFill="1" applyBorder="1" applyAlignment="1">
      <alignment horizontal="center" vertical="center"/>
    </xf>
    <xf numFmtId="0" fontId="4" fillId="10" borderId="2" xfId="0" applyFont="1" applyFill="1" applyBorder="1" applyAlignment="1">
      <alignment horizontal="center" vertical="center" wrapText="1"/>
    </xf>
    <xf numFmtId="4" fontId="4" fillId="10" borderId="2" xfId="0" applyNumberFormat="1" applyFont="1" applyFill="1" applyBorder="1" applyAlignment="1">
      <alignment horizontal="center" vertical="center"/>
    </xf>
    <xf numFmtId="17" fontId="4" fillId="10" borderId="2" xfId="0" applyNumberFormat="1" applyFont="1" applyFill="1" applyBorder="1" applyAlignment="1">
      <alignment horizontal="center" vertical="center" wrapText="1"/>
    </xf>
    <xf numFmtId="4" fontId="16" fillId="8" borderId="2" xfId="0" applyNumberFormat="1" applyFont="1" applyFill="1" applyBorder="1" applyAlignment="1">
      <alignment horizontal="center" vertical="center" wrapText="1"/>
    </xf>
    <xf numFmtId="17" fontId="4" fillId="8" borderId="2" xfId="0" applyNumberFormat="1"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1" xfId="0" applyFont="1" applyFill="1" applyBorder="1" applyAlignment="1">
      <alignment horizontal="center" vertical="center"/>
    </xf>
    <xf numFmtId="0" fontId="4" fillId="8" borderId="2" xfId="0" applyFont="1" applyFill="1" applyBorder="1" applyAlignment="1">
      <alignment horizontal="center" vertical="center"/>
    </xf>
    <xf numFmtId="0" fontId="4" fillId="8" borderId="1"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4" fillId="0" borderId="2" xfId="0" applyFont="1" applyBorder="1" applyAlignment="1">
      <alignment horizontal="center" vertical="center" wrapText="1"/>
    </xf>
    <xf numFmtId="0" fontId="0" fillId="8" borderId="2" xfId="0" applyFill="1" applyBorder="1" applyAlignment="1">
      <alignment horizontal="center" vertical="center" wrapText="1"/>
    </xf>
    <xf numFmtId="4" fontId="0" fillId="0" borderId="2" xfId="0" applyNumberFormat="1" applyBorder="1" applyAlignment="1">
      <alignment horizontal="center" vertical="center" wrapText="1"/>
    </xf>
    <xf numFmtId="0" fontId="16" fillId="8" borderId="1"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9" borderId="2" xfId="0" applyFont="1" applyFill="1" applyBorder="1" applyAlignment="1">
      <alignment horizontal="center" vertical="center"/>
    </xf>
    <xf numFmtId="0" fontId="16" fillId="9" borderId="2" xfId="0" applyFont="1" applyFill="1" applyBorder="1" applyAlignment="1">
      <alignment horizontal="center" vertical="center" wrapText="1"/>
    </xf>
    <xf numFmtId="4" fontId="16" fillId="9" borderId="2" xfId="0" applyNumberFormat="1" applyFont="1" applyFill="1" applyBorder="1" applyAlignment="1">
      <alignment horizontal="center" vertical="center"/>
    </xf>
    <xf numFmtId="0" fontId="16" fillId="8" borderId="2"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4" fillId="8" borderId="2" xfId="0" applyFont="1" applyFill="1" applyBorder="1" applyAlignment="1">
      <alignment horizontal="left" vertical="center" wrapText="1"/>
    </xf>
    <xf numFmtId="0" fontId="25" fillId="2" borderId="2" xfId="0" applyFont="1" applyFill="1" applyBorder="1" applyAlignment="1">
      <alignment horizontal="center" vertical="center"/>
    </xf>
    <xf numFmtId="0" fontId="0" fillId="0" borderId="2" xfId="0" applyBorder="1" applyAlignment="1">
      <alignment horizontal="center"/>
    </xf>
    <xf numFmtId="0" fontId="4" fillId="10" borderId="2" xfId="0" applyFont="1" applyFill="1" applyBorder="1" applyAlignment="1">
      <alignment horizontal="left" vertical="center" wrapText="1"/>
    </xf>
    <xf numFmtId="0" fontId="31" fillId="2" borderId="5" xfId="0" applyFont="1" applyFill="1" applyBorder="1" applyAlignment="1">
      <alignment horizontal="center" vertical="center"/>
    </xf>
    <xf numFmtId="0" fontId="31" fillId="2" borderId="2" xfId="0" applyFont="1" applyFill="1" applyBorder="1" applyAlignment="1">
      <alignment horizontal="center" vertical="center" wrapText="1"/>
    </xf>
    <xf numFmtId="4" fontId="31" fillId="2" borderId="2" xfId="0" applyNumberFormat="1" applyFont="1" applyFill="1" applyBorder="1" applyAlignment="1">
      <alignment horizontal="center" vertical="center" wrapText="1"/>
    </xf>
    <xf numFmtId="0" fontId="31" fillId="2" borderId="5" xfId="0" applyFont="1" applyFill="1" applyBorder="1" applyAlignment="1">
      <alignment horizontal="center" vertical="center" wrapText="1"/>
    </xf>
    <xf numFmtId="0" fontId="4" fillId="8" borderId="1" xfId="3" applyFont="1" applyFill="1" applyBorder="1" applyAlignment="1">
      <alignment horizontal="center" vertical="center" wrapText="1"/>
    </xf>
    <xf numFmtId="4" fontId="16" fillId="8" borderId="1" xfId="0" applyNumberFormat="1" applyFont="1" applyFill="1" applyBorder="1" applyAlignment="1">
      <alignment horizontal="center" vertical="center"/>
    </xf>
    <xf numFmtId="0" fontId="0" fillId="11" borderId="13" xfId="0" applyFill="1" applyBorder="1" applyAlignment="1">
      <alignment horizontal="center" vertical="center" wrapText="1"/>
    </xf>
    <xf numFmtId="168" fontId="0" fillId="11" borderId="13" xfId="0" applyNumberFormat="1"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2" xfId="0" applyFont="1" applyFill="1" applyBorder="1" applyAlignment="1">
      <alignment horizontal="center" vertical="center"/>
    </xf>
    <xf numFmtId="4" fontId="25" fillId="4" borderId="2" xfId="0" applyNumberFormat="1" applyFont="1" applyFill="1" applyBorder="1" applyAlignment="1">
      <alignment horizontal="center" vertical="center" wrapText="1"/>
    </xf>
    <xf numFmtId="4" fontId="4" fillId="8" borderId="1" xfId="0" applyNumberFormat="1" applyFont="1" applyFill="1" applyBorder="1" applyAlignment="1">
      <alignment horizontal="center" vertical="center"/>
    </xf>
    <xf numFmtId="0" fontId="2" fillId="8" borderId="1"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31" fillId="2" borderId="2" xfId="0" applyFont="1" applyFill="1" applyBorder="1" applyAlignment="1">
      <alignment horizontal="center" vertical="center"/>
    </xf>
    <xf numFmtId="0" fontId="32" fillId="8" borderId="2" xfId="0" applyFont="1" applyFill="1" applyBorder="1" applyAlignment="1">
      <alignment horizontal="center" vertical="center" wrapText="1"/>
    </xf>
    <xf numFmtId="0" fontId="21" fillId="8" borderId="2" xfId="0" applyFont="1" applyFill="1" applyBorder="1" applyAlignment="1">
      <alignment horizontal="center" vertical="center" wrapText="1"/>
    </xf>
    <xf numFmtId="3" fontId="16" fillId="8" borderId="2" xfId="0" applyNumberFormat="1" applyFont="1" applyFill="1" applyBorder="1" applyAlignment="1">
      <alignment horizontal="center" vertical="center" wrapText="1"/>
    </xf>
    <xf numFmtId="0" fontId="0" fillId="0" borderId="0" xfId="0"/>
    <xf numFmtId="0" fontId="28" fillId="0" borderId="2" xfId="0" applyFont="1" applyFill="1" applyBorder="1" applyAlignment="1">
      <alignment horizontal="center" vertical="center" wrapText="1"/>
    </xf>
    <xf numFmtId="0" fontId="28" fillId="8" borderId="2"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8" borderId="2" xfId="8" applyFont="1" applyFill="1" applyBorder="1" applyAlignment="1">
      <alignment horizontal="center" vertical="center" wrapText="1"/>
    </xf>
    <xf numFmtId="0" fontId="14" fillId="8" borderId="2" xfId="8" applyFont="1" applyFill="1" applyBorder="1" applyAlignment="1">
      <alignment horizontal="center" vertical="center" wrapText="1"/>
    </xf>
    <xf numFmtId="0" fontId="28" fillId="0" borderId="2" xfId="0" applyFont="1" applyFill="1" applyBorder="1" applyAlignment="1">
      <alignment horizontal="center" vertical="center"/>
    </xf>
    <xf numFmtId="4" fontId="28" fillId="0" borderId="2" xfId="0" applyNumberFormat="1" applyFont="1" applyFill="1" applyBorder="1" applyAlignment="1">
      <alignment horizontal="center" vertical="center" wrapText="1"/>
    </xf>
    <xf numFmtId="0" fontId="28" fillId="0" borderId="2" xfId="5" applyFont="1" applyFill="1" applyBorder="1" applyAlignment="1" applyProtection="1">
      <alignment horizontal="center" vertical="center" wrapText="1"/>
    </xf>
    <xf numFmtId="0" fontId="28" fillId="8" borderId="2" xfId="0" applyFont="1" applyFill="1" applyBorder="1" applyAlignment="1">
      <alignment horizontal="center" vertical="center"/>
    </xf>
    <xf numFmtId="4" fontId="19" fillId="8" borderId="2" xfId="0" applyNumberFormat="1" applyFont="1" applyFill="1" applyBorder="1" applyAlignment="1">
      <alignment horizontal="center" vertical="center" wrapText="1"/>
    </xf>
    <xf numFmtId="0" fontId="28" fillId="8" borderId="2" xfId="5" applyFont="1" applyFill="1" applyBorder="1" applyAlignment="1" applyProtection="1">
      <alignment horizontal="center" vertical="center" wrapText="1"/>
    </xf>
    <xf numFmtId="0" fontId="28" fillId="8" borderId="1" xfId="0" applyFont="1" applyFill="1" applyBorder="1" applyAlignment="1">
      <alignment horizontal="center" vertical="center" wrapText="1"/>
    </xf>
    <xf numFmtId="4" fontId="28" fillId="8" borderId="1" xfId="0" applyNumberFormat="1" applyFont="1" applyFill="1" applyBorder="1" applyAlignment="1">
      <alignment horizontal="center" vertical="center" wrapText="1"/>
    </xf>
    <xf numFmtId="0" fontId="4" fillId="8" borderId="1" xfId="4" applyFont="1" applyFill="1" applyBorder="1" applyAlignment="1">
      <alignment horizontal="center" vertical="center" wrapText="1"/>
    </xf>
    <xf numFmtId="0" fontId="4" fillId="0" borderId="1" xfId="0" applyFont="1" applyFill="1" applyBorder="1" applyAlignment="1">
      <alignment horizontal="center" vertical="center" wrapText="1"/>
    </xf>
    <xf numFmtId="4" fontId="28"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4" fillId="0" borderId="1" xfId="4" applyFont="1" applyFill="1" applyBorder="1" applyAlignment="1">
      <alignment horizontal="center" vertical="center" wrapText="1"/>
    </xf>
    <xf numFmtId="0" fontId="19" fillId="9" borderId="2" xfId="0" applyFont="1" applyFill="1" applyBorder="1" applyAlignment="1">
      <alignment horizontal="center" vertical="center" wrapText="1"/>
    </xf>
    <xf numFmtId="4" fontId="19" fillId="9" borderId="2" xfId="0" applyNumberFormat="1" applyFont="1" applyFill="1" applyBorder="1" applyAlignment="1">
      <alignment horizontal="center" vertical="center" wrapText="1"/>
    </xf>
    <xf numFmtId="0" fontId="16" fillId="9" borderId="2" xfId="4" applyNumberFormat="1" applyFont="1" applyFill="1" applyBorder="1" applyAlignment="1">
      <alignment horizontal="center" vertical="center" wrapText="1"/>
    </xf>
    <xf numFmtId="0" fontId="46" fillId="0" borderId="0" xfId="0" applyFont="1"/>
    <xf numFmtId="0" fontId="0" fillId="0" borderId="0" xfId="0" applyFont="1"/>
    <xf numFmtId="4" fontId="0" fillId="0" borderId="0" xfId="0" applyNumberFormat="1" applyFont="1"/>
    <xf numFmtId="0" fontId="0" fillId="4" borderId="2" xfId="0" applyFont="1" applyFill="1" applyBorder="1" applyAlignment="1">
      <alignment horizontal="center" vertical="center"/>
    </xf>
    <xf numFmtId="0" fontId="0" fillId="3" borderId="2" xfId="0" applyNumberFormat="1" applyFont="1" applyFill="1" applyBorder="1" applyAlignment="1">
      <alignment horizontal="center" vertical="center"/>
    </xf>
    <xf numFmtId="4" fontId="0" fillId="3" borderId="2" xfId="0" applyNumberFormat="1" applyFont="1" applyFill="1" applyBorder="1" applyAlignment="1">
      <alignment horizontal="center" vertical="center"/>
    </xf>
    <xf numFmtId="4" fontId="0" fillId="4" borderId="2" xfId="0" applyNumberFormat="1" applyFont="1" applyFill="1" applyBorder="1" applyAlignment="1">
      <alignment horizontal="center"/>
    </xf>
    <xf numFmtId="0" fontId="0" fillId="0" borderId="2" xfId="0" applyNumberFormat="1" applyFont="1" applyBorder="1" applyAlignment="1">
      <alignment horizontal="center" vertical="center"/>
    </xf>
    <xf numFmtId="4" fontId="0" fillId="0" borderId="2" xfId="0" applyNumberFormat="1" applyFont="1" applyBorder="1" applyAlignment="1">
      <alignment horizontal="center"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top" wrapText="1"/>
    </xf>
    <xf numFmtId="49" fontId="4" fillId="0" borderId="2" xfId="0" applyNumberFormat="1" applyFont="1" applyFill="1" applyBorder="1" applyAlignment="1">
      <alignment horizontal="center" vertical="top" wrapText="1"/>
    </xf>
    <xf numFmtId="17" fontId="4" fillId="0" borderId="2" xfId="0" applyNumberFormat="1" applyFont="1" applyFill="1" applyBorder="1" applyAlignment="1">
      <alignment horizontal="center" vertical="center" wrapText="1"/>
    </xf>
    <xf numFmtId="0" fontId="16" fillId="8" borderId="2" xfId="0" applyFont="1" applyFill="1" applyBorder="1" applyAlignment="1">
      <alignment horizontal="left" vertical="top" wrapText="1"/>
    </xf>
    <xf numFmtId="49" fontId="16" fillId="8" borderId="2" xfId="0" applyNumberFormat="1" applyFont="1" applyFill="1" applyBorder="1" applyAlignment="1">
      <alignment horizontal="center" vertical="top" wrapText="1"/>
    </xf>
    <xf numFmtId="0" fontId="4" fillId="4" borderId="2" xfId="0" applyFont="1" applyFill="1" applyBorder="1" applyAlignment="1">
      <alignment horizontal="center" vertical="center"/>
    </xf>
    <xf numFmtId="0" fontId="4" fillId="4" borderId="2" xfId="0" applyFont="1" applyFill="1" applyBorder="1" applyAlignment="1">
      <alignment horizontal="center"/>
    </xf>
    <xf numFmtId="0" fontId="4" fillId="0" borderId="2" xfId="0" applyFont="1" applyFill="1" applyBorder="1" applyAlignment="1">
      <alignment horizontal="center"/>
    </xf>
    <xf numFmtId="4" fontId="4" fillId="0" borderId="2" xfId="0" applyNumberFormat="1" applyFont="1" applyFill="1" applyBorder="1" applyAlignment="1">
      <alignment horizontal="center"/>
    </xf>
    <xf numFmtId="4" fontId="4" fillId="0" borderId="2" xfId="0" applyNumberFormat="1" applyFont="1" applyFill="1" applyBorder="1" applyAlignment="1">
      <alignment horizontal="center" wrapText="1"/>
    </xf>
    <xf numFmtId="0" fontId="18" fillId="0" borderId="2" xfId="0" applyFont="1" applyFill="1" applyBorder="1" applyAlignment="1">
      <alignment horizontal="center" vertical="center"/>
    </xf>
    <xf numFmtId="0" fontId="0" fillId="0" borderId="0" xfId="0" applyFont="1" applyAlignment="1"/>
    <xf numFmtId="0" fontId="27" fillId="0" borderId="0" xfId="0" applyFont="1" applyAlignment="1"/>
    <xf numFmtId="0" fontId="0" fillId="0" borderId="0" xfId="0" applyFont="1" applyAlignment="1">
      <alignment horizontal="center"/>
    </xf>
    <xf numFmtId="0" fontId="35" fillId="0" borderId="0" xfId="0" applyFont="1" applyAlignment="1"/>
    <xf numFmtId="4" fontId="35" fillId="3" borderId="0" xfId="0" applyNumberFormat="1" applyFont="1" applyFill="1" applyAlignment="1"/>
    <xf numFmtId="0" fontId="27" fillId="3" borderId="0" xfId="0" applyFont="1" applyFill="1" applyAlignment="1"/>
    <xf numFmtId="0" fontId="47" fillId="3" borderId="0" xfId="0" applyFont="1" applyFill="1" applyAlignment="1"/>
    <xf numFmtId="0" fontId="0" fillId="3" borderId="0" xfId="0" applyFont="1" applyFill="1" applyAlignment="1">
      <alignment vertical="center"/>
    </xf>
    <xf numFmtId="4" fontId="0" fillId="3" borderId="0" xfId="0" applyNumberFormat="1" applyFont="1" applyFill="1" applyAlignment="1"/>
    <xf numFmtId="0" fontId="0" fillId="3" borderId="0" xfId="0" applyFont="1" applyFill="1" applyAlignment="1"/>
    <xf numFmtId="0" fontId="4" fillId="3" borderId="2" xfId="0" applyFont="1" applyFill="1" applyBorder="1" applyAlignment="1">
      <alignment horizontal="center" vertical="center" wrapText="1"/>
    </xf>
    <xf numFmtId="0" fontId="4" fillId="3" borderId="2" xfId="0" applyFont="1" applyFill="1" applyBorder="1" applyAlignment="1">
      <alignment vertical="top" wrapText="1"/>
    </xf>
    <xf numFmtId="49" fontId="4" fillId="3" borderId="3" xfId="0" applyNumberFormat="1" applyFont="1" applyFill="1" applyBorder="1" applyAlignment="1">
      <alignment horizontal="center" vertical="top" wrapText="1"/>
    </xf>
    <xf numFmtId="0" fontId="4" fillId="3" borderId="2" xfId="0" applyFont="1" applyFill="1" applyBorder="1" applyAlignment="1">
      <alignment vertical="center" wrapText="1"/>
    </xf>
    <xf numFmtId="49" fontId="4" fillId="3" borderId="2" xfId="0" applyNumberFormat="1" applyFont="1" applyFill="1" applyBorder="1" applyAlignment="1">
      <alignment horizontal="center" vertical="center" wrapText="1"/>
    </xf>
    <xf numFmtId="0" fontId="27" fillId="0" borderId="0" xfId="0" applyFont="1" applyBorder="1"/>
    <xf numFmtId="4" fontId="0" fillId="0" borderId="0" xfId="0" applyNumberFormat="1" applyFont="1" applyAlignment="1"/>
    <xf numFmtId="4" fontId="27" fillId="0" borderId="0" xfId="0" applyNumberFormat="1" applyFont="1"/>
    <xf numFmtId="0" fontId="0" fillId="0" borderId="0" xfId="0" applyFont="1" applyAlignment="1">
      <alignment horizontal="left" vertical="top"/>
    </xf>
    <xf numFmtId="0" fontId="48" fillId="0" borderId="3" xfId="0" applyFont="1" applyBorder="1" applyAlignment="1">
      <alignment horizontal="center" vertical="center"/>
    </xf>
    <xf numFmtId="0" fontId="16" fillId="22" borderId="9" xfId="0" applyFont="1" applyFill="1" applyBorder="1" applyAlignment="1">
      <alignment vertical="center" wrapText="1"/>
    </xf>
    <xf numFmtId="0" fontId="16" fillId="22" borderId="9" xfId="0" applyFont="1" applyFill="1" applyBorder="1" applyAlignment="1">
      <alignment horizontal="center" vertical="center"/>
    </xf>
    <xf numFmtId="0" fontId="16" fillId="22" borderId="9" xfId="0" applyFont="1" applyFill="1" applyBorder="1" applyAlignment="1">
      <alignment horizontal="center" vertical="center" wrapText="1"/>
    </xf>
    <xf numFmtId="0" fontId="0" fillId="0" borderId="12"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vertical="center" wrapText="1"/>
    </xf>
    <xf numFmtId="0" fontId="4" fillId="13" borderId="13" xfId="0" applyFont="1" applyFill="1" applyBorder="1" applyAlignment="1">
      <alignment vertical="center" wrapText="1"/>
    </xf>
    <xf numFmtId="0" fontId="4" fillId="13" borderId="13" xfId="0" applyFont="1" applyFill="1" applyBorder="1" applyAlignment="1">
      <alignment horizontal="center" vertical="center" wrapText="1"/>
    </xf>
    <xf numFmtId="0" fontId="16" fillId="13" borderId="13" xfId="0" applyFont="1" applyFill="1" applyBorder="1" applyAlignment="1">
      <alignment vertical="center" wrapText="1"/>
    </xf>
    <xf numFmtId="0" fontId="16" fillId="13" borderId="13" xfId="0" applyFont="1" applyFill="1" applyBorder="1" applyAlignment="1">
      <alignment horizontal="center" vertical="center" wrapText="1"/>
    </xf>
    <xf numFmtId="0" fontId="4" fillId="14" borderId="13" xfId="0" applyFont="1" applyFill="1" applyBorder="1" applyAlignment="1">
      <alignment vertical="center" wrapText="1"/>
    </xf>
    <xf numFmtId="0" fontId="4" fillId="14" borderId="13" xfId="0" applyFont="1" applyFill="1" applyBorder="1" applyAlignment="1">
      <alignment horizontal="center" vertical="center" wrapText="1"/>
    </xf>
    <xf numFmtId="0" fontId="0" fillId="14" borderId="9" xfId="0" applyFont="1" applyFill="1" applyBorder="1" applyAlignment="1">
      <alignment horizontal="center" vertical="center"/>
    </xf>
    <xf numFmtId="0" fontId="0" fillId="14" borderId="9" xfId="0" applyFont="1" applyFill="1" applyBorder="1" applyAlignment="1">
      <alignment horizontal="center" vertical="center" wrapText="1"/>
    </xf>
    <xf numFmtId="0" fontId="0" fillId="14" borderId="9" xfId="0" applyFont="1" applyFill="1" applyBorder="1" applyAlignment="1">
      <alignment horizontal="left" vertical="top" wrapText="1"/>
    </xf>
    <xf numFmtId="0" fontId="0" fillId="14" borderId="9" xfId="0" applyFont="1" applyFill="1" applyBorder="1" applyAlignment="1">
      <alignment vertical="center" wrapText="1"/>
    </xf>
    <xf numFmtId="49" fontId="0" fillId="14" borderId="9" xfId="0" applyNumberFormat="1" applyFont="1" applyFill="1" applyBorder="1" applyAlignment="1">
      <alignment horizontal="center" vertical="center" wrapText="1"/>
    </xf>
    <xf numFmtId="17" fontId="0" fillId="14" borderId="9" xfId="0" applyNumberFormat="1" applyFont="1" applyFill="1" applyBorder="1" applyAlignment="1">
      <alignment horizontal="center" vertical="center" wrapText="1"/>
    </xf>
    <xf numFmtId="4" fontId="0" fillId="14" borderId="9" xfId="0" applyNumberFormat="1" applyFont="1" applyFill="1" applyBorder="1" applyAlignment="1">
      <alignment horizontal="center" vertical="center"/>
    </xf>
    <xf numFmtId="0" fontId="0" fillId="15" borderId="9" xfId="0" applyFont="1" applyFill="1" applyBorder="1" applyAlignment="1">
      <alignment horizontal="center" vertical="center"/>
    </xf>
    <xf numFmtId="0" fontId="0" fillId="15" borderId="9" xfId="0" applyFont="1" applyFill="1" applyBorder="1" applyAlignment="1">
      <alignment horizontal="center" vertical="center" wrapText="1"/>
    </xf>
    <xf numFmtId="0" fontId="0" fillId="15" borderId="9" xfId="0" applyFont="1" applyFill="1" applyBorder="1" applyAlignment="1">
      <alignment horizontal="left" vertical="top" wrapText="1"/>
    </xf>
    <xf numFmtId="0" fontId="0" fillId="15" borderId="9" xfId="0" applyFont="1" applyFill="1" applyBorder="1" applyAlignment="1">
      <alignment vertical="center" wrapText="1"/>
    </xf>
    <xf numFmtId="49" fontId="0" fillId="15" borderId="9" xfId="0" applyNumberFormat="1" applyFont="1" applyFill="1" applyBorder="1" applyAlignment="1">
      <alignment horizontal="center" vertical="center" wrapText="1"/>
    </xf>
    <xf numFmtId="17" fontId="0" fillId="15" borderId="9" xfId="0" applyNumberFormat="1" applyFont="1" applyFill="1" applyBorder="1" applyAlignment="1">
      <alignment horizontal="center" vertical="center" wrapText="1"/>
    </xf>
    <xf numFmtId="4" fontId="16" fillId="15" borderId="9" xfId="0" applyNumberFormat="1" applyFont="1" applyFill="1" applyBorder="1" applyAlignment="1">
      <alignment horizontal="center" vertical="center"/>
    </xf>
    <xf numFmtId="0" fontId="16" fillId="15" borderId="9" xfId="0" applyFont="1" applyFill="1" applyBorder="1" applyAlignment="1">
      <alignment horizontal="center" vertical="center"/>
    </xf>
    <xf numFmtId="4" fontId="0" fillId="15" borderId="9" xfId="0" applyNumberFormat="1" applyFont="1" applyFill="1" applyBorder="1" applyAlignment="1">
      <alignment horizontal="center" vertical="center"/>
    </xf>
    <xf numFmtId="0" fontId="4" fillId="3" borderId="5" xfId="0" applyFont="1" applyFill="1" applyBorder="1" applyAlignment="1">
      <alignment vertical="center" wrapText="1"/>
    </xf>
    <xf numFmtId="0" fontId="0" fillId="3" borderId="5"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2" xfId="0" applyFont="1" applyFill="1" applyBorder="1" applyAlignment="1">
      <alignment vertical="center" wrapText="1"/>
    </xf>
    <xf numFmtId="0" fontId="0" fillId="8" borderId="1" xfId="0" applyFont="1" applyFill="1" applyBorder="1" applyAlignment="1">
      <alignment horizontal="center" vertical="center" wrapText="1"/>
    </xf>
    <xf numFmtId="0" fontId="4" fillId="8" borderId="1" xfId="0" applyFont="1" applyFill="1" applyBorder="1" applyAlignment="1">
      <alignment vertical="center" wrapText="1"/>
    </xf>
    <xf numFmtId="0" fontId="0" fillId="8" borderId="2" xfId="0" applyFont="1" applyFill="1" applyBorder="1" applyAlignment="1">
      <alignment horizontal="center" vertical="center" wrapText="1"/>
    </xf>
    <xf numFmtId="0" fontId="16" fillId="8" borderId="2" xfId="0" applyFont="1" applyFill="1" applyBorder="1" applyAlignment="1">
      <alignment vertical="center" wrapText="1"/>
    </xf>
    <xf numFmtId="0" fontId="0" fillId="8" borderId="2" xfId="0" applyFont="1" applyFill="1" applyBorder="1" applyAlignment="1">
      <alignment vertical="center" wrapText="1"/>
    </xf>
    <xf numFmtId="0" fontId="4" fillId="0" borderId="1" xfId="0" applyFont="1" applyFill="1" applyBorder="1" applyAlignment="1">
      <alignment horizontal="center" vertical="center"/>
    </xf>
    <xf numFmtId="164" fontId="4" fillId="0" borderId="2" xfId="0" applyNumberFormat="1" applyFont="1" applyFill="1" applyBorder="1" applyAlignment="1">
      <alignment horizontal="center" vertical="center" wrapText="1"/>
    </xf>
    <xf numFmtId="164" fontId="16" fillId="8" borderId="1"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vertical="center"/>
    </xf>
    <xf numFmtId="0" fontId="4" fillId="8" borderId="2" xfId="0" applyFont="1" applyFill="1" applyBorder="1" applyAlignment="1">
      <alignment vertical="center"/>
    </xf>
    <xf numFmtId="4" fontId="4" fillId="0" borderId="2" xfId="0" applyNumberFormat="1" applyFont="1" applyFill="1" applyBorder="1" applyAlignment="1">
      <alignment horizontal="center" vertical="center" wrapText="1"/>
    </xf>
    <xf numFmtId="0" fontId="0" fillId="3" borderId="0" xfId="0" applyFill="1" applyAlignment="1">
      <alignment vertical="center"/>
    </xf>
    <xf numFmtId="4" fontId="0" fillId="0" borderId="2" xfId="0" applyNumberFormat="1" applyBorder="1" applyAlignment="1">
      <alignment horizontal="center"/>
    </xf>
    <xf numFmtId="167" fontId="4" fillId="0" borderId="0" xfId="0" applyNumberFormat="1" applyFont="1" applyFill="1" applyAlignment="1">
      <alignment horizontal="center" vertical="center"/>
    </xf>
    <xf numFmtId="0" fontId="4" fillId="8" borderId="0" xfId="0" applyFont="1" applyFill="1"/>
    <xf numFmtId="0" fontId="4" fillId="0" borderId="0" xfId="0" applyFont="1" applyFill="1" applyAlignment="1">
      <alignment horizontal="center" vertical="center" wrapText="1"/>
    </xf>
    <xf numFmtId="0" fontId="4" fillId="0" borderId="2" xfId="0" applyFont="1" applyFill="1" applyBorder="1" applyAlignment="1">
      <alignment horizontal="left" wrapText="1"/>
    </xf>
    <xf numFmtId="0" fontId="4" fillId="0" borderId="0" xfId="0" applyFont="1" applyFill="1" applyBorder="1" applyAlignment="1">
      <alignment horizontal="center" vertical="center" wrapText="1"/>
    </xf>
    <xf numFmtId="0" fontId="0" fillId="0" borderId="0" xfId="0" applyBorder="1" applyAlignment="1">
      <alignment horizontal="left" wrapText="1"/>
    </xf>
    <xf numFmtId="0" fontId="0" fillId="4" borderId="2" xfId="0" applyFont="1" applyFill="1" applyBorder="1" applyAlignment="1">
      <alignment horizontal="center"/>
    </xf>
    <xf numFmtId="0" fontId="0" fillId="4" borderId="3" xfId="0" applyFont="1" applyFill="1" applyBorder="1" applyAlignment="1">
      <alignment horizontal="center" wrapText="1"/>
    </xf>
    <xf numFmtId="0" fontId="0" fillId="3" borderId="2" xfId="0" applyFill="1" applyBorder="1" applyAlignment="1">
      <alignment horizontal="center"/>
    </xf>
    <xf numFmtId="39" fontId="0" fillId="3" borderId="2" xfId="0" applyNumberFormat="1" applyFill="1" applyBorder="1" applyAlignment="1">
      <alignment horizontal="center" vertical="center"/>
    </xf>
    <xf numFmtId="0" fontId="0" fillId="0" borderId="0" xfId="0" applyBorder="1"/>
    <xf numFmtId="0" fontId="0" fillId="4" borderId="3" xfId="0" applyFill="1" applyBorder="1" applyAlignment="1">
      <alignment horizontal="center"/>
    </xf>
    <xf numFmtId="0" fontId="4" fillId="0" borderId="1" xfId="0" applyFont="1" applyFill="1" applyBorder="1" applyAlignment="1">
      <alignment horizontal="left" vertical="center" wrapText="1"/>
    </xf>
    <xf numFmtId="4" fontId="4" fillId="0" borderId="1"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2" xfId="0" applyFont="1" applyFill="1" applyBorder="1" applyAlignment="1">
      <alignment vertical="center" wrapText="1"/>
    </xf>
    <xf numFmtId="173" fontId="0" fillId="0" borderId="0" xfId="0" applyNumberFormat="1"/>
    <xf numFmtId="0" fontId="21" fillId="3" borderId="2" xfId="0" applyFont="1" applyFill="1" applyBorder="1" applyAlignment="1">
      <alignment horizontal="center" vertical="center" wrapText="1"/>
    </xf>
    <xf numFmtId="17" fontId="21" fillId="3" borderId="2" xfId="0" applyNumberFormat="1" applyFont="1" applyFill="1" applyBorder="1" applyAlignment="1">
      <alignment horizontal="center" vertical="center" wrapText="1"/>
    </xf>
    <xf numFmtId="4" fontId="21" fillId="3" borderId="2" xfId="0" applyNumberFormat="1" applyFont="1" applyFill="1" applyBorder="1" applyAlignment="1">
      <alignment horizontal="center" vertical="center" wrapText="1"/>
    </xf>
    <xf numFmtId="2" fontId="21" fillId="3" borderId="2" xfId="0" applyNumberFormat="1" applyFont="1" applyFill="1" applyBorder="1" applyAlignment="1">
      <alignment horizontal="center" vertical="center"/>
    </xf>
    <xf numFmtId="4" fontId="21" fillId="8" borderId="2" xfId="0" applyNumberFormat="1" applyFont="1" applyFill="1" applyBorder="1" applyAlignment="1">
      <alignment horizontal="center" vertical="center" wrapText="1"/>
    </xf>
    <xf numFmtId="0" fontId="21" fillId="3" borderId="2" xfId="0" applyFont="1" applyFill="1" applyBorder="1" applyAlignment="1">
      <alignment vertical="center"/>
    </xf>
    <xf numFmtId="0" fontId="21" fillId="3" borderId="2" xfId="0" applyFont="1" applyFill="1" applyBorder="1"/>
    <xf numFmtId="0" fontId="21" fillId="8" borderId="2" xfId="0" applyFont="1" applyFill="1" applyBorder="1" applyAlignment="1">
      <alignment vertical="center"/>
    </xf>
    <xf numFmtId="0" fontId="21" fillId="8" borderId="2" xfId="0" applyFont="1" applyFill="1" applyBorder="1"/>
    <xf numFmtId="0" fontId="21" fillId="3" borderId="2" xfId="0" applyFont="1" applyFill="1" applyBorder="1" applyAlignment="1">
      <alignment horizontal="center" vertical="top" wrapText="1"/>
    </xf>
    <xf numFmtId="2" fontId="21" fillId="3" borderId="2" xfId="0" applyNumberFormat="1" applyFont="1" applyFill="1" applyBorder="1" applyAlignment="1">
      <alignment horizontal="center" vertical="center" wrapText="1"/>
    </xf>
    <xf numFmtId="0" fontId="21" fillId="8" borderId="2" xfId="0" applyFont="1" applyFill="1" applyBorder="1" applyAlignment="1">
      <alignment horizontal="center" vertical="top" wrapText="1"/>
    </xf>
    <xf numFmtId="0" fontId="0" fillId="0" borderId="2" xfId="0" applyFill="1" applyBorder="1" applyAlignment="1">
      <alignment horizontal="center" vertical="center"/>
    </xf>
    <xf numFmtId="4" fontId="0" fillId="0" borderId="2" xfId="0" applyNumberFormat="1" applyFill="1" applyBorder="1" applyAlignment="1">
      <alignment horizontal="center" vertical="center"/>
    </xf>
    <xf numFmtId="4" fontId="16" fillId="0" borderId="0" xfId="0" applyNumberFormat="1" applyFont="1"/>
    <xf numFmtId="4" fontId="4" fillId="0" borderId="1" xfId="0" applyNumberFormat="1" applyFont="1" applyFill="1" applyBorder="1" applyAlignment="1">
      <alignment horizontal="center" vertical="center"/>
    </xf>
    <xf numFmtId="0" fontId="4" fillId="0" borderId="1" xfId="3" applyFont="1" applyFill="1" applyBorder="1" applyAlignment="1">
      <alignment horizontal="center" vertical="center" wrapText="1"/>
    </xf>
    <xf numFmtId="0" fontId="4" fillId="0" borderId="2" xfId="3" applyFont="1" applyFill="1" applyBorder="1" applyAlignment="1">
      <alignment horizontal="center" vertical="center" wrapText="1"/>
    </xf>
    <xf numFmtId="0" fontId="0" fillId="8" borderId="2" xfId="0" applyFont="1" applyFill="1" applyBorder="1" applyAlignment="1">
      <alignment horizontal="center" vertical="center"/>
    </xf>
    <xf numFmtId="2" fontId="16" fillId="0" borderId="19" xfId="0" applyNumberFormat="1" applyFont="1" applyBorder="1" applyAlignment="1">
      <alignment horizontal="left" vertical="top"/>
    </xf>
    <xf numFmtId="0" fontId="0" fillId="4" borderId="2" xfId="0" applyFill="1" applyBorder="1" applyAlignment="1">
      <alignment horizontal="center"/>
    </xf>
    <xf numFmtId="0" fontId="4" fillId="0" borderId="12"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xf>
    <xf numFmtId="170" fontId="4" fillId="0" borderId="13" xfId="0" applyNumberFormat="1" applyFont="1" applyFill="1" applyBorder="1" applyAlignment="1">
      <alignment horizontal="center" vertical="center" wrapText="1"/>
    </xf>
    <xf numFmtId="168" fontId="4" fillId="0" borderId="13" xfId="0" applyNumberFormat="1" applyFont="1" applyFill="1" applyBorder="1" applyAlignment="1">
      <alignment horizontal="center" vertical="center"/>
    </xf>
    <xf numFmtId="168" fontId="27" fillId="0" borderId="13" xfId="0" applyNumberFormat="1" applyFont="1" applyFill="1" applyBorder="1" applyAlignment="1">
      <alignment horizontal="center" vertical="center" wrapText="1"/>
    </xf>
    <xf numFmtId="172" fontId="27" fillId="0" borderId="13" xfId="0" applyNumberFormat="1" applyFont="1" applyFill="1" applyBorder="1" applyAlignment="1">
      <alignment horizontal="center" vertical="center"/>
    </xf>
    <xf numFmtId="172" fontId="4" fillId="0" borderId="13" xfId="0" applyNumberFormat="1" applyFont="1" applyFill="1" applyBorder="1" applyAlignment="1">
      <alignment horizontal="center" vertical="center"/>
    </xf>
    <xf numFmtId="0" fontId="4"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16" fillId="8" borderId="13" xfId="0" applyFont="1" applyFill="1" applyBorder="1" applyAlignment="1">
      <alignment horizontal="center" vertical="center" wrapText="1"/>
    </xf>
    <xf numFmtId="0" fontId="27" fillId="0" borderId="13" xfId="0" applyFont="1" applyFill="1" applyBorder="1" applyAlignment="1">
      <alignment horizontal="center" vertical="center" wrapText="1"/>
    </xf>
    <xf numFmtId="168" fontId="4" fillId="0" borderId="13"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6" fillId="8" borderId="9" xfId="0" applyFont="1" applyFill="1" applyBorder="1" applyAlignment="1">
      <alignment horizontal="center" vertical="center" wrapText="1"/>
    </xf>
    <xf numFmtId="168" fontId="4" fillId="0" borderId="9" xfId="0" applyNumberFormat="1" applyFont="1" applyFill="1" applyBorder="1" applyAlignment="1">
      <alignment horizontal="center" vertical="center" wrapText="1"/>
    </xf>
    <xf numFmtId="0" fontId="4" fillId="0" borderId="13" xfId="0" applyFont="1" applyFill="1" applyBorder="1" applyAlignment="1">
      <alignment vertical="center" wrapText="1"/>
    </xf>
    <xf numFmtId="0" fontId="4" fillId="0" borderId="9" xfId="0" applyFont="1" applyFill="1" applyBorder="1" applyAlignment="1">
      <alignment horizontal="center" vertical="center"/>
    </xf>
    <xf numFmtId="168" fontId="4" fillId="0" borderId="9" xfId="0" applyNumberFormat="1" applyFont="1" applyFill="1" applyBorder="1" applyAlignment="1">
      <alignment horizontal="center" vertical="center"/>
    </xf>
    <xf numFmtId="0" fontId="4" fillId="0" borderId="12" xfId="0" applyFont="1" applyFill="1" applyBorder="1" applyAlignment="1">
      <alignment horizontal="center" vertical="center"/>
    </xf>
    <xf numFmtId="168" fontId="4" fillId="0" borderId="12" xfId="0" applyNumberFormat="1" applyFont="1" applyFill="1" applyBorder="1" applyAlignment="1">
      <alignment horizontal="center" vertical="center"/>
    </xf>
    <xf numFmtId="168" fontId="4" fillId="8" borderId="13" xfId="0" applyNumberFormat="1" applyFont="1" applyFill="1" applyBorder="1" applyAlignment="1">
      <alignment horizontal="center" vertical="center"/>
    </xf>
    <xf numFmtId="0" fontId="4" fillId="0" borderId="0" xfId="0" applyFont="1" applyFill="1" applyBorder="1" applyAlignment="1">
      <alignment horizontal="center" vertical="center"/>
    </xf>
    <xf numFmtId="168" fontId="4" fillId="0" borderId="0" xfId="0" applyNumberFormat="1" applyFont="1" applyFill="1" applyBorder="1" applyAlignment="1">
      <alignment horizontal="center" vertical="center"/>
    </xf>
    <xf numFmtId="0" fontId="0" fillId="3" borderId="2" xfId="0" applyNumberFormat="1" applyFill="1" applyBorder="1" applyAlignment="1">
      <alignment horizontal="center"/>
    </xf>
    <xf numFmtId="4" fontId="0" fillId="3" borderId="2" xfId="0" applyNumberFormat="1" applyFill="1" applyBorder="1" applyAlignment="1">
      <alignment horizontal="center"/>
    </xf>
    <xf numFmtId="168" fontId="0" fillId="4" borderId="2" xfId="0" applyNumberFormat="1" applyFill="1" applyBorder="1" applyAlignment="1">
      <alignment horizontal="center"/>
    </xf>
    <xf numFmtId="168" fontId="0" fillId="0" borderId="2" xfId="0" applyNumberFormat="1" applyBorder="1" applyAlignment="1">
      <alignment horizontal="center"/>
    </xf>
    <xf numFmtId="4" fontId="4" fillId="0" borderId="13" xfId="0" applyNumberFormat="1" applyFont="1" applyFill="1" applyBorder="1" applyAlignment="1">
      <alignment horizontal="center" vertical="center" wrapText="1"/>
    </xf>
    <xf numFmtId="168" fontId="4" fillId="8" borderId="13" xfId="0" applyNumberFormat="1" applyFont="1" applyFill="1" applyBorder="1" applyAlignment="1">
      <alignment horizontal="center" vertical="center" wrapText="1"/>
    </xf>
    <xf numFmtId="4" fontId="16" fillId="8" borderId="13" xfId="0" applyNumberFormat="1" applyFont="1" applyFill="1" applyBorder="1" applyAlignment="1">
      <alignment horizontal="center" vertical="center" wrapText="1"/>
    </xf>
    <xf numFmtId="168" fontId="4" fillId="10" borderId="2" xfId="0" applyNumberFormat="1" applyFont="1" applyFill="1" applyBorder="1" applyAlignment="1">
      <alignment horizontal="center" vertical="center"/>
    </xf>
    <xf numFmtId="0" fontId="37" fillId="0" borderId="0" xfId="0" applyFont="1" applyAlignment="1">
      <alignment horizontal="left"/>
    </xf>
    <xf numFmtId="0" fontId="49" fillId="0" borderId="0" xfId="0" applyFont="1"/>
    <xf numFmtId="0" fontId="50" fillId="2" borderId="5" xfId="0" applyFont="1" applyFill="1" applyBorder="1" applyAlignment="1">
      <alignment horizontal="center" vertical="center" wrapText="1"/>
    </xf>
    <xf numFmtId="0" fontId="50" fillId="2" borderId="2" xfId="0" applyFont="1" applyFill="1" applyBorder="1" applyAlignment="1">
      <alignment horizontal="center" vertical="center" wrapText="1"/>
    </xf>
    <xf numFmtId="1" fontId="50" fillId="2" borderId="2" xfId="0" applyNumberFormat="1" applyFont="1" applyFill="1" applyBorder="1" applyAlignment="1">
      <alignment horizontal="center" vertical="center" wrapText="1"/>
    </xf>
    <xf numFmtId="0" fontId="50" fillId="2" borderId="5" xfId="0" applyFont="1" applyFill="1" applyBorder="1" applyAlignment="1">
      <alignment horizontal="center" vertical="center"/>
    </xf>
    <xf numFmtId="4" fontId="50" fillId="2"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4" fillId="0" borderId="2" xfId="0" applyFont="1" applyFill="1" applyBorder="1"/>
    <xf numFmtId="0" fontId="4" fillId="8" borderId="2" xfId="0" applyFont="1" applyFill="1" applyBorder="1"/>
    <xf numFmtId="0" fontId="4" fillId="8" borderId="2" xfId="0" applyFont="1" applyFill="1" applyBorder="1" applyAlignment="1">
      <alignment vertical="center" wrapText="1"/>
    </xf>
    <xf numFmtId="0" fontId="4" fillId="0" borderId="2" xfId="0" applyFont="1" applyFill="1" applyBorder="1" applyAlignment="1">
      <alignment horizontal="center" vertical="top" wrapText="1"/>
    </xf>
    <xf numFmtId="0" fontId="0" fillId="8" borderId="1" xfId="0" applyFont="1" applyFill="1" applyBorder="1" applyAlignment="1">
      <alignment horizontal="center" vertical="center"/>
    </xf>
    <xf numFmtId="0" fontId="16" fillId="8" borderId="0" xfId="0" applyFont="1" applyFill="1" applyAlignment="1">
      <alignment horizontal="left" vertical="center" wrapText="1"/>
    </xf>
    <xf numFmtId="0" fontId="0" fillId="8" borderId="1" xfId="0" applyFont="1" applyFill="1" applyBorder="1" applyAlignment="1">
      <alignment horizontal="center" vertical="top" wrapText="1"/>
    </xf>
    <xf numFmtId="4" fontId="0" fillId="8" borderId="1" xfId="0" applyNumberFormat="1" applyFont="1" applyFill="1" applyBorder="1" applyAlignment="1">
      <alignment horizontal="center" vertical="center"/>
    </xf>
    <xf numFmtId="0" fontId="2" fillId="8" borderId="0" xfId="0" applyFont="1" applyFill="1" applyAlignment="1">
      <alignment horizontal="center" vertical="center" wrapText="1"/>
    </xf>
    <xf numFmtId="4" fontId="0" fillId="8" borderId="2" xfId="0" applyNumberFormat="1" applyFont="1" applyFill="1" applyBorder="1" applyAlignment="1">
      <alignment horizontal="center" vertical="center"/>
    </xf>
    <xf numFmtId="0" fontId="4" fillId="0" borderId="2" xfId="0" applyFont="1" applyFill="1" applyBorder="1" applyAlignment="1">
      <alignment horizontal="center" vertical="top"/>
    </xf>
    <xf numFmtId="4" fontId="4" fillId="0" borderId="2" xfId="0" applyNumberFormat="1" applyFont="1" applyFill="1" applyBorder="1" applyAlignment="1">
      <alignment horizontal="center" vertical="top"/>
    </xf>
    <xf numFmtId="4" fontId="4" fillId="0" borderId="2" xfId="0" applyNumberFormat="1" applyFont="1" applyFill="1" applyBorder="1" applyAlignment="1">
      <alignment vertical="center"/>
    </xf>
    <xf numFmtId="4" fontId="4" fillId="8" borderId="2" xfId="0" applyNumberFormat="1" applyFont="1" applyFill="1" applyBorder="1" applyAlignment="1">
      <alignment vertical="center"/>
    </xf>
    <xf numFmtId="0" fontId="2" fillId="8" borderId="0" xfId="0" applyFont="1" applyFill="1" applyAlignment="1">
      <alignment vertical="center" wrapText="1"/>
    </xf>
    <xf numFmtId="0" fontId="16" fillId="8" borderId="1" xfId="0" applyFont="1" applyFill="1" applyBorder="1" applyAlignment="1">
      <alignment horizontal="left" vertical="top" wrapText="1"/>
    </xf>
    <xf numFmtId="4" fontId="4" fillId="0" borderId="2" xfId="0" applyNumberFormat="1" applyFont="1" applyFill="1" applyBorder="1"/>
    <xf numFmtId="0" fontId="18" fillId="0" borderId="1" xfId="0" applyFont="1" applyFill="1" applyBorder="1" applyAlignment="1">
      <alignment horizontal="center" vertical="center" wrapText="1"/>
    </xf>
    <xf numFmtId="0" fontId="4" fillId="0" borderId="1" xfId="0" applyFont="1" applyFill="1" applyBorder="1"/>
    <xf numFmtId="0" fontId="17" fillId="9" borderId="2" xfId="0" applyFont="1" applyFill="1" applyBorder="1" applyAlignment="1">
      <alignment horizontal="center" vertical="center" wrapText="1"/>
    </xf>
    <xf numFmtId="0" fontId="16" fillId="9" borderId="2" xfId="0" applyFont="1" applyFill="1" applyBorder="1" applyAlignment="1">
      <alignment horizontal="left" vertical="top" wrapText="1"/>
    </xf>
    <xf numFmtId="0" fontId="16" fillId="8" borderId="2" xfId="0" applyFont="1" applyFill="1" applyBorder="1" applyAlignment="1">
      <alignment horizontal="left" vertical="center" wrapText="1"/>
    </xf>
    <xf numFmtId="0" fontId="0" fillId="10" borderId="0" xfId="0" applyFont="1" applyFill="1" applyAlignment="1">
      <alignment vertical="center" wrapText="1"/>
    </xf>
    <xf numFmtId="0" fontId="4" fillId="10" borderId="2" xfId="0" applyFont="1" applyFill="1" applyBorder="1" applyAlignment="1">
      <alignment vertical="center"/>
    </xf>
    <xf numFmtId="0" fontId="4" fillId="10" borderId="2" xfId="0" applyFont="1" applyFill="1" applyBorder="1"/>
    <xf numFmtId="0" fontId="25" fillId="4"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xf>
    <xf numFmtId="4" fontId="4" fillId="3" borderId="2" xfId="0" applyNumberFormat="1" applyFont="1" applyFill="1" applyBorder="1" applyAlignment="1">
      <alignment horizontal="center" vertical="center"/>
    </xf>
    <xf numFmtId="0" fontId="5" fillId="3" borderId="2" xfId="0" applyFont="1" applyFill="1" applyBorder="1" applyAlignment="1">
      <alignment horizontal="center" vertical="center"/>
    </xf>
    <xf numFmtId="0" fontId="5" fillId="8"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4" fillId="8" borderId="2" xfId="3" applyFont="1" applyFill="1" applyBorder="1" applyAlignment="1">
      <alignment horizontal="center" vertical="center" wrapText="1"/>
    </xf>
    <xf numFmtId="17" fontId="4" fillId="3" borderId="2" xfId="0" applyNumberFormat="1" applyFont="1" applyFill="1" applyBorder="1" applyAlignment="1">
      <alignment horizontal="center" vertical="center" wrapText="1"/>
    </xf>
    <xf numFmtId="0" fontId="18" fillId="8" borderId="2" xfId="0" applyFont="1" applyFill="1" applyBorder="1" applyAlignment="1">
      <alignment horizontal="center" vertical="center"/>
    </xf>
    <xf numFmtId="2"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0" fontId="2" fillId="8" borderId="2" xfId="0" applyFont="1" applyFill="1" applyBorder="1" applyAlignment="1">
      <alignment horizontal="center" vertical="center" wrapText="1"/>
    </xf>
    <xf numFmtId="2" fontId="5" fillId="8" borderId="2" xfId="0" applyNumberFormat="1" applyFont="1" applyFill="1" applyBorder="1" applyAlignment="1">
      <alignment horizontal="center" vertical="center"/>
    </xf>
    <xf numFmtId="0" fontId="5" fillId="8" borderId="2" xfId="0" applyFont="1" applyFill="1" applyBorder="1" applyAlignment="1">
      <alignment horizontal="center" vertical="center" wrapText="1"/>
    </xf>
    <xf numFmtId="4" fontId="5" fillId="8" borderId="2"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0" fillId="4" borderId="2" xfId="0" applyFill="1" applyBorder="1" applyAlignment="1">
      <alignment horizontal="right"/>
    </xf>
    <xf numFmtId="0" fontId="0" fillId="0" borderId="32" xfId="0" applyBorder="1"/>
    <xf numFmtId="0" fontId="0" fillId="0" borderId="31" xfId="0" applyBorder="1" applyAlignment="1">
      <alignment horizontal="center" vertical="center"/>
    </xf>
    <xf numFmtId="4" fontId="0" fillId="3" borderId="31" xfId="0" applyNumberFormat="1" applyFill="1" applyBorder="1" applyAlignment="1">
      <alignment horizontal="center" vertical="center"/>
    </xf>
    <xf numFmtId="0" fontId="14" fillId="0" borderId="0" xfId="0" applyFont="1" applyAlignment="1">
      <alignment horizontal="center" vertical="center"/>
    </xf>
    <xf numFmtId="0" fontId="4" fillId="3" borderId="22" xfId="0" applyFont="1" applyFill="1" applyBorder="1" applyAlignment="1">
      <alignment horizontal="center" vertical="center" wrapText="1"/>
    </xf>
    <xf numFmtId="0" fontId="18" fillId="3" borderId="2" xfId="0"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2" fontId="4" fillId="3" borderId="2" xfId="0" applyNumberFormat="1" applyFont="1" applyFill="1" applyBorder="1" applyAlignment="1">
      <alignment horizontal="center" vertical="center" wrapText="1"/>
    </xf>
    <xf numFmtId="2" fontId="4" fillId="8" borderId="2" xfId="0" applyNumberFormat="1" applyFont="1" applyFill="1" applyBorder="1" applyAlignment="1">
      <alignment horizontal="center" vertical="center" wrapText="1"/>
    </xf>
    <xf numFmtId="0" fontId="18" fillId="3" borderId="2" xfId="0" applyFont="1" applyFill="1" applyBorder="1" applyAlignment="1">
      <alignment horizontal="center" vertical="center"/>
    </xf>
    <xf numFmtId="2" fontId="4" fillId="3" borderId="2" xfId="0" applyNumberFormat="1" applyFont="1" applyFill="1" applyBorder="1" applyAlignment="1">
      <alignment horizontal="center" vertical="center"/>
    </xf>
    <xf numFmtId="0" fontId="5" fillId="10" borderId="2" xfId="0" applyFont="1" applyFill="1" applyBorder="1" applyAlignment="1">
      <alignment horizontal="center" vertical="center"/>
    </xf>
    <xf numFmtId="4" fontId="5" fillId="10" borderId="2"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0" fontId="38" fillId="0" borderId="2" xfId="0" applyFont="1" applyFill="1" applyBorder="1" applyAlignment="1">
      <alignment horizontal="center" vertical="center" wrapText="1"/>
    </xf>
    <xf numFmtId="16" fontId="4" fillId="0" borderId="2" xfId="0" applyNumberFormat="1" applyFont="1" applyFill="1" applyBorder="1" applyAlignment="1">
      <alignment horizontal="center" vertical="center" wrapText="1"/>
    </xf>
    <xf numFmtId="16" fontId="16" fillId="8" borderId="2" xfId="0" applyNumberFormat="1" applyFont="1" applyFill="1" applyBorder="1" applyAlignment="1">
      <alignment horizontal="center" vertical="center" wrapText="1"/>
    </xf>
    <xf numFmtId="174" fontId="19" fillId="23" borderId="2" xfId="0" applyNumberFormat="1" applyFont="1" applyFill="1" applyBorder="1" applyAlignment="1">
      <alignment horizontal="center" vertical="center" wrapText="1"/>
    </xf>
    <xf numFmtId="49" fontId="19" fillId="23" borderId="2" xfId="0" applyNumberFormat="1" applyFont="1" applyFill="1" applyBorder="1" applyAlignment="1">
      <alignment horizontal="center" vertical="center" wrapText="1"/>
    </xf>
    <xf numFmtId="0" fontId="53" fillId="23" borderId="5" xfId="0" applyFont="1" applyFill="1" applyBorder="1" applyAlignment="1">
      <alignment horizontal="center" vertical="center" wrapText="1"/>
    </xf>
    <xf numFmtId="3" fontId="16" fillId="8" borderId="1" xfId="0" applyNumberFormat="1" applyFont="1" applyFill="1" applyBorder="1" applyAlignment="1">
      <alignment horizontal="center" vertical="center"/>
    </xf>
    <xf numFmtId="0" fontId="43" fillId="8" borderId="2" xfId="0" applyFont="1" applyFill="1" applyBorder="1" applyAlignment="1">
      <alignment horizontal="center" vertical="center" wrapText="1"/>
    </xf>
    <xf numFmtId="0" fontId="43" fillId="8" borderId="2" xfId="0" applyFont="1" applyFill="1" applyBorder="1" applyAlignment="1">
      <alignment horizontal="center" vertical="center"/>
    </xf>
    <xf numFmtId="0" fontId="4" fillId="0" borderId="4" xfId="0" applyFont="1" applyFill="1" applyBorder="1" applyAlignment="1">
      <alignment horizontal="center" vertical="center" wrapText="1"/>
    </xf>
    <xf numFmtId="4" fontId="0" fillId="0" borderId="0" xfId="0" applyNumberFormat="1" applyFill="1"/>
    <xf numFmtId="0" fontId="18" fillId="8" borderId="1" xfId="0" applyFont="1" applyFill="1" applyBorder="1" applyAlignment="1">
      <alignment horizontal="center" vertical="center" wrapText="1"/>
    </xf>
    <xf numFmtId="4" fontId="32" fillId="8" borderId="1" xfId="0" applyNumberFormat="1" applyFont="1" applyFill="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Fill="1" applyBorder="1" applyAlignment="1">
      <alignment horizontal="center" vertical="center" wrapText="1"/>
    </xf>
    <xf numFmtId="4" fontId="22" fillId="0" borderId="2" xfId="0" applyNumberFormat="1" applyFont="1" applyFill="1" applyBorder="1" applyAlignment="1">
      <alignment horizontal="center" vertical="center"/>
    </xf>
    <xf numFmtId="0" fontId="22" fillId="8" borderId="2" xfId="0" applyFont="1" applyFill="1" applyBorder="1" applyAlignment="1">
      <alignment horizontal="center" vertical="center"/>
    </xf>
    <xf numFmtId="0" fontId="22" fillId="8" borderId="2" xfId="0" applyFont="1" applyFill="1" applyBorder="1" applyAlignment="1">
      <alignment horizontal="center" vertical="center" wrapText="1"/>
    </xf>
    <xf numFmtId="17" fontId="22" fillId="0" borderId="2" xfId="0" applyNumberFormat="1" applyFont="1" applyFill="1" applyBorder="1" applyAlignment="1">
      <alignment horizontal="center" vertical="center" wrapText="1"/>
    </xf>
    <xf numFmtId="4" fontId="22" fillId="0" borderId="2" xfId="0" applyNumberFormat="1" applyFont="1" applyFill="1" applyBorder="1" applyAlignment="1">
      <alignment horizontal="center" vertical="center" wrapText="1"/>
    </xf>
    <xf numFmtId="2" fontId="22" fillId="0" borderId="2" xfId="0" applyNumberFormat="1" applyFont="1" applyFill="1" applyBorder="1" applyAlignment="1">
      <alignment horizontal="center" vertical="center"/>
    </xf>
    <xf numFmtId="17" fontId="22" fillId="8" borderId="2" xfId="0" applyNumberFormat="1" applyFont="1" applyFill="1" applyBorder="1" applyAlignment="1">
      <alignment horizontal="center" vertical="center" wrapText="1"/>
    </xf>
    <xf numFmtId="4" fontId="22" fillId="8" borderId="2" xfId="0" applyNumberFormat="1" applyFont="1" applyFill="1" applyBorder="1" applyAlignment="1">
      <alignment horizontal="center" vertical="center" wrapText="1"/>
    </xf>
    <xf numFmtId="2" fontId="22" fillId="8" borderId="2" xfId="0" applyNumberFormat="1" applyFont="1" applyFill="1" applyBorder="1" applyAlignment="1">
      <alignment horizontal="center" vertical="center"/>
    </xf>
    <xf numFmtId="0" fontId="22" fillId="0" borderId="2" xfId="0" applyFont="1" applyFill="1" applyBorder="1"/>
    <xf numFmtId="0" fontId="22" fillId="8" borderId="2" xfId="0" applyFont="1" applyFill="1" applyBorder="1"/>
    <xf numFmtId="0" fontId="0" fillId="0" borderId="0" xfId="0" applyBorder="1" applyAlignment="1">
      <alignment wrapText="1"/>
    </xf>
    <xf numFmtId="0" fontId="22" fillId="0" borderId="5"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5" xfId="0" applyFont="1" applyFill="1" applyBorder="1"/>
    <xf numFmtId="4" fontId="22" fillId="0" borderId="5" xfId="0" applyNumberFormat="1" applyFont="1" applyFill="1" applyBorder="1" applyAlignment="1">
      <alignment horizontal="center" vertical="center"/>
    </xf>
    <xf numFmtId="4" fontId="22" fillId="8" borderId="2"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1" xfId="0" applyFont="1" applyFill="1" applyBorder="1"/>
    <xf numFmtId="4" fontId="22" fillId="0" borderId="1" xfId="0" applyNumberFormat="1" applyFont="1" applyFill="1" applyBorder="1" applyAlignment="1">
      <alignment horizontal="center" vertical="center"/>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2" fillId="8" borderId="1" xfId="0" applyFont="1" applyFill="1" applyBorder="1"/>
    <xf numFmtId="4" fontId="22" fillId="8" borderId="1" xfId="0" applyNumberFormat="1" applyFont="1" applyFill="1" applyBorder="1" applyAlignment="1">
      <alignment horizontal="center" vertical="center"/>
    </xf>
    <xf numFmtId="4" fontId="32" fillId="9"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4" fillId="8" borderId="2" xfId="0" applyNumberFormat="1" applyFont="1" applyFill="1" applyBorder="1" applyAlignment="1">
      <alignment horizontal="center" vertical="center" wrapText="1"/>
    </xf>
    <xf numFmtId="3" fontId="16" fillId="8" borderId="1" xfId="0" applyNumberFormat="1"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Alignment="1">
      <alignment vertical="center"/>
    </xf>
    <xf numFmtId="167" fontId="0" fillId="8" borderId="0" xfId="0" applyNumberFormat="1" applyFill="1" applyAlignment="1">
      <alignment horizontal="center" vertical="center"/>
    </xf>
    <xf numFmtId="0" fontId="0" fillId="8" borderId="0" xfId="0" applyFill="1"/>
    <xf numFmtId="0" fontId="28" fillId="8" borderId="1" xfId="0" applyFont="1" applyFill="1" applyBorder="1" applyAlignment="1">
      <alignment horizontal="center" vertical="center"/>
    </xf>
    <xf numFmtId="165" fontId="16" fillId="9" borderId="2" xfId="2" applyFont="1" applyFill="1" applyBorder="1" applyAlignment="1">
      <alignment horizontal="center" vertical="center" wrapText="1"/>
    </xf>
    <xf numFmtId="17" fontId="11" fillId="0" borderId="2" xfId="0" applyNumberFormat="1" applyFont="1" applyFill="1" applyBorder="1" applyAlignment="1">
      <alignment horizontal="center" vertical="center" wrapText="1"/>
    </xf>
    <xf numFmtId="2" fontId="11" fillId="0" borderId="2" xfId="0" applyNumberFormat="1"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3" fontId="11" fillId="0" borderId="2" xfId="0" applyNumberFormat="1" applyFont="1" applyFill="1" applyBorder="1" applyAlignment="1">
      <alignment horizontal="center" vertical="center"/>
    </xf>
    <xf numFmtId="3" fontId="11" fillId="8" borderId="2" xfId="0" applyNumberFormat="1" applyFont="1" applyFill="1" applyBorder="1" applyAlignment="1">
      <alignment horizontal="center" vertical="center"/>
    </xf>
    <xf numFmtId="0" fontId="11" fillId="8" borderId="5" xfId="0" applyFont="1" applyFill="1" applyBorder="1" applyAlignment="1">
      <alignment horizontal="center" vertical="center"/>
    </xf>
    <xf numFmtId="0" fontId="11" fillId="0" borderId="2" xfId="0" applyFont="1" applyFill="1" applyBorder="1"/>
    <xf numFmtId="0" fontId="11" fillId="8" borderId="2" xfId="0" applyFont="1" applyFill="1" applyBorder="1"/>
    <xf numFmtId="0" fontId="11" fillId="0" borderId="2" xfId="0" applyFont="1" applyFill="1" applyBorder="1" applyAlignment="1">
      <alignment wrapText="1"/>
    </xf>
    <xf numFmtId="0" fontId="25" fillId="10" borderId="2" xfId="0" applyFont="1" applyFill="1" applyBorder="1" applyAlignment="1">
      <alignment horizontal="center" vertical="center" wrapText="1"/>
    </xf>
    <xf numFmtId="0" fontId="28" fillId="10" borderId="2" xfId="0" applyFont="1" applyFill="1" applyBorder="1" applyAlignment="1">
      <alignment horizontal="left" wrapText="1"/>
    </xf>
    <xf numFmtId="4" fontId="25" fillId="10" borderId="2" xfId="0" applyNumberFormat="1" applyFont="1" applyFill="1" applyBorder="1" applyAlignment="1">
      <alignment horizontal="center" vertical="center" wrapText="1"/>
    </xf>
    <xf numFmtId="1" fontId="25" fillId="10" borderId="2" xfId="0" applyNumberFormat="1"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wrapText="1"/>
    </xf>
    <xf numFmtId="0" fontId="11" fillId="8" borderId="2" xfId="0" applyFont="1" applyFill="1" applyBorder="1" applyAlignment="1">
      <alignment wrapText="1"/>
    </xf>
    <xf numFmtId="0" fontId="11" fillId="8" borderId="4" xfId="0" applyFont="1" applyFill="1" applyBorder="1" applyAlignment="1">
      <alignment wrapText="1"/>
    </xf>
    <xf numFmtId="0" fontId="14" fillId="9" borderId="2" xfId="0" applyFont="1" applyFill="1" applyBorder="1" applyAlignment="1">
      <alignment horizontal="center" vertical="center" wrapText="1"/>
    </xf>
    <xf numFmtId="17" fontId="11" fillId="8" borderId="2"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1" xfId="0" applyFont="1" applyFill="1" applyBorder="1" applyAlignment="1">
      <alignment horizontal="center" vertical="center"/>
    </xf>
    <xf numFmtId="17"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xf>
    <xf numFmtId="0" fontId="11" fillId="16" borderId="2" xfId="0" applyFont="1" applyFill="1" applyBorder="1" applyAlignment="1">
      <alignment horizontal="center" vertical="center" wrapText="1"/>
    </xf>
    <xf numFmtId="0" fontId="11" fillId="16" borderId="2" xfId="0" applyFont="1" applyFill="1" applyBorder="1" applyAlignment="1">
      <alignment horizontal="left" vertical="center" wrapText="1"/>
    </xf>
    <xf numFmtId="0" fontId="11" fillId="16" borderId="2" xfId="0" applyFont="1" applyFill="1" applyBorder="1" applyAlignment="1">
      <alignment wrapText="1"/>
    </xf>
    <xf numFmtId="4" fontId="11" fillId="16" borderId="2" xfId="0" applyNumberFormat="1" applyFont="1" applyFill="1" applyBorder="1" applyAlignment="1">
      <alignment horizontal="center" vertical="center" wrapText="1"/>
    </xf>
    <xf numFmtId="0" fontId="11" fillId="16" borderId="4" xfId="0" applyFont="1" applyFill="1" applyBorder="1" applyAlignment="1">
      <alignment wrapText="1"/>
    </xf>
    <xf numFmtId="0" fontId="14" fillId="9" borderId="2" xfId="0" applyFont="1" applyFill="1" applyBorder="1" applyAlignment="1">
      <alignment horizontal="left" vertical="center" wrapText="1"/>
    </xf>
    <xf numFmtId="0" fontId="14" fillId="9" borderId="2" xfId="0" applyFont="1" applyFill="1" applyBorder="1" applyAlignment="1">
      <alignment horizontal="center" vertical="center"/>
    </xf>
    <xf numFmtId="17" fontId="14" fillId="9" borderId="2" xfId="0" applyNumberFormat="1" applyFont="1" applyFill="1" applyBorder="1" applyAlignment="1">
      <alignment horizontal="center" vertical="center" wrapText="1"/>
    </xf>
    <xf numFmtId="4" fontId="14" fillId="9" borderId="2" xfId="0" applyNumberFormat="1" applyFont="1" applyFill="1" applyBorder="1" applyAlignment="1">
      <alignment horizontal="center" vertical="center" wrapText="1"/>
    </xf>
    <xf numFmtId="2" fontId="14" fillId="9" borderId="2" xfId="0" applyNumberFormat="1" applyFont="1" applyFill="1" applyBorder="1" applyAlignment="1">
      <alignment horizontal="center" vertical="center"/>
    </xf>
    <xf numFmtId="0" fontId="16" fillId="9" borderId="2" xfId="0" applyFont="1" applyFill="1" applyBorder="1" applyAlignment="1">
      <alignment horizontal="center" vertical="center" wrapText="1"/>
    </xf>
    <xf numFmtId="0" fontId="4" fillId="9" borderId="5" xfId="0" applyFont="1" applyFill="1" applyBorder="1" applyAlignment="1">
      <alignment horizontal="center" vertical="center"/>
    </xf>
    <xf numFmtId="0" fontId="0" fillId="0" borderId="0" xfId="0"/>
    <xf numFmtId="0" fontId="45" fillId="10" borderId="5" xfId="0" applyFont="1" applyFill="1" applyBorder="1" applyAlignment="1">
      <alignment horizontal="center" vertical="center" wrapText="1"/>
    </xf>
    <xf numFmtId="0" fontId="45" fillId="10" borderId="2" xfId="0" applyFont="1" applyFill="1" applyBorder="1" applyAlignment="1">
      <alignment horizontal="center" vertical="center" wrapText="1"/>
    </xf>
    <xf numFmtId="0" fontId="23" fillId="10" borderId="2" xfId="0" applyFont="1" applyFill="1" applyBorder="1" applyAlignment="1">
      <alignment horizontal="center" vertical="center" wrapText="1"/>
    </xf>
    <xf numFmtId="4" fontId="4" fillId="10" borderId="2" xfId="0" applyNumberFormat="1" applyFont="1" applyFill="1" applyBorder="1" applyAlignment="1">
      <alignment horizontal="center" vertical="center" wrapText="1"/>
    </xf>
    <xf numFmtId="0" fontId="4" fillId="8" borderId="2"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xf>
    <xf numFmtId="0" fontId="0" fillId="0" borderId="0" xfId="0"/>
    <xf numFmtId="0" fontId="21"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center" vertical="center"/>
    </xf>
    <xf numFmtId="4" fontId="21" fillId="0" borderId="0" xfId="0" applyNumberFormat="1" applyFont="1" applyAlignment="1">
      <alignment vertical="center"/>
    </xf>
    <xf numFmtId="4" fontId="21" fillId="0" borderId="0" xfId="0" applyNumberFormat="1" applyFont="1" applyAlignment="1">
      <alignment horizontal="center" vertical="center"/>
    </xf>
    <xf numFmtId="0" fontId="39" fillId="0" borderId="0" xfId="0" applyFont="1" applyAlignment="1">
      <alignment vertical="center"/>
    </xf>
    <xf numFmtId="4" fontId="22" fillId="0" borderId="0" xfId="0" applyNumberFormat="1" applyFont="1" applyAlignment="1">
      <alignment vertical="center"/>
    </xf>
    <xf numFmtId="4" fontId="22" fillId="0" borderId="0" xfId="0" applyNumberFormat="1" applyFont="1" applyAlignment="1">
      <alignment horizontal="center" vertical="center"/>
    </xf>
    <xf numFmtId="0" fontId="56"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1" fontId="56" fillId="2" borderId="2" xfId="0" applyNumberFormat="1" applyFont="1" applyFill="1" applyBorder="1" applyAlignment="1">
      <alignment horizontal="center" vertical="center" wrapText="1"/>
    </xf>
    <xf numFmtId="0" fontId="56" fillId="2" borderId="2" xfId="0" applyFont="1" applyFill="1" applyBorder="1" applyAlignment="1">
      <alignment horizontal="center" vertical="center"/>
    </xf>
    <xf numFmtId="4" fontId="56" fillId="2" borderId="2" xfId="0" applyNumberFormat="1"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0" fontId="22" fillId="0" borderId="2" xfId="7" applyFont="1" applyBorder="1" applyAlignment="1">
      <alignment horizontal="center" vertical="center" wrapText="1"/>
    </xf>
    <xf numFmtId="4" fontId="22" fillId="0" borderId="2" xfId="0" applyNumberFormat="1" applyFont="1" applyBorder="1" applyAlignment="1">
      <alignment horizontal="center" vertical="center"/>
    </xf>
    <xf numFmtId="0" fontId="22" fillId="0" borderId="2" xfId="0" applyFont="1" applyBorder="1" applyAlignment="1">
      <alignment horizontal="center" vertical="center"/>
    </xf>
    <xf numFmtId="4" fontId="22" fillId="0" borderId="2" xfId="0" applyNumberFormat="1" applyFont="1" applyBorder="1" applyAlignment="1">
      <alignment horizontal="right" vertical="center"/>
    </xf>
    <xf numFmtId="0" fontId="22" fillId="0" borderId="2" xfId="0" applyFont="1" applyBorder="1" applyAlignment="1">
      <alignment vertical="center" wrapText="1"/>
    </xf>
    <xf numFmtId="4" fontId="22" fillId="0" borderId="2" xfId="0" applyNumberFormat="1" applyFont="1" applyBorder="1" applyAlignment="1">
      <alignment vertical="center"/>
    </xf>
    <xf numFmtId="0" fontId="21" fillId="0" borderId="0" xfId="0" applyFont="1" applyAlignment="1">
      <alignment vertical="center" wrapText="1"/>
    </xf>
    <xf numFmtId="0" fontId="21" fillId="0" borderId="0" xfId="0" applyFont="1" applyAlignment="1">
      <alignment horizontal="center" vertical="center" wrapText="1"/>
    </xf>
    <xf numFmtId="4" fontId="21" fillId="0" borderId="5" xfId="0" applyNumberFormat="1" applyFont="1" applyBorder="1" applyAlignment="1">
      <alignment vertical="center"/>
    </xf>
    <xf numFmtId="4" fontId="21" fillId="0" borderId="19" xfId="0" applyNumberFormat="1" applyFont="1" applyBorder="1" applyAlignment="1">
      <alignment vertical="center"/>
    </xf>
    <xf numFmtId="4" fontId="21" fillId="0" borderId="20" xfId="0" applyNumberFormat="1" applyFont="1" applyBorder="1" applyAlignment="1">
      <alignment vertical="center"/>
    </xf>
    <xf numFmtId="0" fontId="21" fillId="0" borderId="0" xfId="0" applyFont="1" applyAlignment="1">
      <alignment horizontal="left" vertical="center" wrapText="1"/>
    </xf>
    <xf numFmtId="0" fontId="21" fillId="4" borderId="2" xfId="0" applyFont="1" applyFill="1" applyBorder="1" applyAlignment="1">
      <alignment horizontal="center"/>
    </xf>
    <xf numFmtId="3" fontId="22" fillId="0" borderId="2" xfId="0" applyNumberFormat="1" applyFont="1" applyBorder="1" applyAlignment="1">
      <alignment horizontal="center" vertical="center"/>
    </xf>
    <xf numFmtId="173" fontId="21" fillId="0" borderId="0" xfId="0" applyNumberFormat="1" applyFont="1" applyAlignment="1">
      <alignment vertical="center"/>
    </xf>
    <xf numFmtId="0" fontId="0" fillId="10" borderId="2" xfId="0" applyFill="1" applyBorder="1" applyAlignment="1">
      <alignment horizontal="center"/>
    </xf>
    <xf numFmtId="0" fontId="0" fillId="10" borderId="3" xfId="0" applyFill="1" applyBorder="1" applyAlignment="1">
      <alignment horizontal="center"/>
    </xf>
    <xf numFmtId="0" fontId="0" fillId="10" borderId="4" xfId="0" applyFill="1" applyBorder="1" applyAlignment="1">
      <alignment horizont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8" borderId="2" xfId="0" applyNumberFormat="1" applyFont="1" applyFill="1" applyBorder="1" applyAlignment="1">
      <alignment horizontal="center" vertical="center"/>
    </xf>
    <xf numFmtId="0" fontId="4" fillId="8" borderId="2" xfId="0" applyFont="1" applyFill="1" applyBorder="1" applyAlignment="1">
      <alignment horizontal="center" vertical="center"/>
    </xf>
    <xf numFmtId="0" fontId="4" fillId="8" borderId="2"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28" fillId="8" borderId="2" xfId="0" applyFont="1" applyFill="1" applyBorder="1" applyAlignment="1">
      <alignment horizontal="center" vertical="center" wrapText="1"/>
    </xf>
    <xf numFmtId="0" fontId="19" fillId="8" borderId="2" xfId="0" applyFont="1" applyFill="1" applyBorder="1" applyAlignment="1">
      <alignment horizontal="center" vertical="center" wrapText="1"/>
    </xf>
    <xf numFmtId="4" fontId="19" fillId="8" borderId="2" xfId="0" applyNumberFormat="1" applyFont="1" applyFill="1" applyBorder="1" applyAlignment="1">
      <alignment horizontal="center" vertical="center" wrapText="1"/>
    </xf>
    <xf numFmtId="4" fontId="16" fillId="8" borderId="2" xfId="6" applyNumberFormat="1" applyFont="1" applyFill="1" applyBorder="1" applyAlignment="1">
      <alignment horizontal="center" vertical="center" wrapText="1"/>
    </xf>
    <xf numFmtId="4" fontId="16" fillId="8" borderId="2" xfId="0" applyNumberFormat="1" applyFont="1" applyFill="1" applyBorder="1" applyAlignment="1">
      <alignment horizontal="center" vertical="center"/>
    </xf>
    <xf numFmtId="0" fontId="4" fillId="8" borderId="1"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5"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4" fillId="8" borderId="3" xfId="0" applyFont="1" applyFill="1" applyBorder="1" applyAlignment="1">
      <alignment horizontal="left" vertical="center" wrapText="1"/>
    </xf>
    <xf numFmtId="0" fontId="4" fillId="8" borderId="7" xfId="0" applyFont="1" applyFill="1" applyBorder="1" applyAlignment="1">
      <alignment horizontal="left" vertical="center" wrapText="1"/>
    </xf>
    <xf numFmtId="0" fontId="4" fillId="8" borderId="4" xfId="0" applyFont="1" applyFill="1" applyBorder="1" applyAlignment="1">
      <alignment horizontal="left" vertical="center" wrapText="1"/>
    </xf>
    <xf numFmtId="0" fontId="4" fillId="0" borderId="2" xfId="4" applyFont="1" applyFill="1" applyBorder="1" applyAlignment="1">
      <alignment horizontal="center" vertical="center" wrapText="1"/>
    </xf>
    <xf numFmtId="0" fontId="24"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 fillId="6" borderId="2" xfId="0" applyFont="1" applyFill="1" applyBorder="1" applyAlignment="1">
      <alignment horizontal="center" vertical="center" wrapText="1"/>
    </xf>
    <xf numFmtId="4" fontId="10" fillId="2" borderId="2" xfId="0" applyNumberFormat="1" applyFont="1" applyFill="1" applyBorder="1" applyAlignment="1">
      <alignment horizontal="center" vertical="center" wrapText="1"/>
    </xf>
    <xf numFmtId="0" fontId="28" fillId="0" borderId="2" xfId="0" applyFont="1" applyFill="1" applyBorder="1" applyAlignment="1">
      <alignment horizontal="center" vertical="center" wrapText="1"/>
    </xf>
    <xf numFmtId="4" fontId="28"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17" fontId="4" fillId="0" borderId="2" xfId="0" applyNumberFormat="1" applyFont="1" applyFill="1" applyBorder="1" applyAlignment="1">
      <alignment horizontal="center" vertical="center"/>
    </xf>
    <xf numFmtId="4" fontId="4" fillId="0" borderId="2" xfId="0" applyNumberFormat="1" applyFont="1" applyFill="1" applyBorder="1" applyAlignment="1">
      <alignment horizontal="center" vertical="center"/>
    </xf>
    <xf numFmtId="0" fontId="4" fillId="8" borderId="2" xfId="4" applyFont="1" applyFill="1" applyBorder="1" applyAlignment="1">
      <alignment horizontal="center" vertical="center" wrapText="1"/>
    </xf>
    <xf numFmtId="0" fontId="38" fillId="0"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44" fillId="8" borderId="2" xfId="0" applyFont="1" applyFill="1" applyBorder="1" applyAlignment="1">
      <alignment horizontal="center" vertical="center" wrapText="1"/>
    </xf>
    <xf numFmtId="49" fontId="4" fillId="8" borderId="2" xfId="0" applyNumberFormat="1" applyFont="1" applyFill="1" applyBorder="1" applyAlignment="1">
      <alignment horizontal="center" vertical="center" wrapText="1"/>
    </xf>
    <xf numFmtId="17" fontId="4" fillId="8" borderId="2" xfId="0" applyNumberFormat="1" applyFont="1" applyFill="1" applyBorder="1" applyAlignment="1">
      <alignment horizontal="center" vertical="center"/>
    </xf>
    <xf numFmtId="0" fontId="16" fillId="8" borderId="2" xfId="0" applyFont="1" applyFill="1" applyBorder="1" applyAlignment="1">
      <alignment horizontal="center" vertical="center" wrapText="1"/>
    </xf>
    <xf numFmtId="0" fontId="4" fillId="8" borderId="3" xfId="0" applyFont="1" applyFill="1" applyBorder="1" applyAlignment="1">
      <alignment horizontal="left" vertical="center"/>
    </xf>
    <xf numFmtId="0" fontId="4" fillId="8" borderId="7" xfId="0" applyFont="1" applyFill="1" applyBorder="1" applyAlignment="1">
      <alignment horizontal="left" vertical="center"/>
    </xf>
    <xf numFmtId="0" fontId="4" fillId="8" borderId="4" xfId="0" applyFont="1" applyFill="1" applyBorder="1" applyAlignment="1">
      <alignment horizontal="left" vertical="center"/>
    </xf>
    <xf numFmtId="166" fontId="4" fillId="0" borderId="2" xfId="0" applyNumberFormat="1" applyFont="1" applyFill="1" applyBorder="1" applyAlignment="1">
      <alignment horizontal="center" vertical="center" wrapText="1"/>
    </xf>
    <xf numFmtId="166" fontId="16" fillId="8" borderId="2" xfId="0" applyNumberFormat="1" applyFont="1" applyFill="1" applyBorder="1" applyAlignment="1">
      <alignment horizontal="center" vertical="center" wrapText="1"/>
    </xf>
    <xf numFmtId="4" fontId="4" fillId="8" borderId="2" xfId="0" applyNumberFormat="1" applyFont="1" applyFill="1" applyBorder="1" applyAlignment="1">
      <alignment horizontal="center" vertical="center" wrapText="1"/>
    </xf>
    <xf numFmtId="4" fontId="16" fillId="8" borderId="2" xfId="0" applyNumberFormat="1" applyFont="1" applyFill="1" applyBorder="1" applyAlignment="1">
      <alignment horizontal="center" vertical="center" wrapText="1"/>
    </xf>
    <xf numFmtId="4" fontId="4" fillId="8" borderId="2" xfId="0" applyNumberFormat="1" applyFont="1" applyFill="1" applyBorder="1" applyAlignment="1">
      <alignment horizontal="center"/>
    </xf>
    <xf numFmtId="0" fontId="16" fillId="8" borderId="5" xfId="0" applyFont="1" applyFill="1" applyBorder="1" applyAlignment="1">
      <alignment horizontal="center" vertical="center" wrapText="1"/>
    </xf>
    <xf numFmtId="4" fontId="4" fillId="0" borderId="2" xfId="0" applyNumberFormat="1" applyFont="1" applyFill="1" applyBorder="1" applyAlignment="1">
      <alignment horizontal="center"/>
    </xf>
    <xf numFmtId="4" fontId="28" fillId="8" borderId="2" xfId="0" applyNumberFormat="1" applyFont="1" applyFill="1" applyBorder="1" applyAlignment="1">
      <alignment horizontal="center" vertical="center" wrapText="1"/>
    </xf>
    <xf numFmtId="0" fontId="12" fillId="8" borderId="3" xfId="0" applyFont="1" applyFill="1" applyBorder="1" applyAlignment="1">
      <alignment horizontal="left" vertical="center" wrapText="1"/>
    </xf>
    <xf numFmtId="0" fontId="12" fillId="8" borderId="7" xfId="0" applyFont="1" applyFill="1" applyBorder="1" applyAlignment="1">
      <alignment horizontal="left" vertical="center" wrapText="1"/>
    </xf>
    <xf numFmtId="0" fontId="12" fillId="8" borderId="4" xfId="0" applyFont="1" applyFill="1" applyBorder="1" applyAlignment="1">
      <alignment horizontal="left" vertical="center" wrapText="1"/>
    </xf>
    <xf numFmtId="0" fontId="4" fillId="0" borderId="2" xfId="0" applyFont="1" applyFill="1" applyBorder="1" applyAlignment="1">
      <alignment horizontal="center" wrapText="1"/>
    </xf>
    <xf numFmtId="0" fontId="4" fillId="0" borderId="1" xfId="4" applyFont="1" applyFill="1" applyBorder="1" applyAlignment="1">
      <alignment horizontal="center" vertical="center" wrapText="1"/>
    </xf>
    <xf numFmtId="0" fontId="4" fillId="0" borderId="6" xfId="4" applyFont="1" applyFill="1" applyBorder="1" applyAlignment="1">
      <alignment horizontal="center" vertical="center" wrapText="1"/>
    </xf>
    <xf numFmtId="0" fontId="4" fillId="0" borderId="5" xfId="4" applyFont="1" applyFill="1" applyBorder="1" applyAlignment="1">
      <alignment horizontal="center" vertical="center" wrapText="1"/>
    </xf>
    <xf numFmtId="0" fontId="4" fillId="8" borderId="1" xfId="8" applyFont="1" applyFill="1" applyBorder="1" applyAlignment="1">
      <alignment horizontal="center" vertical="center"/>
    </xf>
    <xf numFmtId="0" fontId="4" fillId="8" borderId="6" xfId="8" applyFont="1" applyFill="1" applyBorder="1" applyAlignment="1">
      <alignment horizontal="center" vertical="center"/>
    </xf>
    <xf numFmtId="0" fontId="4" fillId="8" borderId="5" xfId="8" applyFont="1" applyFill="1" applyBorder="1" applyAlignment="1">
      <alignment horizontal="center" vertical="center"/>
    </xf>
    <xf numFmtId="0" fontId="4" fillId="8" borderId="1" xfId="8" applyFont="1" applyFill="1" applyBorder="1" applyAlignment="1">
      <alignment horizontal="center" vertical="center" wrapText="1"/>
    </xf>
    <xf numFmtId="0" fontId="4" fillId="8" borderId="6" xfId="8" applyFont="1" applyFill="1" applyBorder="1" applyAlignment="1">
      <alignment horizontal="center" vertical="center" wrapText="1"/>
    </xf>
    <xf numFmtId="0" fontId="4" fillId="8" borderId="5" xfId="8" applyFont="1" applyFill="1" applyBorder="1" applyAlignment="1">
      <alignment horizontal="center" vertical="center" wrapText="1"/>
    </xf>
    <xf numFmtId="0" fontId="43" fillId="8" borderId="1" xfId="8" applyFont="1" applyFill="1" applyBorder="1" applyAlignment="1">
      <alignment horizontal="center" vertical="center" wrapText="1"/>
    </xf>
    <xf numFmtId="0" fontId="43" fillId="8" borderId="6" xfId="8" applyFont="1" applyFill="1" applyBorder="1" applyAlignment="1">
      <alignment horizontal="center" vertical="center" wrapText="1"/>
    </xf>
    <xf numFmtId="0" fontId="43" fillId="8" borderId="5" xfId="8" applyFont="1" applyFill="1" applyBorder="1" applyAlignment="1">
      <alignment horizontal="center" vertical="center" wrapText="1"/>
    </xf>
    <xf numFmtId="0" fontId="42" fillId="8" borderId="1" xfId="8" applyFill="1" applyBorder="1" applyAlignment="1">
      <alignment horizontal="center" vertical="center" wrapText="1"/>
    </xf>
    <xf numFmtId="0" fontId="42" fillId="8" borderId="6" xfId="8" applyFill="1" applyBorder="1" applyAlignment="1">
      <alignment horizontal="center" vertical="center" wrapText="1"/>
    </xf>
    <xf numFmtId="0" fontId="42" fillId="8" borderId="5" xfId="8" applyFill="1" applyBorder="1" applyAlignment="1">
      <alignment horizontal="center" vertical="center" wrapText="1"/>
    </xf>
    <xf numFmtId="4" fontId="16" fillId="8" borderId="1" xfId="8" applyNumberFormat="1" applyFont="1" applyFill="1" applyBorder="1" applyAlignment="1">
      <alignment horizontal="center" vertical="center" wrapText="1"/>
    </xf>
    <xf numFmtId="4" fontId="16" fillId="8" borderId="6" xfId="8" applyNumberFormat="1" applyFont="1" applyFill="1" applyBorder="1" applyAlignment="1">
      <alignment horizontal="center" vertical="center" wrapText="1"/>
    </xf>
    <xf numFmtId="4" fontId="16" fillId="8" borderId="5" xfId="8" applyNumberFormat="1" applyFont="1" applyFill="1" applyBorder="1" applyAlignment="1">
      <alignment horizontal="center" vertical="center" wrapText="1"/>
    </xf>
    <xf numFmtId="4" fontId="42" fillId="8" borderId="1" xfId="8" applyNumberFormat="1" applyFill="1" applyBorder="1" applyAlignment="1">
      <alignment horizontal="center" vertical="center" wrapText="1"/>
    </xf>
    <xf numFmtId="4" fontId="42" fillId="8" borderId="6" xfId="8" applyNumberFormat="1" applyFill="1" applyBorder="1" applyAlignment="1">
      <alignment horizontal="center" vertical="center" wrapText="1"/>
    </xf>
    <xf numFmtId="4" fontId="42" fillId="8" borderId="5" xfId="8" applyNumberFormat="1" applyFill="1" applyBorder="1" applyAlignment="1">
      <alignment horizontal="center" vertical="center" wrapText="1"/>
    </xf>
    <xf numFmtId="0" fontId="28" fillId="0" borderId="5" xfId="0" applyFont="1" applyFill="1" applyBorder="1" applyAlignment="1">
      <alignment horizontal="center" vertical="center" wrapText="1"/>
    </xf>
    <xf numFmtId="4" fontId="28" fillId="0" borderId="1" xfId="0" applyNumberFormat="1" applyFont="1" applyFill="1" applyBorder="1" applyAlignment="1">
      <alignment horizontal="center" vertical="center" wrapText="1"/>
    </xf>
    <xf numFmtId="4" fontId="28" fillId="0" borderId="6" xfId="0" applyNumberFormat="1" applyFont="1" applyFill="1" applyBorder="1" applyAlignment="1">
      <alignment horizontal="center" vertical="center" wrapText="1"/>
    </xf>
    <xf numFmtId="4" fontId="28" fillId="0" borderId="5" xfId="0" applyNumberFormat="1" applyFont="1" applyFill="1" applyBorder="1" applyAlignment="1">
      <alignment horizontal="center" vertical="center" wrapText="1"/>
    </xf>
    <xf numFmtId="0" fontId="4" fillId="8" borderId="3" xfId="8" applyFont="1" applyFill="1" applyBorder="1" applyAlignment="1">
      <alignment horizontal="left" vertical="center"/>
    </xf>
    <xf numFmtId="0" fontId="4" fillId="8" borderId="7" xfId="8" applyFont="1" applyFill="1" applyBorder="1" applyAlignment="1">
      <alignment horizontal="left" vertical="center"/>
    </xf>
    <xf numFmtId="0" fontId="4" fillId="8" borderId="4" xfId="8" applyFont="1" applyFill="1" applyBorder="1" applyAlignment="1">
      <alignment horizontal="left" vertical="center"/>
    </xf>
    <xf numFmtId="0" fontId="4" fillId="8"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164" fontId="4" fillId="8" borderId="2" xfId="0" applyNumberFormat="1" applyFont="1" applyFill="1" applyBorder="1" applyAlignment="1">
      <alignment horizontal="center" vertical="center" wrapText="1"/>
    </xf>
    <xf numFmtId="164" fontId="16" fillId="8" borderId="2" xfId="0" applyNumberFormat="1" applyFont="1" applyFill="1" applyBorder="1" applyAlignment="1">
      <alignment horizontal="center" vertical="center" wrapText="1"/>
    </xf>
    <xf numFmtId="4" fontId="4" fillId="0" borderId="1" xfId="6" applyNumberFormat="1" applyFont="1" applyFill="1" applyBorder="1" applyAlignment="1">
      <alignment horizontal="center" vertical="center" wrapText="1"/>
    </xf>
    <xf numFmtId="4" fontId="4" fillId="0" borderId="6" xfId="6"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4" fillId="0" borderId="6" xfId="0" applyNumberFormat="1" applyFont="1" applyFill="1" applyBorder="1" applyAlignment="1">
      <alignment horizontal="center" vertical="center"/>
    </xf>
    <xf numFmtId="49" fontId="4" fillId="8" borderId="3" xfId="0" applyNumberFormat="1" applyFont="1" applyFill="1" applyBorder="1" applyAlignment="1">
      <alignment horizontal="left" vertical="center" wrapText="1"/>
    </xf>
    <xf numFmtId="49" fontId="4" fillId="8" borderId="7" xfId="0" applyNumberFormat="1" applyFont="1" applyFill="1" applyBorder="1" applyAlignment="1">
      <alignment horizontal="left" vertical="center" wrapText="1"/>
    </xf>
    <xf numFmtId="0" fontId="18" fillId="8" borderId="2"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4" fillId="8" borderId="3" xfId="0" applyFont="1" applyFill="1" applyBorder="1" applyAlignment="1">
      <alignment vertical="center" wrapText="1"/>
    </xf>
    <xf numFmtId="0" fontId="4" fillId="8" borderId="7" xfId="0" applyFont="1" applyFill="1" applyBorder="1" applyAlignment="1">
      <alignment vertical="center" wrapText="1"/>
    </xf>
    <xf numFmtId="0" fontId="4" fillId="8" borderId="4" xfId="0" applyFont="1" applyFill="1" applyBorder="1" applyAlignment="1">
      <alignment vertical="center" wrapText="1"/>
    </xf>
    <xf numFmtId="0" fontId="15" fillId="8" borderId="1"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28" fillId="8" borderId="6" xfId="0" applyFont="1" applyFill="1" applyBorder="1" applyAlignment="1">
      <alignment horizontal="center" vertical="center" wrapText="1"/>
    </xf>
    <xf numFmtId="0" fontId="28" fillId="8" borderId="5" xfId="0" applyFont="1" applyFill="1" applyBorder="1" applyAlignment="1">
      <alignment horizontal="center" vertical="center" wrapText="1"/>
    </xf>
    <xf numFmtId="4" fontId="19" fillId="8" borderId="1" xfId="0" applyNumberFormat="1" applyFont="1" applyFill="1" applyBorder="1" applyAlignment="1">
      <alignment horizontal="center" vertical="center" wrapText="1"/>
    </xf>
    <xf numFmtId="4" fontId="19" fillId="8" borderId="6" xfId="0" applyNumberFormat="1" applyFont="1" applyFill="1" applyBorder="1" applyAlignment="1">
      <alignment horizontal="center" vertical="center" wrapText="1"/>
    </xf>
    <xf numFmtId="4" fontId="19" fillId="8" borderId="5" xfId="0" applyNumberFormat="1" applyFont="1" applyFill="1" applyBorder="1" applyAlignment="1">
      <alignment horizontal="center" vertical="center" wrapText="1"/>
    </xf>
    <xf numFmtId="4" fontId="28" fillId="8" borderId="1" xfId="0" applyNumberFormat="1" applyFont="1" applyFill="1" applyBorder="1" applyAlignment="1">
      <alignment horizontal="center" vertical="center" wrapText="1"/>
    </xf>
    <xf numFmtId="4" fontId="28" fillId="8" borderId="6" xfId="0" applyNumberFormat="1" applyFont="1" applyFill="1" applyBorder="1" applyAlignment="1">
      <alignment horizontal="center" vertical="center" wrapText="1"/>
    </xf>
    <xf numFmtId="4" fontId="28" fillId="8" borderId="5" xfId="0" applyNumberFormat="1" applyFont="1" applyFill="1" applyBorder="1" applyAlignment="1">
      <alignment horizontal="center" vertical="center" wrapText="1"/>
    </xf>
    <xf numFmtId="0" fontId="4" fillId="8" borderId="1" xfId="4" applyFont="1" applyFill="1" applyBorder="1" applyAlignment="1">
      <alignment horizontal="center" vertical="center" wrapText="1"/>
    </xf>
    <xf numFmtId="0" fontId="4" fillId="8" borderId="6" xfId="4" applyFont="1" applyFill="1" applyBorder="1" applyAlignment="1">
      <alignment horizontal="center" vertical="center" wrapText="1"/>
    </xf>
    <xf numFmtId="0" fontId="4" fillId="8" borderId="5" xfId="4" applyFont="1" applyFill="1" applyBorder="1" applyAlignment="1">
      <alignment horizontal="center" vertical="center" wrapText="1"/>
    </xf>
    <xf numFmtId="0" fontId="4" fillId="8" borderId="1" xfId="0" applyFont="1" applyFill="1" applyBorder="1" applyAlignment="1">
      <alignment horizontal="center" vertical="center"/>
    </xf>
    <xf numFmtId="0" fontId="4" fillId="8" borderId="6" xfId="0" applyFont="1" applyFill="1" applyBorder="1" applyAlignment="1">
      <alignment horizontal="center" vertical="center"/>
    </xf>
    <xf numFmtId="0" fontId="4" fillId="8" borderId="5" xfId="0" applyFont="1" applyFill="1" applyBorder="1" applyAlignment="1">
      <alignment horizontal="center" vertical="center"/>
    </xf>
    <xf numFmtId="0" fontId="11" fillId="8" borderId="1"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5" xfId="0" applyFont="1" applyFill="1" applyBorder="1" applyAlignment="1">
      <alignment horizontal="center" vertical="center" wrapText="1"/>
    </xf>
    <xf numFmtId="4" fontId="16" fillId="8" borderId="1" xfId="0" applyNumberFormat="1" applyFont="1" applyFill="1" applyBorder="1" applyAlignment="1">
      <alignment horizontal="center" vertical="center" wrapText="1"/>
    </xf>
    <xf numFmtId="4" fontId="16" fillId="8" borderId="6" xfId="0" applyNumberFormat="1" applyFont="1" applyFill="1" applyBorder="1" applyAlignment="1">
      <alignment horizontal="center" vertical="center" wrapText="1"/>
    </xf>
    <xf numFmtId="4" fontId="16" fillId="8" borderId="5" xfId="0" applyNumberFormat="1" applyFont="1" applyFill="1" applyBorder="1" applyAlignment="1">
      <alignment horizontal="center" vertical="center" wrapText="1"/>
    </xf>
    <xf numFmtId="4" fontId="4" fillId="8" borderId="1" xfId="0" applyNumberFormat="1" applyFont="1" applyFill="1" applyBorder="1" applyAlignment="1">
      <alignment horizontal="center" vertical="center" wrapText="1"/>
    </xf>
    <xf numFmtId="4" fontId="4" fillId="8" borderId="6" xfId="0" applyNumberFormat="1" applyFont="1" applyFill="1" applyBorder="1" applyAlignment="1">
      <alignment horizontal="center" vertical="center" wrapText="1"/>
    </xf>
    <xf numFmtId="4" fontId="4" fillId="8" borderId="5" xfId="0" applyNumberFormat="1" applyFont="1" applyFill="1" applyBorder="1" applyAlignment="1">
      <alignment horizontal="center" vertical="center" wrapText="1"/>
    </xf>
    <xf numFmtId="0" fontId="11" fillId="8" borderId="2" xfId="0" applyFont="1" applyFill="1" applyBorder="1" applyAlignment="1">
      <alignment horizontal="center" vertical="center" wrapText="1"/>
    </xf>
    <xf numFmtId="0" fontId="4" fillId="8" borderId="24" xfId="0" applyFont="1" applyFill="1" applyBorder="1" applyAlignment="1">
      <alignment horizontal="center" vertical="center"/>
    </xf>
    <xf numFmtId="0" fontId="4" fillId="8" borderId="8" xfId="0" applyFont="1" applyFill="1" applyBorder="1" applyAlignment="1">
      <alignment horizontal="center" vertical="center"/>
    </xf>
    <xf numFmtId="0" fontId="4" fillId="8" borderId="25"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16" fillId="8" borderId="25" xfId="0" applyFont="1" applyFill="1" applyBorder="1" applyAlignment="1">
      <alignment horizontal="center" vertical="center" wrapText="1"/>
    </xf>
    <xf numFmtId="0" fontId="16" fillId="8" borderId="19" xfId="0" applyFont="1" applyFill="1" applyBorder="1" applyAlignment="1">
      <alignment horizontal="center" vertical="center" wrapText="1"/>
    </xf>
    <xf numFmtId="0" fontId="16" fillId="8" borderId="1" xfId="0" applyFont="1" applyFill="1" applyBorder="1" applyAlignment="1">
      <alignment horizontal="center" vertical="center"/>
    </xf>
    <xf numFmtId="0" fontId="16" fillId="8" borderId="5" xfId="0" applyFont="1" applyFill="1" applyBorder="1" applyAlignment="1">
      <alignment horizontal="center" vertical="center"/>
    </xf>
    <xf numFmtId="0" fontId="4" fillId="8" borderId="3" xfId="0" applyFont="1" applyFill="1" applyBorder="1" applyAlignment="1">
      <alignment horizontal="left" vertical="top" wrapText="1"/>
    </xf>
    <xf numFmtId="0" fontId="4" fillId="8" borderId="7" xfId="0" applyFont="1" applyFill="1" applyBorder="1" applyAlignment="1">
      <alignment horizontal="left" vertical="top" wrapText="1"/>
    </xf>
    <xf numFmtId="0" fontId="4" fillId="8" borderId="4" xfId="0" applyFont="1" applyFill="1" applyBorder="1" applyAlignment="1">
      <alignment horizontal="left" vertical="top" wrapText="1"/>
    </xf>
    <xf numFmtId="0" fontId="4" fillId="9" borderId="3" xfId="0" applyFont="1" applyFill="1" applyBorder="1" applyAlignment="1">
      <alignment horizontal="left" vertical="center"/>
    </xf>
    <xf numFmtId="0" fontId="4" fillId="9" borderId="7" xfId="0" applyFont="1" applyFill="1" applyBorder="1" applyAlignment="1">
      <alignment horizontal="left" vertical="center"/>
    </xf>
    <xf numFmtId="0" fontId="4" fillId="9" borderId="4" xfId="0" applyFont="1" applyFill="1" applyBorder="1" applyAlignment="1">
      <alignment horizontal="left" vertical="center"/>
    </xf>
    <xf numFmtId="0" fontId="16" fillId="9" borderId="2" xfId="0" applyFont="1" applyFill="1" applyBorder="1" applyAlignment="1">
      <alignment horizontal="center" vertical="center"/>
    </xf>
    <xf numFmtId="0" fontId="16" fillId="9" borderId="2" xfId="0" applyFont="1" applyFill="1" applyBorder="1" applyAlignment="1">
      <alignment horizontal="center" vertical="center" wrapText="1"/>
    </xf>
    <xf numFmtId="0" fontId="16" fillId="9" borderId="2" xfId="0" applyFont="1" applyFill="1" applyBorder="1" applyAlignment="1">
      <alignment horizontal="center" vertical="center" wrapText="1" shrinkToFit="1"/>
    </xf>
    <xf numFmtId="4" fontId="16" fillId="9" borderId="2" xfId="0" applyNumberFormat="1" applyFont="1" applyFill="1" applyBorder="1" applyAlignment="1">
      <alignment horizontal="center" vertical="center"/>
    </xf>
    <xf numFmtId="0" fontId="4" fillId="9" borderId="3" xfId="0" applyFont="1" applyFill="1" applyBorder="1" applyAlignment="1">
      <alignment horizontal="left" vertical="top" wrapText="1"/>
    </xf>
    <xf numFmtId="0" fontId="4" fillId="9" borderId="7" xfId="0" applyFont="1" applyFill="1" applyBorder="1" applyAlignment="1">
      <alignment horizontal="left" vertical="top" wrapText="1"/>
    </xf>
    <xf numFmtId="0" fontId="4" fillId="9" borderId="4" xfId="0" applyFont="1" applyFill="1" applyBorder="1" applyAlignment="1">
      <alignment horizontal="left" vertical="top" wrapText="1"/>
    </xf>
    <xf numFmtId="0" fontId="4" fillId="0" borderId="2" xfId="0" applyFont="1" applyFill="1" applyBorder="1" applyAlignment="1">
      <alignment horizontal="center" vertical="center" wrapText="1" shrinkToFit="1"/>
    </xf>
    <xf numFmtId="4" fontId="45" fillId="10" borderId="6" xfId="0" applyNumberFormat="1" applyFont="1" applyFill="1" applyBorder="1" applyAlignment="1">
      <alignment horizontal="center" vertical="center" wrapText="1"/>
    </xf>
    <xf numFmtId="0" fontId="45" fillId="10" borderId="6" xfId="0" applyFont="1" applyFill="1" applyBorder="1" applyAlignment="1">
      <alignment horizontal="center" vertical="center" wrapText="1"/>
    </xf>
    <xf numFmtId="0" fontId="45" fillId="10" borderId="27" xfId="4" applyFont="1" applyFill="1" applyBorder="1" applyAlignment="1">
      <alignment horizontal="center" vertical="center" wrapText="1"/>
    </xf>
    <xf numFmtId="0" fontId="4" fillId="8" borderId="2" xfId="0" applyFont="1" applyFill="1" applyBorder="1" applyAlignment="1">
      <alignment horizontal="center" vertical="center" wrapText="1" shrinkToFit="1"/>
    </xf>
    <xf numFmtId="0" fontId="45" fillId="10" borderId="3" xfId="0" applyFont="1" applyFill="1" applyBorder="1" applyAlignment="1">
      <alignment horizontal="left" vertical="center" wrapText="1"/>
    </xf>
    <xf numFmtId="0" fontId="45" fillId="10" borderId="7" xfId="0" applyFont="1" applyFill="1" applyBorder="1" applyAlignment="1">
      <alignment horizontal="left" vertical="center" wrapText="1"/>
    </xf>
    <xf numFmtId="0" fontId="45" fillId="10" borderId="4" xfId="0" applyFont="1" applyFill="1" applyBorder="1" applyAlignment="1">
      <alignment horizontal="left" vertical="center" wrapText="1"/>
    </xf>
    <xf numFmtId="0" fontId="0" fillId="4" borderId="2" xfId="0" applyFont="1" applyFill="1" applyBorder="1" applyAlignment="1">
      <alignment horizontal="center" vertical="center"/>
    </xf>
    <xf numFmtId="4" fontId="21" fillId="4" borderId="2" xfId="0" applyNumberFormat="1" applyFont="1" applyFill="1" applyBorder="1" applyAlignment="1">
      <alignment horizontal="center" vertical="center" wrapText="1"/>
    </xf>
    <xf numFmtId="4" fontId="4" fillId="8" borderId="2" xfId="0" applyNumberFormat="1" applyFont="1" applyFill="1" applyBorder="1" applyAlignment="1">
      <alignment horizontal="center" vertical="center"/>
    </xf>
    <xf numFmtId="0" fontId="45" fillId="10" borderId="26" xfId="0" applyFont="1" applyFill="1" applyBorder="1" applyAlignment="1">
      <alignment horizontal="center" vertical="center"/>
    </xf>
    <xf numFmtId="0" fontId="45" fillId="10" borderId="6" xfId="0" applyFont="1" applyFill="1" applyBorder="1" applyAlignment="1">
      <alignment horizontal="center" vertical="center"/>
    </xf>
    <xf numFmtId="0" fontId="23" fillId="10" borderId="6" xfId="0" applyFont="1" applyFill="1" applyBorder="1" applyAlignment="1">
      <alignment horizontal="center" vertical="center" wrapText="1"/>
    </xf>
    <xf numFmtId="166" fontId="45" fillId="10" borderId="6" xfId="0" applyNumberFormat="1" applyFont="1" applyFill="1" applyBorder="1" applyAlignment="1">
      <alignment horizontal="center" vertical="center" wrapText="1"/>
    </xf>
    <xf numFmtId="0" fontId="25" fillId="2" borderId="1"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1" xfId="0" applyFont="1" applyFill="1" applyBorder="1" applyAlignment="1">
      <alignment horizontal="center" vertical="center" wrapText="1"/>
    </xf>
    <xf numFmtId="0" fontId="25" fillId="2" borderId="5" xfId="0" applyFont="1" applyFill="1" applyBorder="1" applyAlignment="1">
      <alignment horizontal="center" vertical="center" wrapText="1"/>
    </xf>
    <xf numFmtId="4" fontId="25" fillId="2" borderId="2" xfId="0" applyNumberFormat="1"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0" fillId="0" borderId="4" xfId="0" applyBorder="1" applyAlignment="1">
      <alignment horizontal="center"/>
    </xf>
    <xf numFmtId="0" fontId="4" fillId="10" borderId="3" xfId="0" applyFont="1" applyFill="1" applyBorder="1" applyAlignment="1">
      <alignment horizontal="left" vertical="center" wrapText="1"/>
    </xf>
    <xf numFmtId="0" fontId="4" fillId="10" borderId="7" xfId="0" applyFont="1" applyFill="1" applyBorder="1" applyAlignment="1">
      <alignment horizontal="left" vertical="center"/>
    </xf>
    <xf numFmtId="0" fontId="4" fillId="10" borderId="4" xfId="0" applyFont="1" applyFill="1" applyBorder="1" applyAlignment="1">
      <alignment horizontal="left" vertical="center"/>
    </xf>
    <xf numFmtId="0" fontId="0" fillId="4" borderId="2" xfId="0" applyFill="1" applyBorder="1" applyAlignment="1">
      <alignment horizontal="center" vertical="center"/>
    </xf>
    <xf numFmtId="0" fontId="4" fillId="3" borderId="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8" fillId="15" borderId="2" xfId="0" applyFont="1" applyFill="1" applyBorder="1" applyAlignment="1">
      <alignment horizontal="center" vertical="center" wrapText="1"/>
    </xf>
    <xf numFmtId="0" fontId="4" fillId="8" borderId="2" xfId="0" applyFont="1" applyFill="1" applyBorder="1" applyAlignment="1">
      <alignment horizontal="left" vertical="top" wrapText="1"/>
    </xf>
    <xf numFmtId="4" fontId="16" fillId="8" borderId="6" xfId="0" applyNumberFormat="1" applyFont="1" applyFill="1" applyBorder="1" applyAlignment="1">
      <alignment horizontal="center" vertical="center"/>
    </xf>
    <xf numFmtId="4" fontId="16" fillId="8" borderId="5" xfId="0" applyNumberFormat="1" applyFont="1" applyFill="1" applyBorder="1" applyAlignment="1">
      <alignment horizontal="center" vertical="center"/>
    </xf>
    <xf numFmtId="4" fontId="4" fillId="3" borderId="1" xfId="0" applyNumberFormat="1" applyFont="1" applyFill="1" applyBorder="1" applyAlignment="1">
      <alignment horizontal="center" vertical="center"/>
    </xf>
    <xf numFmtId="4" fontId="4" fillId="3" borderId="6" xfId="0" applyNumberFormat="1" applyFont="1" applyFill="1" applyBorder="1" applyAlignment="1">
      <alignment horizontal="center" vertical="center"/>
    </xf>
    <xf numFmtId="4" fontId="4" fillId="3" borderId="5" xfId="0" applyNumberFormat="1"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48" fillId="1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top" wrapText="1"/>
    </xf>
    <xf numFmtId="0" fontId="0" fillId="3" borderId="6" xfId="0" applyFont="1" applyFill="1" applyBorder="1" applyAlignment="1">
      <alignment horizontal="center" vertical="center" wrapText="1"/>
    </xf>
    <xf numFmtId="0" fontId="4" fillId="3" borderId="1" xfId="0" applyFont="1" applyFill="1" applyBorder="1" applyAlignment="1">
      <alignment vertical="center" wrapText="1"/>
    </xf>
    <xf numFmtId="0" fontId="4" fillId="3" borderId="6" xfId="0" applyFont="1" applyFill="1" applyBorder="1" applyAlignment="1">
      <alignment vertical="center" wrapText="1"/>
    </xf>
    <xf numFmtId="0" fontId="4" fillId="3" borderId="5" xfId="0" applyFont="1" applyFill="1" applyBorder="1" applyAlignment="1">
      <alignment vertical="center" wrapText="1"/>
    </xf>
    <xf numFmtId="0" fontId="4" fillId="14" borderId="9" xfId="0" applyFont="1" applyFill="1" applyBorder="1" applyAlignment="1">
      <alignment horizontal="center" vertical="center" wrapText="1"/>
    </xf>
    <xf numFmtId="0" fontId="4" fillId="3" borderId="12" xfId="0" applyFont="1" applyFill="1" applyBorder="1"/>
    <xf numFmtId="0" fontId="48" fillId="14" borderId="5" xfId="0" applyFont="1" applyFill="1" applyBorder="1" applyAlignment="1">
      <alignment horizontal="center" vertical="center" wrapText="1"/>
    </xf>
    <xf numFmtId="0" fontId="4" fillId="3" borderId="5" xfId="0" applyFont="1" applyFill="1" applyBorder="1" applyAlignment="1">
      <alignment horizontal="left" vertical="top" wrapText="1"/>
    </xf>
    <xf numFmtId="0" fontId="48" fillId="13" borderId="9" xfId="0" applyFont="1" applyFill="1" applyBorder="1" applyAlignment="1">
      <alignment horizontal="left" vertical="center" wrapText="1"/>
    </xf>
    <xf numFmtId="0" fontId="4" fillId="8" borderId="14" xfId="0" applyFont="1" applyFill="1" applyBorder="1"/>
    <xf numFmtId="0" fontId="48" fillId="13" borderId="9" xfId="0" applyFont="1" applyFill="1" applyBorder="1" applyAlignment="1">
      <alignment horizontal="center" vertical="center" wrapText="1"/>
    </xf>
    <xf numFmtId="0" fontId="4" fillId="13" borderId="9" xfId="0" applyFont="1" applyFill="1" applyBorder="1" applyAlignment="1">
      <alignment horizontal="left" vertical="center" wrapText="1"/>
    </xf>
    <xf numFmtId="0" fontId="4" fillId="8" borderId="14" xfId="0" applyFont="1" applyFill="1" applyBorder="1" applyAlignment="1">
      <alignment horizontal="left" vertical="center"/>
    </xf>
    <xf numFmtId="0" fontId="4" fillId="15" borderId="3" xfId="0" applyFont="1" applyFill="1" applyBorder="1" applyAlignment="1">
      <alignment horizontal="left" vertical="center" wrapText="1"/>
    </xf>
    <xf numFmtId="0" fontId="4" fillId="15" borderId="7" xfId="0" applyFont="1" applyFill="1" applyBorder="1" applyAlignment="1">
      <alignment horizontal="left" vertical="center"/>
    </xf>
    <xf numFmtId="0" fontId="4" fillId="15" borderId="4" xfId="0" applyFont="1" applyFill="1" applyBorder="1" applyAlignment="1">
      <alignment horizontal="left" vertical="center"/>
    </xf>
    <xf numFmtId="0" fontId="0" fillId="13" borderId="9" xfId="0" applyFont="1" applyFill="1" applyBorder="1" applyAlignment="1">
      <alignment horizontal="center" vertical="center" wrapText="1"/>
    </xf>
    <xf numFmtId="0" fontId="4" fillId="0" borderId="14" xfId="0" applyFont="1" applyBorder="1"/>
    <xf numFmtId="0" fontId="4" fillId="13" borderId="9" xfId="0" applyFont="1" applyFill="1" applyBorder="1" applyAlignment="1">
      <alignment horizontal="center" vertical="center" wrapText="1"/>
    </xf>
    <xf numFmtId="0" fontId="4" fillId="8" borderId="12" xfId="0" applyFont="1" applyFill="1" applyBorder="1"/>
    <xf numFmtId="0" fontId="16" fillId="13" borderId="9" xfId="0" applyFont="1" applyFill="1" applyBorder="1" applyAlignment="1">
      <alignment horizontal="center" vertical="center" wrapText="1"/>
    </xf>
    <xf numFmtId="0" fontId="16" fillId="13" borderId="12"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16" fillId="8" borderId="14" xfId="0" applyFont="1" applyFill="1" applyBorder="1"/>
    <xf numFmtId="0" fontId="0" fillId="13" borderId="9" xfId="0" applyFont="1" applyFill="1" applyBorder="1" applyAlignment="1">
      <alignment horizontal="center" vertical="center"/>
    </xf>
    <xf numFmtId="4" fontId="0" fillId="13" borderId="9" xfId="0" applyNumberFormat="1" applyFont="1" applyFill="1" applyBorder="1" applyAlignment="1">
      <alignment horizontal="center" vertical="center"/>
    </xf>
    <xf numFmtId="0" fontId="0" fillId="0" borderId="14" xfId="0" applyFont="1" applyBorder="1"/>
    <xf numFmtId="0" fontId="4" fillId="13" borderId="10" xfId="0" applyFont="1" applyFill="1" applyBorder="1" applyAlignment="1">
      <alignment horizontal="left" vertical="top" wrapText="1"/>
    </xf>
    <xf numFmtId="0" fontId="4" fillId="0" borderId="15" xfId="0" applyFont="1" applyBorder="1" applyAlignment="1">
      <alignment horizontal="left" vertical="top"/>
    </xf>
    <xf numFmtId="0" fontId="4" fillId="0" borderId="11" xfId="0" applyFont="1" applyBorder="1" applyAlignment="1">
      <alignment horizontal="left" vertical="top"/>
    </xf>
    <xf numFmtId="1" fontId="4" fillId="14" borderId="9" xfId="0" applyNumberFormat="1" applyFont="1" applyFill="1" applyBorder="1" applyAlignment="1">
      <alignment horizontal="center" vertical="center"/>
    </xf>
    <xf numFmtId="1" fontId="4" fillId="14" borderId="9" xfId="0" applyNumberFormat="1" applyFont="1" applyFill="1" applyBorder="1" applyAlignment="1">
      <alignment horizontal="center" vertical="center" wrapText="1"/>
    </xf>
    <xf numFmtId="1" fontId="4" fillId="14" borderId="9" xfId="0" applyNumberFormat="1" applyFont="1" applyFill="1" applyBorder="1" applyAlignment="1">
      <alignment horizontal="left" vertical="center" wrapText="1"/>
    </xf>
    <xf numFmtId="0" fontId="4" fillId="3" borderId="12" xfId="0" applyFont="1" applyFill="1" applyBorder="1" applyAlignment="1">
      <alignment horizontal="left" vertical="center"/>
    </xf>
    <xf numFmtId="4" fontId="0" fillId="12" borderId="14" xfId="0" applyNumberFormat="1" applyFont="1" applyFill="1" applyBorder="1" applyAlignment="1">
      <alignment horizontal="center" vertical="center"/>
    </xf>
    <xf numFmtId="4" fontId="0" fillId="12" borderId="12" xfId="0" applyNumberFormat="1" applyFont="1" applyFill="1" applyBorder="1" applyAlignment="1">
      <alignment horizontal="center" vertical="center"/>
    </xf>
    <xf numFmtId="0" fontId="0" fillId="0" borderId="14" xfId="0" applyFont="1" applyBorder="1" applyAlignment="1">
      <alignment horizontal="center" vertical="center"/>
    </xf>
    <xf numFmtId="0" fontId="4" fillId="0" borderId="12" xfId="0" applyFont="1" applyBorder="1"/>
    <xf numFmtId="0" fontId="0" fillId="0" borderId="14" xfId="0" applyFont="1" applyBorder="1" applyAlignment="1">
      <alignment horizontal="center" vertical="center" wrapText="1"/>
    </xf>
    <xf numFmtId="0" fontId="4" fillId="14" borderId="9" xfId="0" applyFont="1" applyFill="1" applyBorder="1"/>
    <xf numFmtId="4" fontId="4" fillId="14" borderId="9" xfId="0" applyNumberFormat="1" applyFont="1" applyFill="1" applyBorder="1" applyAlignment="1">
      <alignment horizontal="center" vertical="center" wrapText="1"/>
    </xf>
    <xf numFmtId="0" fontId="4" fillId="14"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48" fillId="0" borderId="14" xfId="0" applyFont="1" applyBorder="1" applyAlignment="1">
      <alignment horizontal="center" vertical="center"/>
    </xf>
    <xf numFmtId="4" fontId="0" fillId="0" borderId="14" xfId="0" applyNumberFormat="1" applyFont="1" applyBorder="1" applyAlignment="1">
      <alignment horizontal="center" vertical="center"/>
    </xf>
    <xf numFmtId="0" fontId="48" fillId="0" borderId="14" xfId="0" applyFont="1" applyBorder="1" applyAlignment="1">
      <alignment horizontal="left" vertical="center" wrapText="1"/>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6" fillId="11" borderId="9" xfId="0" applyFont="1" applyFill="1" applyBorder="1" applyAlignment="1">
      <alignment horizontal="center" vertical="center"/>
    </xf>
    <xf numFmtId="0" fontId="28" fillId="0" borderId="12" xfId="0" applyFont="1" applyBorder="1"/>
    <xf numFmtId="0" fontId="6" fillId="11" borderId="9" xfId="0" applyFont="1" applyFill="1" applyBorder="1" applyAlignment="1">
      <alignment horizontal="center" vertical="center" wrapText="1"/>
    </xf>
    <xf numFmtId="0" fontId="28" fillId="0" borderId="12" xfId="0" applyFont="1" applyBorder="1" applyAlignment="1">
      <alignment horizontal="center"/>
    </xf>
    <xf numFmtId="0" fontId="28" fillId="0" borderId="12" xfId="0" applyFont="1" applyBorder="1" applyAlignment="1">
      <alignment wrapText="1"/>
    </xf>
    <xf numFmtId="0" fontId="6" fillId="11" borderId="10" xfId="0" applyFont="1" applyFill="1" applyBorder="1" applyAlignment="1">
      <alignment horizontal="center" vertical="center" wrapText="1"/>
    </xf>
    <xf numFmtId="0" fontId="28" fillId="0" borderId="11" xfId="0" applyFont="1" applyBorder="1"/>
    <xf numFmtId="0" fontId="0" fillId="0" borderId="9" xfId="0" applyFont="1" applyBorder="1" applyAlignment="1">
      <alignment horizontal="center" vertical="center" wrapText="1"/>
    </xf>
    <xf numFmtId="0" fontId="4" fillId="0" borderId="12" xfId="0" applyFont="1" applyBorder="1" applyAlignment="1">
      <alignment wrapText="1"/>
    </xf>
    <xf numFmtId="4" fontId="6" fillId="11" borderId="10" xfId="0" applyNumberFormat="1" applyFont="1" applyFill="1" applyBorder="1" applyAlignment="1">
      <alignment horizontal="center" vertical="center" wrapText="1"/>
    </xf>
    <xf numFmtId="0" fontId="16" fillId="22" borderId="9" xfId="0" applyFont="1" applyFill="1" applyBorder="1" applyAlignment="1">
      <alignment horizontal="left" vertical="center"/>
    </xf>
    <xf numFmtId="0" fontId="16" fillId="9" borderId="14" xfId="0" applyFont="1" applyFill="1" applyBorder="1"/>
    <xf numFmtId="4" fontId="16" fillId="22" borderId="9" xfId="0" applyNumberFormat="1" applyFont="1" applyFill="1" applyBorder="1" applyAlignment="1">
      <alignment horizontal="center" vertical="center"/>
    </xf>
    <xf numFmtId="0" fontId="16" fillId="22" borderId="9" xfId="0" applyFont="1" applyFill="1" applyBorder="1" applyAlignment="1">
      <alignment horizontal="center" vertical="center" wrapText="1"/>
    </xf>
    <xf numFmtId="0" fontId="4" fillId="9" borderId="2" xfId="0" applyFont="1" applyFill="1" applyBorder="1" applyAlignment="1">
      <alignment horizontal="left" vertical="center"/>
    </xf>
    <xf numFmtId="0" fontId="16" fillId="19" borderId="14" xfId="0" applyFont="1" applyFill="1" applyBorder="1" applyAlignment="1">
      <alignment horizontal="center" vertical="center" wrapText="1" readingOrder="1"/>
    </xf>
    <xf numFmtId="0" fontId="16" fillId="9" borderId="14" xfId="0" applyFont="1" applyFill="1" applyBorder="1" applyAlignment="1">
      <alignment horizontal="center" vertical="center"/>
    </xf>
    <xf numFmtId="0" fontId="16" fillId="19" borderId="14" xfId="0" applyFont="1" applyFill="1" applyBorder="1" applyAlignment="1">
      <alignment horizontal="left" vertical="top" wrapText="1" readingOrder="1"/>
    </xf>
    <xf numFmtId="0" fontId="16" fillId="9" borderId="14" xfId="0" applyFont="1" applyFill="1" applyBorder="1" applyAlignment="1">
      <alignment horizontal="left" vertical="top"/>
    </xf>
    <xf numFmtId="0" fontId="16" fillId="22" borderId="9" xfId="0" applyFont="1" applyFill="1" applyBorder="1" applyAlignment="1">
      <alignment horizontal="center" vertical="center"/>
    </xf>
    <xf numFmtId="0" fontId="4" fillId="3" borderId="2" xfId="0" applyFont="1" applyFill="1" applyBorder="1" applyAlignment="1">
      <alignment horizontal="center" vertical="center"/>
    </xf>
    <xf numFmtId="0" fontId="0" fillId="3" borderId="2" xfId="0" applyFont="1" applyFill="1" applyBorder="1" applyAlignment="1">
      <alignment horizontal="left" vertical="center" wrapText="1"/>
    </xf>
    <xf numFmtId="17" fontId="4" fillId="3" borderId="2"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xf>
    <xf numFmtId="4" fontId="4" fillId="14" borderId="6" xfId="0" applyNumberFormat="1" applyFont="1" applyFill="1" applyBorder="1" applyAlignment="1">
      <alignment horizontal="center" vertical="center" wrapText="1" readingOrder="1"/>
    </xf>
    <xf numFmtId="4" fontId="4" fillId="14" borderId="5" xfId="0" applyNumberFormat="1" applyFont="1" applyFill="1" applyBorder="1" applyAlignment="1">
      <alignment horizontal="center" vertical="center" wrapText="1" readingOrder="1"/>
    </xf>
    <xf numFmtId="0" fontId="16" fillId="3" borderId="6"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0" fillId="21" borderId="3" xfId="0" applyFont="1" applyFill="1" applyBorder="1" applyAlignment="1">
      <alignment horizontal="center" vertical="center"/>
    </xf>
    <xf numFmtId="0" fontId="0" fillId="21" borderId="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4" xfId="0" applyFont="1" applyFill="1" applyBorder="1" applyAlignment="1">
      <alignment horizontal="center" vertical="center"/>
    </xf>
    <xf numFmtId="4" fontId="16" fillId="8" borderId="1" xfId="0" applyNumberFormat="1" applyFont="1" applyFill="1" applyBorder="1" applyAlignment="1">
      <alignment horizontal="center" vertical="center"/>
    </xf>
    <xf numFmtId="0" fontId="16" fillId="8" borderId="2" xfId="0" applyFont="1" applyFill="1" applyBorder="1" applyAlignment="1">
      <alignment vertical="center" wrapText="1"/>
    </xf>
    <xf numFmtId="0" fontId="4" fillId="4" borderId="2" xfId="0" applyFont="1" applyFill="1" applyBorder="1" applyAlignment="1">
      <alignment horizontal="center"/>
    </xf>
    <xf numFmtId="1" fontId="4" fillId="8" borderId="2"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1" fontId="4" fillId="0" borderId="6" xfId="0"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0" fontId="4" fillId="8" borderId="19" xfId="0" applyFont="1" applyFill="1" applyBorder="1" applyAlignment="1">
      <alignment horizontal="left" vertical="center" wrapText="1"/>
    </xf>
    <xf numFmtId="17" fontId="4" fillId="8" borderId="1" xfId="0" applyNumberFormat="1" applyFont="1" applyFill="1" applyBorder="1" applyAlignment="1">
      <alignment horizontal="center" vertical="center" wrapText="1"/>
    </xf>
    <xf numFmtId="17" fontId="4" fillId="8" borderId="5" xfId="0" applyNumberFormat="1" applyFont="1" applyFill="1" applyBorder="1" applyAlignment="1">
      <alignment horizontal="center" vertical="center" wrapText="1"/>
    </xf>
    <xf numFmtId="0" fontId="16" fillId="9" borderId="1" xfId="0" applyFont="1" applyFill="1" applyBorder="1" applyAlignment="1">
      <alignment horizontal="center" vertical="center"/>
    </xf>
    <xf numFmtId="0" fontId="16" fillId="9" borderId="5" xfId="0" applyFont="1" applyFill="1" applyBorder="1" applyAlignment="1">
      <alignment horizontal="center" vertical="center"/>
    </xf>
    <xf numFmtId="2" fontId="4" fillId="0" borderId="2" xfId="0" applyNumberFormat="1" applyFont="1" applyFill="1" applyBorder="1" applyAlignment="1">
      <alignment horizontal="center" vertical="center"/>
    </xf>
    <xf numFmtId="17" fontId="4" fillId="0" borderId="2" xfId="0" applyNumberFormat="1" applyFont="1" applyFill="1" applyBorder="1" applyAlignment="1">
      <alignment horizontal="center" vertical="center" wrapText="1"/>
    </xf>
    <xf numFmtId="4" fontId="16" fillId="9" borderId="1" xfId="0" applyNumberFormat="1" applyFont="1" applyFill="1" applyBorder="1" applyAlignment="1">
      <alignment horizontal="center" vertical="center" wrapText="1"/>
    </xf>
    <xf numFmtId="4" fontId="16" fillId="9" borderId="5" xfId="0" applyNumberFormat="1" applyFont="1" applyFill="1" applyBorder="1" applyAlignment="1">
      <alignment horizontal="center" vertical="center" wrapText="1"/>
    </xf>
    <xf numFmtId="4" fontId="16" fillId="9" borderId="1" xfId="0" applyNumberFormat="1" applyFont="1" applyFill="1" applyBorder="1" applyAlignment="1">
      <alignment horizontal="center" vertical="center"/>
    </xf>
    <xf numFmtId="4" fontId="16" fillId="9" borderId="5" xfId="0" applyNumberFormat="1" applyFont="1" applyFill="1" applyBorder="1" applyAlignment="1">
      <alignment horizontal="center" vertical="center"/>
    </xf>
    <xf numFmtId="0" fontId="16" fillId="9" borderId="1" xfId="0" applyFont="1" applyFill="1" applyBorder="1" applyAlignment="1">
      <alignment horizontal="center" vertical="center" wrapText="1"/>
    </xf>
    <xf numFmtId="0" fontId="16" fillId="9" borderId="5" xfId="0" applyFont="1" applyFill="1" applyBorder="1" applyAlignment="1">
      <alignment horizontal="center" vertical="center" wrapText="1"/>
    </xf>
    <xf numFmtId="17" fontId="16" fillId="9" borderId="1" xfId="0" applyNumberFormat="1" applyFont="1" applyFill="1" applyBorder="1" applyAlignment="1">
      <alignment horizontal="center" vertical="center" wrapText="1"/>
    </xf>
    <xf numFmtId="17" fontId="16" fillId="9" borderId="5" xfId="0" applyNumberFormat="1" applyFont="1" applyFill="1" applyBorder="1" applyAlignment="1">
      <alignment horizontal="center" vertical="center" wrapText="1"/>
    </xf>
    <xf numFmtId="0" fontId="4" fillId="8" borderId="8" xfId="0" applyFont="1" applyFill="1" applyBorder="1" applyAlignment="1">
      <alignment horizontal="left" vertical="center" wrapText="1"/>
    </xf>
    <xf numFmtId="0" fontId="4" fillId="8" borderId="20" xfId="0" applyFont="1" applyFill="1" applyBorder="1" applyAlignment="1">
      <alignment horizontal="left" vertical="center" wrapText="1"/>
    </xf>
    <xf numFmtId="2" fontId="4" fillId="0" borderId="1" xfId="0" applyNumberFormat="1" applyFont="1" applyFill="1" applyBorder="1" applyAlignment="1">
      <alignment horizontal="center" vertical="center"/>
    </xf>
    <xf numFmtId="2" fontId="4" fillId="0" borderId="5" xfId="0" applyNumberFormat="1" applyFont="1" applyFill="1" applyBorder="1" applyAlignment="1">
      <alignment horizontal="center" vertical="center"/>
    </xf>
    <xf numFmtId="17" fontId="4" fillId="0" borderId="1" xfId="0" applyNumberFormat="1" applyFont="1" applyFill="1" applyBorder="1" applyAlignment="1">
      <alignment horizontal="center" vertical="center" wrapText="1"/>
    </xf>
    <xf numFmtId="17" fontId="4" fillId="0" borderId="5" xfId="0" applyNumberFormat="1" applyFont="1" applyFill="1" applyBorder="1" applyAlignment="1">
      <alignment horizontal="center" vertical="center" wrapText="1"/>
    </xf>
    <xf numFmtId="0" fontId="4" fillId="8" borderId="24" xfId="0" applyFont="1" applyFill="1" applyBorder="1" applyAlignment="1">
      <alignment horizontal="center" vertical="center" wrapText="1"/>
    </xf>
    <xf numFmtId="0" fontId="4" fillId="8" borderId="21"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10" borderId="7" xfId="0" applyFont="1" applyFill="1" applyBorder="1" applyAlignment="1">
      <alignment horizontal="left" vertical="center" wrapText="1"/>
    </xf>
    <xf numFmtId="0" fontId="4" fillId="10" borderId="4" xfId="0" applyFont="1" applyFill="1" applyBorder="1" applyAlignment="1">
      <alignment horizontal="left"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8" borderId="6" xfId="0" applyFill="1" applyBorder="1" applyAlignment="1">
      <alignment horizontal="center" vertical="center" wrapText="1"/>
    </xf>
    <xf numFmtId="0" fontId="0" fillId="8" borderId="5" xfId="0" applyFill="1" applyBorder="1" applyAlignment="1">
      <alignment horizontal="center" vertical="center" wrapText="1"/>
    </xf>
    <xf numFmtId="0" fontId="0" fillId="8" borderId="1" xfId="0" applyFill="1" applyBorder="1" applyAlignment="1">
      <alignment horizontal="center" vertical="center" wrapText="1"/>
    </xf>
    <xf numFmtId="0" fontId="25" fillId="2" borderId="2" xfId="0" applyFont="1" applyFill="1" applyBorder="1" applyAlignment="1">
      <alignment horizontal="center" vertical="center"/>
    </xf>
    <xf numFmtId="0" fontId="0" fillId="0" borderId="2" xfId="0" applyBorder="1" applyAlignment="1">
      <alignment horizontal="center"/>
    </xf>
    <xf numFmtId="0" fontId="4" fillId="8" borderId="3" xfId="0" applyFont="1" applyFill="1" applyBorder="1" applyAlignment="1">
      <alignment horizontal="left" vertical="top"/>
    </xf>
    <xf numFmtId="0" fontId="0" fillId="8" borderId="7" xfId="0" applyFill="1" applyBorder="1" applyAlignment="1">
      <alignment horizontal="left" vertical="top"/>
    </xf>
    <xf numFmtId="0" fontId="0" fillId="8" borderId="4" xfId="0" applyFill="1" applyBorder="1" applyAlignment="1">
      <alignment horizontal="left" vertical="top"/>
    </xf>
    <xf numFmtId="0" fontId="4" fillId="0" borderId="1" xfId="0" applyFont="1" applyFill="1" applyBorder="1" applyAlignment="1">
      <alignment horizontal="left" vertical="center" wrapText="1"/>
    </xf>
    <xf numFmtId="0" fontId="0" fillId="8" borderId="6" xfId="0" applyFill="1" applyBorder="1" applyAlignment="1">
      <alignment vertical="center" wrapText="1"/>
    </xf>
    <xf numFmtId="0" fontId="0" fillId="8" borderId="5" xfId="0" applyFill="1" applyBorder="1" applyAlignment="1">
      <alignment vertical="center"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4" fillId="8" borderId="1" xfId="0" applyFont="1" applyFill="1" applyBorder="1" applyAlignment="1">
      <alignment horizontal="left" vertical="center" wrapText="1"/>
    </xf>
    <xf numFmtId="0" fontId="4" fillId="8" borderId="5" xfId="0" applyFont="1" applyFill="1" applyBorder="1" applyAlignment="1">
      <alignment horizontal="left" vertical="center" wrapText="1"/>
    </xf>
    <xf numFmtId="0" fontId="4" fillId="8" borderId="1" xfId="0" applyFont="1" applyFill="1" applyBorder="1" applyAlignment="1">
      <alignment horizontal="left" wrapText="1"/>
    </xf>
    <xf numFmtId="0" fontId="4" fillId="8" borderId="5" xfId="0" applyFont="1" applyFill="1" applyBorder="1" applyAlignment="1">
      <alignment horizontal="left" wrapText="1"/>
    </xf>
    <xf numFmtId="0" fontId="0" fillId="8" borderId="1" xfId="0" applyFill="1" applyBorder="1" applyAlignment="1">
      <alignment horizontal="left" vertical="center" wrapText="1"/>
    </xf>
    <xf numFmtId="0" fontId="0" fillId="8" borderId="5" xfId="0" applyFill="1" applyBorder="1" applyAlignment="1">
      <alignment horizontal="left" vertical="center" wrapText="1"/>
    </xf>
    <xf numFmtId="4" fontId="0" fillId="8" borderId="1" xfId="0" applyNumberFormat="1" applyFill="1" applyBorder="1" applyAlignment="1">
      <alignment horizontal="center" vertical="center" wrapText="1"/>
    </xf>
    <xf numFmtId="0" fontId="0" fillId="0" borderId="2" xfId="0" applyBorder="1" applyAlignment="1">
      <alignment horizontal="center" vertical="center" wrapText="1"/>
    </xf>
    <xf numFmtId="0" fontId="0" fillId="8" borderId="2" xfId="0" applyFill="1" applyBorder="1" applyAlignment="1">
      <alignment horizontal="center" vertical="center" wrapText="1"/>
    </xf>
    <xf numFmtId="0" fontId="0" fillId="8" borderId="2" xfId="0" applyFill="1" applyBorder="1" applyAlignment="1">
      <alignment horizontal="left" vertical="center" wrapText="1"/>
    </xf>
    <xf numFmtId="0" fontId="0" fillId="8" borderId="3" xfId="0" applyFill="1" applyBorder="1" applyAlignment="1">
      <alignment horizontal="left" vertical="top" wrapText="1"/>
    </xf>
    <xf numFmtId="0" fontId="0" fillId="8" borderId="2" xfId="0" applyFill="1" applyBorder="1" applyAlignment="1">
      <alignment horizontal="left" vertical="top" wrapText="1"/>
    </xf>
    <xf numFmtId="0" fontId="0" fillId="0" borderId="2" xfId="0" applyBorder="1" applyAlignment="1">
      <alignment horizontal="left" vertical="top" wrapText="1"/>
    </xf>
    <xf numFmtId="173" fontId="4" fillId="8" borderId="2" xfId="0" applyNumberFormat="1" applyFont="1" applyFill="1" applyBorder="1" applyAlignment="1">
      <alignment horizontal="center" vertical="center"/>
    </xf>
    <xf numFmtId="0" fontId="0" fillId="8" borderId="2" xfId="0" applyFill="1" applyBorder="1" applyAlignment="1">
      <alignment horizontal="center" vertical="center"/>
    </xf>
    <xf numFmtId="0" fontId="0" fillId="0" borderId="2" xfId="0" applyBorder="1" applyAlignment="1">
      <alignment horizontal="left" vertical="center" wrapText="1"/>
    </xf>
    <xf numFmtId="173" fontId="4" fillId="0" borderId="1" xfId="0" applyNumberFormat="1" applyFont="1" applyFill="1" applyBorder="1" applyAlignment="1">
      <alignment vertical="center"/>
    </xf>
    <xf numFmtId="173" fontId="4" fillId="0" borderId="6" xfId="0" applyNumberFormat="1" applyFont="1" applyFill="1" applyBorder="1" applyAlignment="1">
      <alignment vertical="center"/>
    </xf>
    <xf numFmtId="173" fontId="4" fillId="0" borderId="5" xfId="0" applyNumberFormat="1" applyFont="1" applyFill="1" applyBorder="1" applyAlignment="1">
      <alignment vertical="center"/>
    </xf>
    <xf numFmtId="173" fontId="4" fillId="0" borderId="2" xfId="0" applyNumberFormat="1" applyFont="1" applyFill="1" applyBorder="1" applyAlignment="1">
      <alignment horizontal="center" vertical="center"/>
    </xf>
    <xf numFmtId="0" fontId="0" fillId="0" borderId="2" xfId="0" applyBorder="1" applyAlignment="1">
      <alignment horizontal="center" vertical="center"/>
    </xf>
    <xf numFmtId="173" fontId="16" fillId="8" borderId="1" xfId="0" applyNumberFormat="1" applyFont="1" applyFill="1" applyBorder="1" applyAlignment="1">
      <alignment horizontal="center" vertical="center" wrapText="1"/>
    </xf>
    <xf numFmtId="0" fontId="0" fillId="4" borderId="2" xfId="0" applyFont="1" applyFill="1" applyBorder="1" applyAlignment="1">
      <alignment horizontal="center" wrapText="1"/>
    </xf>
    <xf numFmtId="0" fontId="0" fillId="0" borderId="2" xfId="0" applyBorder="1" applyAlignment="1">
      <alignment horizontal="center" wrapText="1"/>
    </xf>
    <xf numFmtId="0" fontId="31" fillId="2" borderId="1" xfId="0" applyFont="1" applyFill="1" applyBorder="1" applyAlignment="1">
      <alignment horizontal="center" vertical="center"/>
    </xf>
    <xf numFmtId="0" fontId="31" fillId="2" borderId="5" xfId="0" applyFont="1" applyFill="1" applyBorder="1" applyAlignment="1">
      <alignment horizontal="center" vertical="center"/>
    </xf>
    <xf numFmtId="0" fontId="21" fillId="8" borderId="2" xfId="0" applyFont="1" applyFill="1" applyBorder="1" applyAlignment="1">
      <alignment horizontal="left" vertical="center" wrapText="1"/>
    </xf>
    <xf numFmtId="0" fontId="31" fillId="2" borderId="1"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21" fillId="8" borderId="3" xfId="0" applyFont="1" applyFill="1" applyBorder="1" applyAlignment="1">
      <alignment horizontal="left" vertical="center" wrapText="1"/>
    </xf>
    <xf numFmtId="0" fontId="21" fillId="8" borderId="7" xfId="0" applyFont="1" applyFill="1" applyBorder="1" applyAlignment="1">
      <alignment horizontal="left" vertical="center" wrapText="1"/>
    </xf>
    <xf numFmtId="0" fontId="21" fillId="8" borderId="4" xfId="0" applyFont="1" applyFill="1" applyBorder="1" applyAlignment="1">
      <alignment horizontal="left" vertical="center" wrapText="1"/>
    </xf>
    <xf numFmtId="4" fontId="31" fillId="2" borderId="2" xfId="0" applyNumberFormat="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21" fillId="0" borderId="4" xfId="0" applyFont="1" applyBorder="1" applyAlignment="1">
      <alignment horizontal="center"/>
    </xf>
    <xf numFmtId="4" fontId="4" fillId="8" borderId="1" xfId="0" applyNumberFormat="1" applyFont="1" applyFill="1" applyBorder="1" applyAlignment="1">
      <alignment horizontal="center" vertical="center"/>
    </xf>
    <xf numFmtId="4" fontId="4" fillId="8" borderId="6" xfId="0" applyNumberFormat="1" applyFont="1" applyFill="1" applyBorder="1" applyAlignment="1">
      <alignment horizontal="center" vertical="center"/>
    </xf>
    <xf numFmtId="4" fontId="4" fillId="8" borderId="5" xfId="0" applyNumberFormat="1" applyFont="1" applyFill="1" applyBorder="1" applyAlignment="1">
      <alignment horizontal="center" vertical="center"/>
    </xf>
    <xf numFmtId="17" fontId="4" fillId="8" borderId="6" xfId="0" applyNumberFormat="1" applyFont="1" applyFill="1" applyBorder="1" applyAlignment="1">
      <alignment horizontal="center" vertical="center" wrapText="1"/>
    </xf>
    <xf numFmtId="0" fontId="16" fillId="9" borderId="1" xfId="3" applyFont="1" applyFill="1" applyBorder="1" applyAlignment="1">
      <alignment horizontal="center" vertical="center" wrapText="1"/>
    </xf>
    <xf numFmtId="0" fontId="16" fillId="9" borderId="5" xfId="3" applyFont="1" applyFill="1" applyBorder="1" applyAlignment="1">
      <alignment horizontal="center" vertical="center" wrapText="1"/>
    </xf>
    <xf numFmtId="0" fontId="4" fillId="9" borderId="3" xfId="0" applyFont="1" applyFill="1" applyBorder="1" applyAlignment="1">
      <alignment horizontal="left" vertical="center" wrapText="1"/>
    </xf>
    <xf numFmtId="0" fontId="4" fillId="9" borderId="7" xfId="0" applyFont="1" applyFill="1" applyBorder="1" applyAlignment="1">
      <alignment horizontal="left" vertical="center" wrapText="1"/>
    </xf>
    <xf numFmtId="0" fontId="4" fillId="9" borderId="4" xfId="0" applyFont="1" applyFill="1" applyBorder="1" applyAlignment="1">
      <alignment horizontal="left" vertical="center" wrapText="1"/>
    </xf>
    <xf numFmtId="0" fontId="0" fillId="8" borderId="1"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16" fillId="8" borderId="6" xfId="0" applyFont="1" applyFill="1" applyBorder="1" applyAlignment="1">
      <alignment horizontal="center" vertical="center"/>
    </xf>
    <xf numFmtId="0" fontId="19" fillId="8" borderId="1" xfId="0" applyFont="1" applyFill="1" applyBorder="1" applyAlignment="1">
      <alignment horizontal="center" vertical="center" wrapText="1"/>
    </xf>
    <xf numFmtId="0" fontId="19" fillId="8" borderId="6"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26" fillId="8" borderId="6" xfId="0" applyFont="1" applyFill="1" applyBorder="1" applyAlignment="1">
      <alignment horizontal="center" vertical="center" wrapText="1"/>
    </xf>
    <xf numFmtId="0" fontId="4" fillId="0" borderId="1" xfId="3" applyFont="1" applyFill="1" applyBorder="1" applyAlignment="1">
      <alignment horizontal="center" vertical="center" wrapText="1"/>
    </xf>
    <xf numFmtId="0" fontId="4" fillId="0" borderId="5" xfId="3" applyFont="1" applyFill="1" applyBorder="1" applyAlignment="1">
      <alignment horizontal="center" vertical="center" wrapText="1"/>
    </xf>
    <xf numFmtId="4" fontId="26" fillId="8" borderId="1" xfId="0" applyNumberFormat="1" applyFont="1" applyFill="1" applyBorder="1" applyAlignment="1">
      <alignment horizontal="center" vertical="center" wrapText="1"/>
    </xf>
    <xf numFmtId="4" fontId="26" fillId="8" borderId="6"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xf>
    <xf numFmtId="0" fontId="0" fillId="8" borderId="1" xfId="0" applyFont="1" applyFill="1" applyBorder="1" applyAlignment="1">
      <alignment horizontal="center" vertical="center"/>
    </xf>
    <xf numFmtId="0" fontId="0" fillId="8" borderId="6" xfId="0" applyFont="1" applyFill="1" applyBorder="1" applyAlignment="1">
      <alignment horizontal="center" vertical="center"/>
    </xf>
    <xf numFmtId="0" fontId="4" fillId="8" borderId="1" xfId="3" applyFont="1" applyFill="1" applyBorder="1" applyAlignment="1">
      <alignment horizontal="center" vertical="center" wrapText="1"/>
    </xf>
    <xf numFmtId="0" fontId="4" fillId="8" borderId="5" xfId="3" applyFont="1" applyFill="1" applyBorder="1" applyAlignment="1">
      <alignment horizontal="center" vertical="center" wrapText="1"/>
    </xf>
    <xf numFmtId="0" fontId="4" fillId="8" borderId="6" xfId="3" applyFont="1" applyFill="1" applyBorder="1" applyAlignment="1">
      <alignment horizontal="center" vertical="center" wrapText="1"/>
    </xf>
    <xf numFmtId="17" fontId="4" fillId="0" borderId="6" xfId="0" applyNumberFormat="1" applyFont="1" applyFill="1" applyBorder="1" applyAlignment="1">
      <alignment horizontal="center" vertical="center" wrapText="1"/>
    </xf>
    <xf numFmtId="0" fontId="4" fillId="0" borderId="6" xfId="3" applyFont="1" applyFill="1" applyBorder="1" applyAlignment="1">
      <alignment horizontal="center" vertical="center" wrapText="1"/>
    </xf>
    <xf numFmtId="0" fontId="4" fillId="0" borderId="13" xfId="0" applyFont="1" applyFill="1" applyBorder="1" applyAlignment="1">
      <alignment horizontal="center" vertical="center" wrapText="1"/>
    </xf>
    <xf numFmtId="168" fontId="4" fillId="8" borderId="9" xfId="0" applyNumberFormat="1" applyFont="1" applyFill="1" applyBorder="1" applyAlignment="1">
      <alignment horizontal="center" vertical="center" wrapText="1"/>
    </xf>
    <xf numFmtId="168" fontId="4" fillId="8" borderId="12" xfId="0" applyNumberFormat="1"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0" xfId="0" applyFont="1" applyFill="1" applyBorder="1" applyAlignment="1">
      <alignment horizontal="left" vertical="center" wrapText="1"/>
    </xf>
    <xf numFmtId="0" fontId="4" fillId="8" borderId="15" xfId="0" applyFont="1" applyFill="1" applyBorder="1" applyAlignment="1">
      <alignment horizontal="left" vertical="center" wrapText="1"/>
    </xf>
    <xf numFmtId="0" fontId="4" fillId="8" borderId="11" xfId="0" applyFont="1" applyFill="1" applyBorder="1" applyAlignment="1">
      <alignment horizontal="left" vertical="center" wrapText="1"/>
    </xf>
    <xf numFmtId="0" fontId="27" fillId="8" borderId="9" xfId="0" applyFont="1" applyFill="1" applyBorder="1" applyAlignment="1">
      <alignment horizontal="center" vertical="center" wrapText="1"/>
    </xf>
    <xf numFmtId="0" fontId="27" fillId="8" borderId="12" xfId="0" applyFont="1" applyFill="1" applyBorder="1" applyAlignment="1">
      <alignment horizontal="center" vertical="center" wrapText="1"/>
    </xf>
    <xf numFmtId="168" fontId="27" fillId="8" borderId="9" xfId="0" applyNumberFormat="1" applyFont="1" applyFill="1" applyBorder="1" applyAlignment="1">
      <alignment horizontal="center" vertical="center" wrapText="1"/>
    </xf>
    <xf numFmtId="168" fontId="27" fillId="8" borderId="12" xfId="0" applyNumberFormat="1" applyFont="1" applyFill="1" applyBorder="1" applyAlignment="1">
      <alignment horizontal="center" vertical="center" wrapText="1"/>
    </xf>
    <xf numFmtId="168" fontId="4" fillId="8" borderId="2" xfId="0" applyNumberFormat="1" applyFont="1" applyFill="1" applyBorder="1" applyAlignment="1">
      <alignment horizontal="center" vertical="center" wrapText="1"/>
    </xf>
    <xf numFmtId="0" fontId="16" fillId="8" borderId="13" xfId="0" applyFont="1" applyFill="1" applyBorder="1" applyAlignment="1">
      <alignment horizontal="center" vertical="center"/>
    </xf>
    <xf numFmtId="168" fontId="4" fillId="8" borderId="13" xfId="0" applyNumberFormat="1" applyFont="1" applyFill="1" applyBorder="1" applyAlignment="1">
      <alignment horizontal="center" vertical="center"/>
    </xf>
    <xf numFmtId="4" fontId="16" fillId="8" borderId="13" xfId="0" applyNumberFormat="1" applyFont="1" applyFill="1" applyBorder="1" applyAlignment="1">
      <alignment horizontal="center" vertical="center"/>
    </xf>
    <xf numFmtId="0" fontId="4" fillId="0" borderId="13" xfId="0" applyFont="1" applyFill="1" applyBorder="1"/>
    <xf numFmtId="168" fontId="4" fillId="0" borderId="13" xfId="0" applyNumberFormat="1" applyFont="1" applyFill="1" applyBorder="1" applyAlignment="1">
      <alignment horizontal="center" vertical="center" wrapText="1"/>
    </xf>
    <xf numFmtId="0" fontId="4" fillId="8" borderId="13" xfId="0" applyFont="1" applyFill="1" applyBorder="1" applyAlignment="1">
      <alignment horizontal="center" vertical="center"/>
    </xf>
    <xf numFmtId="0" fontId="4" fillId="8" borderId="13" xfId="0" applyFont="1" applyFill="1" applyBorder="1" applyAlignment="1">
      <alignment horizontal="center" vertical="center" wrapText="1"/>
    </xf>
    <xf numFmtId="0" fontId="16" fillId="8" borderId="13" xfId="0" applyFont="1" applyFill="1" applyBorder="1" applyAlignment="1">
      <alignment horizontal="center" vertical="center" wrapText="1"/>
    </xf>
    <xf numFmtId="170" fontId="4" fillId="0" borderId="13" xfId="0" applyNumberFormat="1" applyFont="1" applyFill="1" applyBorder="1" applyAlignment="1">
      <alignment horizontal="center" vertical="center" wrapText="1"/>
    </xf>
    <xf numFmtId="168" fontId="4" fillId="0" borderId="13" xfId="0" applyNumberFormat="1" applyFont="1" applyFill="1" applyBorder="1" applyAlignment="1">
      <alignment horizontal="center" vertical="center"/>
    </xf>
    <xf numFmtId="0" fontId="4" fillId="8" borderId="9" xfId="0" applyFont="1" applyFill="1" applyBorder="1" applyAlignment="1">
      <alignment horizontal="center" vertical="center"/>
    </xf>
    <xf numFmtId="0" fontId="4" fillId="8" borderId="12" xfId="0" applyFont="1" applyFill="1" applyBorder="1" applyAlignment="1">
      <alignment horizontal="center" vertical="center"/>
    </xf>
    <xf numFmtId="170" fontId="4" fillId="8" borderId="9" xfId="0" applyNumberFormat="1" applyFont="1" applyFill="1" applyBorder="1" applyAlignment="1">
      <alignment horizontal="center" vertical="center" wrapText="1"/>
    </xf>
    <xf numFmtId="170" fontId="4" fillId="8" borderId="12" xfId="0" applyNumberFormat="1" applyFont="1" applyFill="1" applyBorder="1" applyAlignment="1">
      <alignment horizontal="center" vertical="center" wrapText="1"/>
    </xf>
    <xf numFmtId="172" fontId="27" fillId="8" borderId="9" xfId="0" applyNumberFormat="1" applyFont="1" applyFill="1" applyBorder="1" applyAlignment="1">
      <alignment horizontal="center" vertical="center"/>
    </xf>
    <xf numFmtId="172" fontId="27" fillId="8" borderId="12" xfId="0" applyNumberFormat="1" applyFont="1" applyFill="1" applyBorder="1" applyAlignment="1">
      <alignment horizontal="center" vertical="center"/>
    </xf>
    <xf numFmtId="172" fontId="4" fillId="8" borderId="9" xfId="0" applyNumberFormat="1" applyFont="1" applyFill="1" applyBorder="1" applyAlignment="1">
      <alignment horizontal="center" vertical="center"/>
    </xf>
    <xf numFmtId="172" fontId="4" fillId="8" borderId="12" xfId="0" applyNumberFormat="1" applyFont="1" applyFill="1" applyBorder="1" applyAlignment="1">
      <alignment horizontal="center" vertical="center"/>
    </xf>
    <xf numFmtId="0" fontId="0" fillId="11" borderId="13" xfId="0" applyFill="1" applyBorder="1" applyAlignment="1">
      <alignment horizontal="center" vertical="center"/>
    </xf>
    <xf numFmtId="0" fontId="0" fillId="11" borderId="13" xfId="0" applyFill="1" applyBorder="1" applyAlignment="1">
      <alignment horizontal="center" vertical="center" wrapText="1"/>
    </xf>
    <xf numFmtId="0" fontId="4" fillId="0" borderId="13" xfId="0" applyFont="1" applyFill="1" applyBorder="1" applyAlignment="1">
      <alignment horizontal="center" vertical="center"/>
    </xf>
    <xf numFmtId="168" fontId="0" fillId="11" borderId="13" xfId="0" applyNumberFormat="1" applyFill="1" applyBorder="1" applyAlignment="1">
      <alignment horizontal="center" vertical="center" wrapText="1"/>
    </xf>
    <xf numFmtId="0" fontId="27" fillId="8" borderId="10" xfId="0" applyFont="1" applyFill="1" applyBorder="1" applyAlignment="1">
      <alignment horizontal="left" vertical="center" wrapText="1"/>
    </xf>
    <xf numFmtId="0" fontId="27" fillId="8" borderId="15" xfId="0" applyFont="1" applyFill="1" applyBorder="1" applyAlignment="1">
      <alignment horizontal="left" vertical="center" wrapText="1"/>
    </xf>
    <xf numFmtId="0" fontId="27" fillId="8" borderId="11" xfId="0" applyFont="1" applyFill="1" applyBorder="1" applyAlignment="1">
      <alignment horizontal="left" vertical="center" wrapText="1"/>
    </xf>
    <xf numFmtId="168" fontId="27" fillId="0" borderId="13" xfId="0" applyNumberFormat="1" applyFont="1" applyFill="1" applyBorder="1" applyAlignment="1">
      <alignment horizontal="center" vertical="center"/>
    </xf>
    <xf numFmtId="0" fontId="4" fillId="8" borderId="28" xfId="0" applyFont="1" applyFill="1" applyBorder="1" applyAlignment="1">
      <alignment horizontal="left" vertical="center" wrapText="1"/>
    </xf>
    <xf numFmtId="0" fontId="4" fillId="8" borderId="29" xfId="0" applyFont="1" applyFill="1" applyBorder="1" applyAlignment="1">
      <alignment horizontal="left" vertical="center" wrapText="1"/>
    </xf>
    <xf numFmtId="0" fontId="4" fillId="8" borderId="30" xfId="0" applyFont="1" applyFill="1" applyBorder="1" applyAlignment="1">
      <alignment horizontal="left" vertical="center" wrapText="1"/>
    </xf>
    <xf numFmtId="168" fontId="4" fillId="8" borderId="2" xfId="0" applyNumberFormat="1" applyFont="1" applyFill="1" applyBorder="1" applyAlignment="1">
      <alignment horizontal="center" vertical="center"/>
    </xf>
    <xf numFmtId="0" fontId="4" fillId="8" borderId="16" xfId="0" applyFont="1" applyFill="1" applyBorder="1" applyAlignment="1">
      <alignment horizontal="left" vertical="center" wrapText="1"/>
    </xf>
    <xf numFmtId="0" fontId="4" fillId="8" borderId="17" xfId="0" applyFont="1" applyFill="1" applyBorder="1" applyAlignment="1">
      <alignment horizontal="left" vertical="center" wrapText="1"/>
    </xf>
    <xf numFmtId="0" fontId="4" fillId="8" borderId="18" xfId="0" applyFont="1" applyFill="1" applyBorder="1" applyAlignment="1">
      <alignment horizontal="left" vertical="center" wrapText="1"/>
    </xf>
    <xf numFmtId="0" fontId="4" fillId="8" borderId="2" xfId="0" applyFont="1" applyFill="1" applyBorder="1" applyAlignment="1">
      <alignment horizontal="left" vertical="center"/>
    </xf>
    <xf numFmtId="0" fontId="4" fillId="8" borderId="10" xfId="0" applyFont="1" applyFill="1" applyBorder="1" applyAlignment="1">
      <alignment horizontal="left" vertical="center"/>
    </xf>
    <xf numFmtId="0" fontId="4" fillId="8" borderId="15" xfId="0" applyFont="1" applyFill="1" applyBorder="1" applyAlignment="1">
      <alignment horizontal="left" vertical="center"/>
    </xf>
    <xf numFmtId="0" fontId="4" fillId="8" borderId="11" xfId="0" applyFont="1" applyFill="1" applyBorder="1" applyAlignment="1">
      <alignment horizontal="left" vertical="center"/>
    </xf>
    <xf numFmtId="0" fontId="4" fillId="8" borderId="7" xfId="0" applyFont="1" applyFill="1" applyBorder="1" applyAlignment="1">
      <alignment horizontal="left" vertical="top"/>
    </xf>
    <xf numFmtId="0" fontId="4" fillId="8" borderId="4" xfId="0" applyFont="1" applyFill="1" applyBorder="1" applyAlignment="1">
      <alignment horizontal="left" vertical="top"/>
    </xf>
    <xf numFmtId="0" fontId="50" fillId="2" borderId="1" xfId="0" applyFont="1" applyFill="1" applyBorder="1" applyAlignment="1">
      <alignment horizontal="center" vertical="center"/>
    </xf>
    <xf numFmtId="0" fontId="50" fillId="2" borderId="5" xfId="0" applyFont="1" applyFill="1" applyBorder="1" applyAlignment="1">
      <alignment horizontal="center" vertical="center"/>
    </xf>
    <xf numFmtId="0" fontId="50" fillId="2" borderId="1" xfId="0" applyFont="1" applyFill="1" applyBorder="1" applyAlignment="1">
      <alignment horizontal="center" vertical="center" wrapText="1"/>
    </xf>
    <xf numFmtId="0" fontId="50" fillId="2" borderId="5" xfId="0" applyFont="1" applyFill="1" applyBorder="1" applyAlignment="1">
      <alignment horizontal="center" vertical="center" wrapText="1"/>
    </xf>
    <xf numFmtId="4" fontId="50" fillId="2" borderId="2" xfId="0" applyNumberFormat="1" applyFont="1" applyFill="1" applyBorder="1" applyAlignment="1">
      <alignment horizontal="center" vertical="center" wrapText="1"/>
    </xf>
    <xf numFmtId="0" fontId="50" fillId="2" borderId="2" xfId="0" applyFont="1" applyFill="1" applyBorder="1" applyAlignment="1">
      <alignment horizontal="center" vertical="center" wrapText="1"/>
    </xf>
    <xf numFmtId="0" fontId="50" fillId="2" borderId="3" xfId="0" applyFont="1" applyFill="1" applyBorder="1" applyAlignment="1">
      <alignment horizontal="center" vertical="center" wrapText="1"/>
    </xf>
    <xf numFmtId="0" fontId="0" fillId="0" borderId="4" xfId="0" applyFont="1" applyBorder="1" applyAlignment="1">
      <alignment horizontal="center"/>
    </xf>
    <xf numFmtId="0" fontId="0" fillId="10" borderId="7" xfId="0" applyFont="1" applyFill="1" applyBorder="1" applyAlignment="1">
      <alignment horizontal="left" wrapText="1"/>
    </xf>
    <xf numFmtId="0" fontId="0" fillId="10" borderId="4" xfId="0" applyFont="1" applyFill="1" applyBorder="1" applyAlignment="1">
      <alignment horizontal="left" wrapText="1"/>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4" fillId="8" borderId="2" xfId="0" applyNumberFormat="1" applyFont="1" applyFill="1" applyBorder="1" applyAlignment="1">
      <alignment horizontal="left" vertical="center" wrapText="1"/>
    </xf>
    <xf numFmtId="0" fontId="5" fillId="3" borderId="2" xfId="0" applyFont="1" applyFill="1" applyBorder="1" applyAlignment="1">
      <alignment horizontal="center" vertical="center" wrapText="1"/>
    </xf>
    <xf numFmtId="0" fontId="4" fillId="8" borderId="2" xfId="3" applyFont="1" applyFill="1" applyBorder="1" applyAlignment="1">
      <alignment horizontal="left" vertical="center" wrapText="1"/>
    </xf>
    <xf numFmtId="0" fontId="4" fillId="8" borderId="2" xfId="3" applyFont="1" applyFill="1" applyBorder="1" applyAlignment="1">
      <alignment horizontal="center" vertical="center" wrapText="1"/>
    </xf>
    <xf numFmtId="0" fontId="16" fillId="8" borderId="2" xfId="3" applyFont="1" applyFill="1" applyBorder="1" applyAlignment="1">
      <alignment horizontal="center" vertical="center" wrapText="1"/>
    </xf>
    <xf numFmtId="0" fontId="18" fillId="8" borderId="2" xfId="0" applyFont="1" applyFill="1" applyBorder="1" applyAlignment="1">
      <alignment horizontal="center" vertical="center"/>
    </xf>
    <xf numFmtId="4" fontId="4" fillId="3" borderId="2" xfId="0" applyNumberFormat="1" applyFont="1"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2" xfId="0" applyFont="1" applyFill="1" applyBorder="1" applyAlignment="1">
      <alignment horizontal="center" vertical="center"/>
    </xf>
    <xf numFmtId="4" fontId="25" fillId="4" borderId="2" xfId="0"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wrapText="1"/>
    </xf>
    <xf numFmtId="0" fontId="5" fillId="10" borderId="2" xfId="0" applyFont="1" applyFill="1" applyBorder="1" applyAlignment="1">
      <alignment horizontal="left" vertical="center" wrapText="1"/>
    </xf>
    <xf numFmtId="0" fontId="0" fillId="4" borderId="2" xfId="0" applyFill="1" applyBorder="1" applyAlignment="1">
      <alignment horizontal="center"/>
    </xf>
    <xf numFmtId="17" fontId="4" fillId="8" borderId="2" xfId="0" applyNumberFormat="1" applyFont="1" applyFill="1" applyBorder="1" applyAlignment="1">
      <alignment horizontal="center" vertical="center" wrapText="1"/>
    </xf>
    <xf numFmtId="17" fontId="16" fillId="8" borderId="2" xfId="0" applyNumberFormat="1" applyFont="1" applyFill="1" applyBorder="1" applyAlignment="1">
      <alignment horizontal="center" vertical="center" wrapText="1"/>
    </xf>
    <xf numFmtId="0" fontId="18" fillId="0" borderId="0" xfId="0" applyFont="1" applyAlignment="1">
      <alignment horizontal="left" vertical="top"/>
    </xf>
    <xf numFmtId="0" fontId="18" fillId="8" borderId="1"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43" fillId="8" borderId="1" xfId="0" applyFont="1" applyFill="1" applyBorder="1" applyAlignment="1">
      <alignment horizontal="center" vertical="center" wrapText="1"/>
    </xf>
    <xf numFmtId="0" fontId="43" fillId="8" borderId="6" xfId="0" applyFont="1" applyFill="1" applyBorder="1" applyAlignment="1">
      <alignment horizontal="center" vertical="center" wrapText="1"/>
    </xf>
    <xf numFmtId="0" fontId="43" fillId="8" borderId="5"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28" fillId="23" borderId="1" xfId="0" applyFont="1" applyFill="1" applyBorder="1" applyAlignment="1">
      <alignment horizontal="center" vertical="center"/>
    </xf>
    <xf numFmtId="0" fontId="28" fillId="23" borderId="6" xfId="0" applyFont="1" applyFill="1" applyBorder="1" applyAlignment="1">
      <alignment horizontal="center" vertical="center"/>
    </xf>
    <xf numFmtId="0" fontId="28" fillId="23" borderId="5" xfId="0" applyFont="1" applyFill="1" applyBorder="1" applyAlignment="1">
      <alignment horizontal="center" vertical="center"/>
    </xf>
    <xf numFmtId="0" fontId="28" fillId="23" borderId="1" xfId="0" applyFont="1" applyFill="1" applyBorder="1" applyAlignment="1">
      <alignment horizontal="center" vertical="center" wrapText="1"/>
    </xf>
    <xf numFmtId="0" fontId="28" fillId="23" borderId="6" xfId="0" applyFont="1" applyFill="1" applyBorder="1" applyAlignment="1">
      <alignment horizontal="center" vertical="center" wrapText="1"/>
    </xf>
    <xf numFmtId="0" fontId="28" fillId="23" borderId="5" xfId="0" applyFont="1" applyFill="1" applyBorder="1" applyAlignment="1">
      <alignment horizontal="center" vertical="center" wrapText="1"/>
    </xf>
    <xf numFmtId="0" fontId="4" fillId="8" borderId="24" xfId="0" applyFont="1" applyFill="1" applyBorder="1" applyAlignment="1">
      <alignment horizontal="left" vertical="top" wrapText="1"/>
    </xf>
    <xf numFmtId="0" fontId="4" fillId="0" borderId="25" xfId="0" applyFont="1" applyBorder="1" applyAlignment="1">
      <alignment horizontal="left" vertical="top" wrapText="1"/>
    </xf>
    <xf numFmtId="0" fontId="4" fillId="0" borderId="23" xfId="0" applyFont="1" applyBorder="1" applyAlignment="1">
      <alignment horizontal="left" vertical="top" wrapText="1"/>
    </xf>
    <xf numFmtId="0" fontId="4" fillId="8" borderId="25" xfId="0" applyFont="1" applyFill="1" applyBorder="1" applyAlignment="1">
      <alignment horizontal="left" vertical="top" wrapText="1"/>
    </xf>
    <xf numFmtId="0" fontId="4" fillId="8" borderId="23" xfId="0" applyFont="1" applyFill="1" applyBorder="1" applyAlignment="1">
      <alignment horizontal="left" vertical="top" wrapText="1"/>
    </xf>
    <xf numFmtId="0" fontId="51" fillId="23" borderId="1" xfId="0" applyFont="1" applyFill="1" applyBorder="1" applyAlignment="1">
      <alignment horizontal="center" vertical="center" wrapText="1"/>
    </xf>
    <xf numFmtId="0" fontId="51" fillId="23" borderId="6" xfId="0" applyFont="1" applyFill="1" applyBorder="1" applyAlignment="1">
      <alignment horizontal="center" vertical="center" wrapText="1"/>
    </xf>
    <xf numFmtId="0" fontId="51" fillId="23" borderId="5" xfId="0" applyFont="1" applyFill="1" applyBorder="1" applyAlignment="1">
      <alignment horizontal="center" vertical="center" wrapText="1"/>
    </xf>
    <xf numFmtId="0" fontId="53" fillId="23" borderId="1" xfId="0" applyFont="1" applyFill="1" applyBorder="1" applyAlignment="1">
      <alignment horizontal="center" vertical="center" wrapText="1"/>
    </xf>
    <xf numFmtId="0" fontId="53" fillId="23" borderId="5" xfId="0" applyFont="1" applyFill="1" applyBorder="1" applyAlignment="1">
      <alignment horizontal="center" vertical="center" wrapText="1"/>
    </xf>
    <xf numFmtId="17" fontId="19" fillId="23" borderId="1" xfId="0" applyNumberFormat="1" applyFont="1" applyFill="1" applyBorder="1" applyAlignment="1">
      <alignment horizontal="center" vertical="center" wrapText="1"/>
    </xf>
    <xf numFmtId="17" fontId="19" fillId="23" borderId="6" xfId="0" applyNumberFormat="1" applyFont="1" applyFill="1" applyBorder="1" applyAlignment="1">
      <alignment horizontal="center" vertical="center" wrapText="1"/>
    </xf>
    <xf numFmtId="17" fontId="19" fillId="23" borderId="5" xfId="0" applyNumberFormat="1" applyFont="1" applyFill="1" applyBorder="1" applyAlignment="1">
      <alignment horizontal="center" vertical="center" wrapText="1"/>
    </xf>
    <xf numFmtId="0" fontId="38" fillId="8" borderId="1" xfId="0" applyFont="1" applyFill="1" applyBorder="1" applyAlignment="1">
      <alignment horizontal="center" vertical="center" wrapText="1"/>
    </xf>
    <xf numFmtId="0" fontId="38" fillId="8" borderId="6" xfId="0" applyFont="1" applyFill="1" applyBorder="1" applyAlignment="1">
      <alignment horizontal="center" vertical="center" wrapText="1"/>
    </xf>
    <xf numFmtId="0" fontId="38" fillId="8" borderId="5" xfId="0" applyFont="1" applyFill="1" applyBorder="1" applyAlignment="1">
      <alignment horizontal="center" vertical="center" wrapText="1"/>
    </xf>
    <xf numFmtId="4" fontId="19" fillId="23" borderId="1" xfId="0" applyNumberFormat="1" applyFont="1" applyFill="1" applyBorder="1" applyAlignment="1">
      <alignment horizontal="center" vertical="center"/>
    </xf>
    <xf numFmtId="4" fontId="19" fillId="23" borderId="6" xfId="0" applyNumberFormat="1" applyFont="1" applyFill="1" applyBorder="1" applyAlignment="1">
      <alignment horizontal="center" vertical="center"/>
    </xf>
    <xf numFmtId="4" fontId="19" fillId="23" borderId="5" xfId="0" applyNumberFormat="1" applyFont="1" applyFill="1" applyBorder="1" applyAlignment="1">
      <alignment horizontal="center" vertical="center"/>
    </xf>
    <xf numFmtId="0" fontId="18" fillId="0" borderId="5"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9" fillId="8" borderId="1" xfId="0" applyFont="1" applyFill="1" applyBorder="1" applyAlignment="1">
      <alignment horizontal="center" vertical="center" wrapText="1"/>
    </xf>
    <xf numFmtId="0" fontId="39" fillId="8" borderId="6" xfId="0" applyFont="1" applyFill="1" applyBorder="1" applyAlignment="1">
      <alignment horizontal="center" vertical="center" wrapText="1"/>
    </xf>
    <xf numFmtId="0" fontId="39" fillId="8" borderId="5" xfId="0" applyFont="1" applyFill="1" applyBorder="1" applyAlignment="1">
      <alignment horizontal="center" vertical="center" wrapText="1"/>
    </xf>
    <xf numFmtId="17" fontId="16" fillId="8" borderId="1" xfId="0" applyNumberFormat="1" applyFont="1" applyFill="1" applyBorder="1" applyAlignment="1">
      <alignment horizontal="center" vertical="center" wrapText="1"/>
    </xf>
    <xf numFmtId="17" fontId="16" fillId="8" borderId="6" xfId="0" applyNumberFormat="1" applyFont="1" applyFill="1" applyBorder="1" applyAlignment="1">
      <alignment horizontal="center" vertical="center" wrapText="1"/>
    </xf>
    <xf numFmtId="17" fontId="16" fillId="8" borderId="5" xfId="0" applyNumberFormat="1" applyFont="1" applyFill="1" applyBorder="1" applyAlignment="1">
      <alignment horizontal="center" vertical="center" wrapText="1"/>
    </xf>
    <xf numFmtId="0" fontId="39" fillId="0" borderId="2" xfId="0" applyFont="1" applyFill="1" applyBorder="1" applyAlignment="1">
      <alignment horizontal="center" vertical="center" wrapText="1"/>
    </xf>
    <xf numFmtId="0" fontId="4" fillId="8" borderId="25" xfId="0" applyFont="1" applyFill="1" applyBorder="1" applyAlignment="1">
      <alignment horizontal="left" vertical="top"/>
    </xf>
    <xf numFmtId="0" fontId="4" fillId="8" borderId="23" xfId="0" applyFont="1" applyFill="1" applyBorder="1" applyAlignment="1">
      <alignment horizontal="left" vertical="top"/>
    </xf>
    <xf numFmtId="0" fontId="4" fillId="0" borderId="23" xfId="0" applyFont="1" applyFill="1" applyBorder="1" applyAlignment="1">
      <alignment horizontal="center" vertical="center"/>
    </xf>
    <xf numFmtId="0" fontId="4" fillId="0" borderId="20" xfId="0" applyFont="1" applyFill="1" applyBorder="1" applyAlignment="1">
      <alignment horizontal="center" vertical="center"/>
    </xf>
    <xf numFmtId="0" fontId="4" fillId="8" borderId="23" xfId="0" applyFont="1" applyFill="1" applyBorder="1" applyAlignment="1">
      <alignment horizontal="center" vertical="center"/>
    </xf>
    <xf numFmtId="0" fontId="4" fillId="8" borderId="20" xfId="0" applyFont="1" applyFill="1" applyBorder="1" applyAlignment="1">
      <alignment horizontal="center" vertical="center"/>
    </xf>
    <xf numFmtId="2" fontId="4" fillId="8" borderId="1" xfId="0" applyNumberFormat="1" applyFont="1" applyFill="1" applyBorder="1" applyAlignment="1">
      <alignment horizontal="center" vertical="center"/>
    </xf>
    <xf numFmtId="2" fontId="4" fillId="8" borderId="6" xfId="0" applyNumberFormat="1" applyFont="1" applyFill="1" applyBorder="1" applyAlignment="1">
      <alignment horizontal="center" vertical="center"/>
    </xf>
    <xf numFmtId="2" fontId="4" fillId="8" borderId="5" xfId="0" applyNumberFormat="1" applyFont="1" applyFill="1" applyBorder="1" applyAlignment="1">
      <alignment horizontal="center" vertical="center"/>
    </xf>
    <xf numFmtId="0" fontId="18" fillId="0" borderId="2" xfId="0" applyFont="1" applyFill="1" applyBorder="1" applyAlignment="1">
      <alignment horizontal="center" vertical="center" wrapText="1"/>
    </xf>
    <xf numFmtId="4" fontId="32" fillId="8" borderId="1" xfId="0" applyNumberFormat="1" applyFont="1" applyFill="1" applyBorder="1" applyAlignment="1">
      <alignment horizontal="center" vertical="center"/>
    </xf>
    <xf numFmtId="4" fontId="32" fillId="8" borderId="6" xfId="0" applyNumberFormat="1" applyFont="1" applyFill="1" applyBorder="1" applyAlignment="1">
      <alignment horizontal="center" vertical="center"/>
    </xf>
    <xf numFmtId="4" fontId="32" fillId="8" borderId="5" xfId="0" applyNumberFormat="1" applyFont="1" applyFill="1" applyBorder="1" applyAlignment="1">
      <alignment horizontal="center" vertical="center"/>
    </xf>
    <xf numFmtId="0" fontId="42" fillId="8" borderId="0" xfId="8" applyFill="1"/>
    <xf numFmtId="4" fontId="22" fillId="0" borderId="1" xfId="0" applyNumberFormat="1" applyFont="1" applyFill="1" applyBorder="1" applyAlignment="1">
      <alignment horizontal="center" vertical="center"/>
    </xf>
    <xf numFmtId="4" fontId="22" fillId="0" borderId="5" xfId="0" applyNumberFormat="1" applyFont="1" applyFill="1" applyBorder="1" applyAlignment="1">
      <alignment horizontal="center" vertical="center"/>
    </xf>
    <xf numFmtId="2" fontId="22" fillId="0" borderId="1" xfId="0" applyNumberFormat="1" applyFont="1" applyFill="1" applyBorder="1" applyAlignment="1">
      <alignment horizontal="center" vertical="center"/>
    </xf>
    <xf numFmtId="2" fontId="22" fillId="0" borderId="5"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Fill="1" applyBorder="1" applyAlignment="1">
      <alignment horizontal="center" vertical="center" wrapText="1"/>
    </xf>
    <xf numFmtId="0" fontId="31" fillId="2" borderId="2" xfId="0" applyFont="1" applyFill="1" applyBorder="1" applyAlignment="1">
      <alignment horizontal="center" vertical="center"/>
    </xf>
    <xf numFmtId="0" fontId="21" fillId="0" borderId="2" xfId="0" applyFont="1" applyBorder="1" applyAlignment="1">
      <alignment horizontal="center"/>
    </xf>
    <xf numFmtId="0" fontId="22" fillId="8" borderId="3" xfId="0" applyFont="1" applyFill="1" applyBorder="1" applyAlignment="1">
      <alignment horizontal="left" vertical="center" wrapText="1"/>
    </xf>
    <xf numFmtId="0" fontId="22" fillId="8" borderId="7" xfId="0" applyFont="1" applyFill="1" applyBorder="1" applyAlignment="1">
      <alignment horizontal="left" vertical="center" wrapText="1"/>
    </xf>
    <xf numFmtId="0" fontId="22" fillId="8" borderId="4" xfId="0" applyFont="1" applyFill="1" applyBorder="1" applyAlignment="1">
      <alignment horizontal="left" vertical="center" wrapText="1"/>
    </xf>
    <xf numFmtId="0" fontId="22" fillId="8" borderId="24" xfId="0" applyFont="1" applyFill="1" applyBorder="1" applyAlignment="1">
      <alignment horizontal="left" vertical="center"/>
    </xf>
    <xf numFmtId="0" fontId="22" fillId="8" borderId="25" xfId="0" applyFont="1" applyFill="1" applyBorder="1" applyAlignment="1">
      <alignment horizontal="left" vertical="center"/>
    </xf>
    <xf numFmtId="0" fontId="22" fillId="8" borderId="23" xfId="0" applyFont="1" applyFill="1" applyBorder="1" applyAlignment="1">
      <alignment horizontal="left" vertical="center"/>
    </xf>
    <xf numFmtId="0" fontId="32" fillId="9" borderId="3" xfId="0" applyFont="1" applyFill="1" applyBorder="1" applyAlignment="1">
      <alignment horizontal="left" vertical="center" wrapText="1"/>
    </xf>
    <xf numFmtId="0" fontId="54" fillId="9" borderId="7" xfId="0" applyFont="1" applyFill="1" applyBorder="1" applyAlignment="1">
      <alignment horizontal="left" vertical="center" wrapText="1"/>
    </xf>
    <xf numFmtId="0" fontId="54" fillId="9" borderId="4" xfId="0" applyFont="1" applyFill="1" applyBorder="1" applyAlignment="1">
      <alignment horizontal="left" vertical="center" wrapText="1"/>
    </xf>
    <xf numFmtId="0" fontId="22" fillId="8" borderId="3" xfId="0" applyFont="1" applyFill="1" applyBorder="1" applyAlignment="1">
      <alignment horizontal="left" vertical="center"/>
    </xf>
    <xf numFmtId="0" fontId="22" fillId="8" borderId="7" xfId="0" applyFont="1" applyFill="1" applyBorder="1" applyAlignment="1">
      <alignment horizontal="left" vertical="center"/>
    </xf>
    <xf numFmtId="0" fontId="22" fillId="8" borderId="4" xfId="0" applyFont="1" applyFill="1" applyBorder="1" applyAlignment="1">
      <alignment horizontal="left" vertical="center"/>
    </xf>
    <xf numFmtId="0" fontId="4" fillId="8" borderId="23"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1" xfId="0" applyFont="1" applyFill="1" applyBorder="1" applyAlignment="1">
      <alignment horizontal="center" vertical="center"/>
    </xf>
    <xf numFmtId="3" fontId="4" fillId="0" borderId="2" xfId="0" applyNumberFormat="1" applyFont="1" applyFill="1" applyBorder="1" applyAlignment="1">
      <alignment horizontal="center" vertical="center" wrapText="1"/>
    </xf>
    <xf numFmtId="0" fontId="4" fillId="8" borderId="21" xfId="0" applyFont="1" applyFill="1" applyBorder="1" applyAlignment="1">
      <alignment horizontal="center" vertical="center"/>
    </xf>
    <xf numFmtId="0" fontId="22" fillId="8" borderId="2" xfId="0" applyFont="1" applyFill="1" applyBorder="1" applyAlignment="1">
      <alignment horizontal="center" vertical="center" wrapText="1"/>
    </xf>
    <xf numFmtId="0" fontId="22" fillId="8" borderId="1" xfId="0" applyFont="1" applyFill="1" applyBorder="1" applyAlignment="1">
      <alignment horizontal="center" vertical="center" wrapText="1"/>
    </xf>
    <xf numFmtId="3" fontId="4" fillId="8" borderId="2"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0" xfId="0" applyFont="1" applyFill="1" applyBorder="1" applyAlignment="1">
      <alignment horizontal="center" vertical="center" wrapText="1"/>
    </xf>
    <xf numFmtId="49" fontId="16" fillId="8" borderId="1" xfId="0" applyNumberFormat="1" applyFont="1" applyFill="1" applyBorder="1" applyAlignment="1">
      <alignment horizontal="center" vertical="center" wrapText="1"/>
    </xf>
    <xf numFmtId="49" fontId="16" fillId="8" borderId="5" xfId="0" applyNumberFormat="1" applyFont="1" applyFill="1" applyBorder="1" applyAlignment="1">
      <alignment horizontal="center" vertical="center" wrapText="1"/>
    </xf>
    <xf numFmtId="0" fontId="19" fillId="8" borderId="1" xfId="0" applyFont="1" applyFill="1" applyBorder="1" applyAlignment="1">
      <alignment horizontal="center" vertical="center"/>
    </xf>
    <xf numFmtId="0" fontId="19" fillId="8" borderId="5" xfId="0" applyFont="1" applyFill="1" applyBorder="1" applyAlignment="1">
      <alignment horizontal="center" vertical="center"/>
    </xf>
    <xf numFmtId="0" fontId="4" fillId="0" borderId="1" xfId="0" applyFont="1" applyFill="1" applyBorder="1" applyAlignment="1">
      <alignment horizontal="left" vertical="center"/>
    </xf>
    <xf numFmtId="0" fontId="4" fillId="0" borderId="5" xfId="0" applyFont="1" applyFill="1" applyBorder="1" applyAlignment="1">
      <alignment vertical="center"/>
    </xf>
    <xf numFmtId="164" fontId="4" fillId="0" borderId="1"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0" fontId="28" fillId="8" borderId="1" xfId="0" applyFont="1" applyFill="1" applyBorder="1" applyAlignment="1">
      <alignment horizontal="center" vertical="center"/>
    </xf>
    <xf numFmtId="0" fontId="28" fillId="8" borderId="5" xfId="0" applyFont="1" applyFill="1" applyBorder="1" applyAlignment="1">
      <alignment horizontal="center" vertical="center"/>
    </xf>
    <xf numFmtId="49" fontId="4" fillId="8" borderId="1" xfId="0" applyNumberFormat="1" applyFont="1" applyFill="1" applyBorder="1" applyAlignment="1">
      <alignment horizontal="center" vertical="center" wrapText="1"/>
    </xf>
    <xf numFmtId="49" fontId="4" fillId="8" borderId="6" xfId="0" applyNumberFormat="1" applyFont="1" applyFill="1" applyBorder="1" applyAlignment="1">
      <alignment horizontal="center" vertical="center" wrapText="1"/>
    </xf>
    <xf numFmtId="17" fontId="4" fillId="8" borderId="1" xfId="0" applyNumberFormat="1" applyFont="1" applyFill="1" applyBorder="1" applyAlignment="1">
      <alignment horizontal="center" vertical="center"/>
    </xf>
    <xf numFmtId="17" fontId="4" fillId="8" borderId="6" xfId="0" applyNumberFormat="1" applyFont="1" applyFill="1" applyBorder="1" applyAlignment="1">
      <alignment horizontal="center" vertical="center"/>
    </xf>
    <xf numFmtId="0" fontId="4" fillId="8" borderId="3" xfId="0" applyFont="1" applyFill="1" applyBorder="1" applyAlignment="1">
      <alignment vertical="center"/>
    </xf>
    <xf numFmtId="0" fontId="4" fillId="8" borderId="7" xfId="0" applyFont="1" applyFill="1" applyBorder="1" applyAlignment="1">
      <alignment vertical="center"/>
    </xf>
    <xf numFmtId="0" fontId="4" fillId="8" borderId="4" xfId="0" applyFont="1" applyFill="1" applyBorder="1" applyAlignment="1">
      <alignment vertical="center"/>
    </xf>
    <xf numFmtId="0" fontId="18" fillId="0" borderId="6"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5"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164" fontId="16" fillId="8" borderId="2" xfId="0" applyNumberFormat="1" applyFont="1" applyFill="1" applyBorder="1" applyAlignment="1">
      <alignment horizontal="center" vertical="center"/>
    </xf>
    <xf numFmtId="164" fontId="4" fillId="8" borderId="2" xfId="0" applyNumberFormat="1" applyFont="1" applyFill="1" applyBorder="1" applyAlignment="1">
      <alignment horizontal="center" vertical="center"/>
    </xf>
    <xf numFmtId="0" fontId="18" fillId="8" borderId="3" xfId="0" applyFont="1" applyFill="1" applyBorder="1" applyAlignment="1">
      <alignment vertical="center"/>
    </xf>
    <xf numFmtId="0" fontId="18" fillId="8" borderId="7" xfId="0" applyFont="1" applyFill="1" applyBorder="1" applyAlignment="1">
      <alignment vertical="center"/>
    </xf>
    <xf numFmtId="0" fontId="18" fillId="8" borderId="4" xfId="0" applyFont="1" applyFill="1" applyBorder="1" applyAlignment="1">
      <alignment vertical="center"/>
    </xf>
    <xf numFmtId="0" fontId="4" fillId="0" borderId="5" xfId="0" applyFont="1" applyFill="1" applyBorder="1" applyAlignment="1">
      <alignment horizontal="left" vertical="center"/>
    </xf>
    <xf numFmtId="0" fontId="4" fillId="8" borderId="1" xfId="0" applyFont="1" applyFill="1" applyBorder="1" applyAlignment="1">
      <alignment horizontal="left" vertical="center"/>
    </xf>
    <xf numFmtId="0" fontId="4" fillId="8" borderId="5" xfId="0" applyFont="1" applyFill="1" applyBorder="1" applyAlignment="1">
      <alignment horizontal="left" vertical="center"/>
    </xf>
    <xf numFmtId="164" fontId="16" fillId="8" borderId="1" xfId="0" applyNumberFormat="1" applyFont="1" applyFill="1" applyBorder="1" applyAlignment="1">
      <alignment horizontal="center" vertical="center"/>
    </xf>
    <xf numFmtId="164" fontId="16" fillId="8" borderId="5" xfId="0" applyNumberFormat="1" applyFont="1" applyFill="1" applyBorder="1" applyAlignment="1">
      <alignment horizontal="center" vertical="center"/>
    </xf>
    <xf numFmtId="0" fontId="16" fillId="8" borderId="2" xfId="0" applyFont="1" applyFill="1" applyBorder="1" applyAlignment="1">
      <alignment horizontal="center" vertical="center"/>
    </xf>
    <xf numFmtId="164" fontId="4" fillId="0" borderId="2" xfId="0" applyNumberFormat="1" applyFont="1" applyFill="1" applyBorder="1" applyAlignment="1">
      <alignment horizontal="center" vertical="center"/>
    </xf>
    <xf numFmtId="17" fontId="4" fillId="0" borderId="1" xfId="0" applyNumberFormat="1" applyFont="1" applyFill="1" applyBorder="1" applyAlignment="1">
      <alignment horizontal="center" vertical="center"/>
    </xf>
    <xf numFmtId="17" fontId="4" fillId="0" borderId="6" xfId="0" applyNumberFormat="1" applyFont="1" applyFill="1" applyBorder="1" applyAlignment="1">
      <alignment horizontal="center" vertical="center"/>
    </xf>
    <xf numFmtId="0" fontId="4" fillId="8" borderId="5" xfId="0" applyFont="1" applyFill="1" applyBorder="1" applyAlignment="1">
      <alignment vertical="center"/>
    </xf>
    <xf numFmtId="164" fontId="4" fillId="0" borderId="6" xfId="0" applyNumberFormat="1" applyFont="1" applyFill="1" applyBorder="1" applyAlignment="1">
      <alignment horizontal="center" vertical="center"/>
    </xf>
    <xf numFmtId="164" fontId="16" fillId="8" borderId="6" xfId="0" applyNumberFormat="1" applyFont="1" applyFill="1" applyBorder="1" applyAlignment="1">
      <alignment horizontal="center" vertical="center"/>
    </xf>
    <xf numFmtId="17" fontId="4" fillId="9" borderId="1" xfId="0" applyNumberFormat="1" applyFont="1" applyFill="1" applyBorder="1" applyAlignment="1">
      <alignment horizontal="center" vertical="center" wrapText="1"/>
    </xf>
    <xf numFmtId="17" fontId="4" fillId="9" borderId="6" xfId="0" applyNumberFormat="1" applyFont="1" applyFill="1" applyBorder="1" applyAlignment="1">
      <alignment horizontal="center" vertical="center" wrapText="1"/>
    </xf>
    <xf numFmtId="17" fontId="4" fillId="9" borderId="5" xfId="0" applyNumberFormat="1" applyFont="1" applyFill="1" applyBorder="1" applyAlignment="1">
      <alignment horizontal="center" vertical="center" wrapText="1"/>
    </xf>
    <xf numFmtId="4" fontId="16" fillId="9" borderId="6" xfId="0" applyNumberFormat="1" applyFont="1" applyFill="1" applyBorder="1" applyAlignment="1">
      <alignment horizontal="center" vertical="center"/>
    </xf>
    <xf numFmtId="0" fontId="4" fillId="9" borderId="1"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5" xfId="0" applyFont="1" applyFill="1" applyBorder="1" applyAlignment="1">
      <alignment horizontal="center" vertical="center"/>
    </xf>
    <xf numFmtId="4" fontId="4" fillId="9" borderId="1" xfId="0" applyNumberFormat="1" applyFont="1" applyFill="1" applyBorder="1" applyAlignment="1">
      <alignment horizontal="center" vertical="center"/>
    </xf>
    <xf numFmtId="4" fontId="4" fillId="9" borderId="6" xfId="0" applyNumberFormat="1" applyFont="1" applyFill="1" applyBorder="1" applyAlignment="1">
      <alignment horizontal="center" vertical="center"/>
    </xf>
    <xf numFmtId="4" fontId="4" fillId="9" borderId="5" xfId="0" applyNumberFormat="1" applyFont="1" applyFill="1" applyBorder="1" applyAlignment="1">
      <alignment horizontal="center" vertical="center"/>
    </xf>
    <xf numFmtId="165" fontId="16" fillId="9" borderId="1" xfId="2" applyFont="1" applyFill="1" applyBorder="1" applyAlignment="1">
      <alignment horizontal="center" vertical="center" wrapText="1"/>
    </xf>
    <xf numFmtId="165" fontId="16" fillId="9" borderId="6" xfId="2" applyFont="1" applyFill="1" applyBorder="1" applyAlignment="1">
      <alignment horizontal="center" vertical="center" wrapText="1"/>
    </xf>
    <xf numFmtId="165" fontId="16" fillId="9" borderId="5" xfId="2" applyFont="1" applyFill="1" applyBorder="1" applyAlignment="1">
      <alignment horizontal="center" vertical="center" wrapText="1"/>
    </xf>
    <xf numFmtId="0" fontId="16" fillId="9" borderId="6" xfId="0" applyFont="1" applyFill="1" applyBorder="1" applyAlignment="1">
      <alignment horizontal="center" vertical="center"/>
    </xf>
    <xf numFmtId="0" fontId="16" fillId="9" borderId="6"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17" fillId="9" borderId="5" xfId="0" applyFont="1" applyFill="1" applyBorder="1" applyAlignment="1">
      <alignment horizontal="center" vertical="center" wrapText="1"/>
    </xf>
    <xf numFmtId="17" fontId="16" fillId="9" borderId="6" xfId="0"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1" xfId="0" applyFont="1" applyFill="1" applyBorder="1" applyAlignment="1">
      <alignment horizontal="left" wrapText="1"/>
    </xf>
    <xf numFmtId="0" fontId="11" fillId="0" borderId="5" xfId="0" applyFont="1" applyFill="1" applyBorder="1" applyAlignment="1">
      <alignment horizontal="left" wrapText="1"/>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5"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4" fontId="11" fillId="0" borderId="1" xfId="0" applyNumberFormat="1" applyFont="1" applyFill="1" applyBorder="1" applyAlignment="1">
      <alignment horizontal="center" vertical="center"/>
    </xf>
    <xf numFmtId="4" fontId="11" fillId="0" borderId="5"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6" xfId="0" applyFont="1" applyFill="1" applyBorder="1" applyAlignment="1">
      <alignment horizontal="left" vertical="center" wrapText="1"/>
    </xf>
    <xf numFmtId="1" fontId="12" fillId="0" borderId="1" xfId="0" applyNumberFormat="1" applyFont="1" applyFill="1" applyBorder="1" applyAlignment="1">
      <alignment horizontal="center" vertical="center" wrapText="1"/>
    </xf>
    <xf numFmtId="1" fontId="12" fillId="0" borderId="6" xfId="0"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5" xfId="0" applyFont="1" applyFill="1" applyBorder="1" applyAlignment="1">
      <alignment horizontal="left" vertical="center" wrapText="1"/>
    </xf>
    <xf numFmtId="4" fontId="11" fillId="0" borderId="1" xfId="0" applyNumberFormat="1" applyFont="1" applyFill="1" applyBorder="1" applyAlignment="1">
      <alignment horizontal="center" vertical="center" wrapText="1"/>
    </xf>
    <xf numFmtId="4" fontId="11" fillId="0" borderId="6" xfId="0" applyNumberFormat="1" applyFont="1" applyFill="1" applyBorder="1" applyAlignment="1">
      <alignment horizontal="center" vertical="center" wrapText="1"/>
    </xf>
    <xf numFmtId="4" fontId="11" fillId="0" borderId="5" xfId="0" applyNumberFormat="1"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1" xfId="0" applyFont="1" applyFill="1" applyBorder="1" applyAlignment="1">
      <alignment vertical="center" wrapText="1"/>
    </xf>
    <xf numFmtId="0" fontId="11" fillId="0" borderId="6" xfId="0" applyFont="1" applyFill="1" applyBorder="1" applyAlignment="1">
      <alignment vertical="center"/>
    </xf>
    <xf numFmtId="0" fontId="11" fillId="0" borderId="5" xfId="0" applyFont="1" applyFill="1" applyBorder="1" applyAlignment="1">
      <alignment vertical="center"/>
    </xf>
    <xf numFmtId="0" fontId="11" fillId="0" borderId="1" xfId="0" applyFont="1" applyFill="1" applyBorder="1" applyAlignment="1">
      <alignment horizontal="center"/>
    </xf>
    <xf numFmtId="0" fontId="11" fillId="0" borderId="6" xfId="0" applyFont="1" applyFill="1" applyBorder="1" applyAlignment="1">
      <alignment horizontal="center"/>
    </xf>
    <xf numFmtId="0" fontId="11" fillId="0" borderId="5" xfId="0" applyFont="1" applyFill="1" applyBorder="1" applyAlignment="1">
      <alignment horizontal="center"/>
    </xf>
    <xf numFmtId="4" fontId="11" fillId="0" borderId="6" xfId="0" applyNumberFormat="1" applyFont="1" applyFill="1" applyBorder="1" applyAlignment="1">
      <alignment horizontal="center" vertical="center"/>
    </xf>
    <xf numFmtId="0" fontId="11" fillId="8" borderId="2" xfId="0" applyFont="1" applyFill="1" applyBorder="1" applyAlignment="1">
      <alignment horizontal="center" vertical="center"/>
    </xf>
    <xf numFmtId="0" fontId="11" fillId="8" borderId="1" xfId="0" applyFont="1" applyFill="1" applyBorder="1" applyAlignment="1">
      <alignment horizontal="left" vertical="center" wrapText="1"/>
    </xf>
    <xf numFmtId="0" fontId="11" fillId="8" borderId="5" xfId="0" applyFont="1" applyFill="1" applyBorder="1" applyAlignment="1">
      <alignment horizontal="left" vertical="center" wrapText="1"/>
    </xf>
    <xf numFmtId="0" fontId="11" fillId="8" borderId="1" xfId="0" applyFont="1" applyFill="1" applyBorder="1" applyAlignment="1">
      <alignment horizontal="center" vertical="center"/>
    </xf>
    <xf numFmtId="0" fontId="11" fillId="8" borderId="5" xfId="0" applyFont="1" applyFill="1" applyBorder="1" applyAlignment="1">
      <alignment horizontal="center" vertical="center"/>
    </xf>
    <xf numFmtId="0" fontId="14" fillId="8" borderId="1" xfId="0" applyFont="1" applyFill="1" applyBorder="1" applyAlignment="1">
      <alignment horizontal="center" vertical="center" wrapText="1"/>
    </xf>
    <xf numFmtId="0" fontId="14" fillId="8" borderId="5" xfId="0" applyFont="1" applyFill="1" applyBorder="1" applyAlignment="1">
      <alignment horizontal="center" vertical="center" wrapText="1"/>
    </xf>
    <xf numFmtId="4" fontId="14" fillId="8" borderId="1" xfId="0" applyNumberFormat="1" applyFont="1" applyFill="1" applyBorder="1" applyAlignment="1">
      <alignment horizontal="center" vertical="center"/>
    </xf>
    <xf numFmtId="4" fontId="14" fillId="8" borderId="5" xfId="0" applyNumberFormat="1" applyFont="1" applyFill="1" applyBorder="1" applyAlignment="1">
      <alignment horizontal="center" vertical="center"/>
    </xf>
    <xf numFmtId="4" fontId="14" fillId="8" borderId="1" xfId="0" applyNumberFormat="1" applyFont="1" applyFill="1" applyBorder="1" applyAlignment="1">
      <alignment horizontal="center" vertical="center" wrapText="1"/>
    </xf>
    <xf numFmtId="4" fontId="14" fillId="8" borderId="5" xfId="0" applyNumberFormat="1" applyFont="1" applyFill="1" applyBorder="1" applyAlignment="1">
      <alignment horizontal="center" vertical="center" wrapText="1"/>
    </xf>
    <xf numFmtId="0" fontId="11" fillId="8" borderId="3" xfId="0" applyFont="1" applyFill="1" applyBorder="1" applyAlignment="1">
      <alignment horizontal="left" vertical="center" wrapText="1"/>
    </xf>
    <xf numFmtId="0" fontId="11" fillId="8" borderId="7"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0" fillId="0" borderId="7" xfId="0"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wrapText="1"/>
    </xf>
    <xf numFmtId="0" fontId="0" fillId="0" borderId="4" xfId="0" applyBorder="1" applyAlignment="1">
      <alignment horizontal="left" wrapText="1"/>
    </xf>
    <xf numFmtId="0" fontId="11" fillId="9" borderId="3" xfId="0" applyFont="1" applyFill="1" applyBorder="1" applyAlignment="1">
      <alignment horizontal="left" vertical="center" wrapText="1"/>
    </xf>
    <xf numFmtId="0" fontId="11" fillId="9" borderId="7" xfId="0" applyFont="1" applyFill="1" applyBorder="1" applyAlignment="1">
      <alignment horizontal="left" vertical="center" wrapText="1"/>
    </xf>
    <xf numFmtId="0" fontId="11" fillId="9" borderId="4" xfId="0" applyFont="1" applyFill="1" applyBorder="1" applyAlignment="1">
      <alignment horizontal="left" vertical="center" wrapText="1"/>
    </xf>
    <xf numFmtId="0" fontId="11" fillId="8" borderId="24" xfId="0" applyFont="1" applyFill="1" applyBorder="1" applyAlignment="1">
      <alignment horizontal="left" vertical="center" wrapText="1"/>
    </xf>
    <xf numFmtId="0" fontId="0" fillId="0" borderId="25" xfId="0" applyBorder="1" applyAlignment="1">
      <alignment horizontal="left" vertical="center" wrapText="1"/>
    </xf>
    <xf numFmtId="0" fontId="0" fillId="0" borderId="23" xfId="0" applyBorder="1" applyAlignment="1">
      <alignment horizontal="left" vertical="center" wrapText="1"/>
    </xf>
    <xf numFmtId="0" fontId="55" fillId="0" borderId="6" xfId="0" applyFont="1" applyFill="1" applyBorder="1" applyAlignment="1">
      <alignment horizontal="center" vertical="center" wrapText="1"/>
    </xf>
    <xf numFmtId="0" fontId="55" fillId="0" borderId="5" xfId="0" applyFont="1" applyFill="1" applyBorder="1" applyAlignment="1">
      <alignment horizontal="center" vertical="center" wrapText="1"/>
    </xf>
    <xf numFmtId="4" fontId="12" fillId="0" borderId="5" xfId="0" applyNumberFormat="1" applyFont="1" applyFill="1" applyBorder="1" applyAlignment="1">
      <alignment horizontal="center" vertical="center" wrapText="1"/>
    </xf>
    <xf numFmtId="0" fontId="11" fillId="8" borderId="6" xfId="0" applyFont="1" applyFill="1" applyBorder="1" applyAlignment="1">
      <alignment horizontal="center" vertical="center"/>
    </xf>
    <xf numFmtId="0" fontId="12" fillId="8" borderId="1"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8" borderId="5" xfId="0" applyFont="1" applyFill="1" applyBorder="1" applyAlignment="1">
      <alignment horizontal="center" vertical="center" wrapText="1"/>
    </xf>
    <xf numFmtId="4" fontId="12" fillId="8" borderId="1" xfId="0" applyNumberFormat="1" applyFont="1" applyFill="1" applyBorder="1" applyAlignment="1">
      <alignment horizontal="center" vertical="center" wrapText="1"/>
    </xf>
    <xf numFmtId="4" fontId="12" fillId="8" borderId="6" xfId="0" applyNumberFormat="1" applyFont="1" applyFill="1" applyBorder="1" applyAlignment="1">
      <alignment horizontal="center" vertical="center" wrapText="1"/>
    </xf>
    <xf numFmtId="4" fontId="12" fillId="8" borderId="5" xfId="0" applyNumberFormat="1" applyFont="1" applyFill="1" applyBorder="1" applyAlignment="1">
      <alignment horizontal="center" vertical="center" wrapText="1"/>
    </xf>
    <xf numFmtId="4" fontId="11" fillId="8" borderId="1" xfId="0" applyNumberFormat="1" applyFont="1" applyFill="1" applyBorder="1" applyAlignment="1">
      <alignment horizontal="center" vertical="center"/>
    </xf>
    <xf numFmtId="4" fontId="11" fillId="8" borderId="5" xfId="0" applyNumberFormat="1"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8" xfId="0" applyFont="1" applyFill="1" applyBorder="1" applyAlignment="1">
      <alignment horizontal="center" vertical="center" wrapText="1"/>
    </xf>
    <xf numFmtId="17" fontId="11" fillId="0" borderId="1" xfId="0" applyNumberFormat="1" applyFont="1" applyFill="1" applyBorder="1" applyAlignment="1">
      <alignment horizontal="center" vertical="center" wrapText="1"/>
    </xf>
    <xf numFmtId="17" fontId="11" fillId="0" borderId="5" xfId="0" applyNumberFormat="1" applyFont="1" applyFill="1" applyBorder="1" applyAlignment="1">
      <alignment horizontal="center" vertical="center" wrapText="1"/>
    </xf>
    <xf numFmtId="0" fontId="0" fillId="0" borderId="0" xfId="0"/>
    <xf numFmtId="0" fontId="11" fillId="16" borderId="2" xfId="0" applyFont="1" applyFill="1" applyBorder="1" applyAlignment="1">
      <alignment horizontal="left" vertical="center" wrapText="1"/>
    </xf>
    <xf numFmtId="0" fontId="56" fillId="2" borderId="2" xfId="0" applyFont="1" applyFill="1" applyBorder="1" applyAlignment="1">
      <alignment horizontal="center" vertical="center"/>
    </xf>
    <xf numFmtId="0" fontId="56"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0" borderId="2" xfId="0" applyFont="1" applyBorder="1" applyAlignment="1">
      <alignment horizontal="center" vertical="center"/>
    </xf>
    <xf numFmtId="4" fontId="56" fillId="2" borderId="2" xfId="0" applyNumberFormat="1"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2" xfId="0" applyFont="1" applyFill="1" applyBorder="1" applyAlignment="1">
      <alignment horizontal="center"/>
    </xf>
  </cellXfs>
  <cellStyles count="9">
    <cellStyle name="Excel Built-in Bad" xfId="5" xr:uid="{00000000-0005-0000-0000-000000000000}"/>
    <cellStyle name="Excel Built-in Normal" xfId="2" xr:uid="{00000000-0005-0000-0000-000001000000}"/>
    <cellStyle name="Neutralny" xfId="8" builtinId="28"/>
    <cellStyle name="Normalny" xfId="0" builtinId="0"/>
    <cellStyle name="Normalny 2" xfId="3" xr:uid="{00000000-0005-0000-0000-000004000000}"/>
    <cellStyle name="Normalny 3" xfId="7" xr:uid="{00000000-0005-0000-0000-000005000000}"/>
    <cellStyle name="Walutowy 2" xfId="1" xr:uid="{00000000-0005-0000-0000-000006000000}"/>
    <cellStyle name="Zły" xfId="4" builtinId="27"/>
    <cellStyle name="Zły 2" xfId="6" xr:uid="{00000000-0005-0000-0000-000008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30</xdr:row>
      <xdr:rowOff>285750</xdr:rowOff>
    </xdr:from>
    <xdr:to>
      <xdr:col>9</xdr:col>
      <xdr:colOff>13607</xdr:colOff>
      <xdr:row>30</xdr:row>
      <xdr:rowOff>285751</xdr:rowOff>
    </xdr:to>
    <xdr:cxnSp macro="">
      <xdr:nvCxnSpPr>
        <xdr:cNvPr id="4" name="Łącznik prosty 3">
          <a:extLst>
            <a:ext uri="{FF2B5EF4-FFF2-40B4-BE49-F238E27FC236}">
              <a16:creationId xmlns:a16="http://schemas.microsoft.com/office/drawing/2014/main" id="{D7E27FE3-C98C-4136-BE42-3928C8E2A5F0}"/>
            </a:ext>
          </a:extLst>
        </xdr:cNvPr>
        <xdr:cNvCxnSpPr/>
      </xdr:nvCxnSpPr>
      <xdr:spPr>
        <a:xfrm>
          <a:off x="9496425" y="24136350"/>
          <a:ext cx="2090057"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31</xdr:row>
      <xdr:rowOff>365125</xdr:rowOff>
    </xdr:from>
    <xdr:to>
      <xdr:col>9</xdr:col>
      <xdr:colOff>0</xdr:colOff>
      <xdr:row>31</xdr:row>
      <xdr:rowOff>365125</xdr:rowOff>
    </xdr:to>
    <xdr:cxnSp macro="">
      <xdr:nvCxnSpPr>
        <xdr:cNvPr id="5" name="Łącznik prosty 4">
          <a:extLst>
            <a:ext uri="{FF2B5EF4-FFF2-40B4-BE49-F238E27FC236}">
              <a16:creationId xmlns:a16="http://schemas.microsoft.com/office/drawing/2014/main" id="{DAC7B62C-A438-4ACD-9350-47D73D661DBE}"/>
            </a:ext>
          </a:extLst>
        </xdr:cNvPr>
        <xdr:cNvCxnSpPr/>
      </xdr:nvCxnSpPr>
      <xdr:spPr>
        <a:xfrm>
          <a:off x="9496425" y="25425400"/>
          <a:ext cx="20764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25"/>
  <sheetViews>
    <sheetView workbookViewId="0">
      <selection activeCell="B4" sqref="B4"/>
    </sheetView>
  </sheetViews>
  <sheetFormatPr defaultColWidth="9.1796875" defaultRowHeight="14.5" x14ac:dyDescent="0.35"/>
  <cols>
    <col min="1" max="1" width="9.1796875" style="1"/>
    <col min="2" max="2" width="37.453125" style="1" customWidth="1"/>
    <col min="3" max="3" width="9.1796875" style="1"/>
    <col min="4" max="4" width="22.81640625" style="113" customWidth="1"/>
    <col min="5" max="5" width="9.1796875" style="1"/>
    <col min="6" max="6" width="18.26953125" style="1" customWidth="1"/>
    <col min="7" max="16384" width="9.1796875" style="1"/>
  </cols>
  <sheetData>
    <row r="2" spans="2:6" x14ac:dyDescent="0.35">
      <c r="B2" s="536" t="s">
        <v>1588</v>
      </c>
    </row>
    <row r="3" spans="2:6" x14ac:dyDescent="0.35">
      <c r="B3" s="536" t="s">
        <v>1614</v>
      </c>
    </row>
    <row r="5" spans="2:6" x14ac:dyDescent="0.35">
      <c r="B5" s="577"/>
      <c r="C5" s="578" t="s">
        <v>316</v>
      </c>
      <c r="D5" s="579"/>
      <c r="E5" s="578" t="s">
        <v>317</v>
      </c>
      <c r="F5" s="579"/>
    </row>
    <row r="6" spans="2:6" x14ac:dyDescent="0.35">
      <c r="B6" s="577"/>
      <c r="C6" s="110" t="s">
        <v>311</v>
      </c>
      <c r="D6" s="114" t="s">
        <v>34</v>
      </c>
      <c r="E6" s="110" t="s">
        <v>311</v>
      </c>
      <c r="F6" s="114" t="s">
        <v>34</v>
      </c>
    </row>
    <row r="7" spans="2:6" ht="29" x14ac:dyDescent="0.35">
      <c r="B7" s="105" t="s">
        <v>987</v>
      </c>
      <c r="C7" s="27">
        <v>28</v>
      </c>
      <c r="D7" s="115">
        <v>3549000</v>
      </c>
      <c r="E7" s="27">
        <v>27</v>
      </c>
      <c r="F7" s="115">
        <v>2685414</v>
      </c>
    </row>
    <row r="8" spans="2:6" x14ac:dyDescent="0.35">
      <c r="B8" s="104" t="s">
        <v>988</v>
      </c>
      <c r="C8" s="49">
        <v>9</v>
      </c>
      <c r="D8" s="116">
        <v>412000</v>
      </c>
      <c r="E8" s="27">
        <v>10</v>
      </c>
      <c r="F8" s="115">
        <v>381051.67</v>
      </c>
    </row>
    <row r="9" spans="2:6" x14ac:dyDescent="0.35">
      <c r="B9" s="104" t="s">
        <v>989</v>
      </c>
      <c r="C9" s="117">
        <v>7</v>
      </c>
      <c r="D9" s="116">
        <v>575000</v>
      </c>
      <c r="E9" s="27">
        <v>6</v>
      </c>
      <c r="F9" s="115">
        <v>467211.27</v>
      </c>
    </row>
    <row r="10" spans="2:6" x14ac:dyDescent="0.35">
      <c r="B10" s="104" t="s">
        <v>990</v>
      </c>
      <c r="C10" s="118">
        <v>17</v>
      </c>
      <c r="D10" s="116">
        <v>350000</v>
      </c>
      <c r="E10" s="27">
        <v>17</v>
      </c>
      <c r="F10" s="115">
        <v>345128.17</v>
      </c>
    </row>
    <row r="11" spans="2:6" x14ac:dyDescent="0.35">
      <c r="B11" s="104" t="s">
        <v>991</v>
      </c>
      <c r="C11" s="118">
        <v>14</v>
      </c>
      <c r="D11" s="116">
        <v>549000</v>
      </c>
      <c r="E11" s="27">
        <v>14</v>
      </c>
      <c r="F11" s="115">
        <v>549000</v>
      </c>
    </row>
    <row r="12" spans="2:6" x14ac:dyDescent="0.35">
      <c r="B12" s="104" t="s">
        <v>992</v>
      </c>
      <c r="C12" s="118">
        <v>10</v>
      </c>
      <c r="D12" s="116">
        <v>290000</v>
      </c>
      <c r="E12" s="27">
        <v>10</v>
      </c>
      <c r="F12" s="115">
        <v>270100</v>
      </c>
    </row>
    <row r="13" spans="2:6" x14ac:dyDescent="0.35">
      <c r="B13" s="104" t="s">
        <v>993</v>
      </c>
      <c r="C13" s="118">
        <v>8</v>
      </c>
      <c r="D13" s="116">
        <v>391000</v>
      </c>
      <c r="E13" s="27">
        <v>6</v>
      </c>
      <c r="F13" s="115">
        <v>329500</v>
      </c>
    </row>
    <row r="14" spans="2:6" x14ac:dyDescent="0.35">
      <c r="B14" s="104" t="s">
        <v>994</v>
      </c>
      <c r="C14" s="118">
        <v>23</v>
      </c>
      <c r="D14" s="116">
        <v>510000</v>
      </c>
      <c r="E14" s="27">
        <v>26</v>
      </c>
      <c r="F14" s="115">
        <v>1515000</v>
      </c>
    </row>
    <row r="15" spans="2:6" x14ac:dyDescent="0.35">
      <c r="B15" s="104" t="s">
        <v>995</v>
      </c>
      <c r="C15" s="118">
        <v>24</v>
      </c>
      <c r="D15" s="116">
        <v>477311.5</v>
      </c>
      <c r="E15" s="27">
        <v>24</v>
      </c>
      <c r="F15" s="115">
        <v>481408.19</v>
      </c>
    </row>
    <row r="16" spans="2:6" x14ac:dyDescent="0.35">
      <c r="B16" s="104" t="s">
        <v>996</v>
      </c>
      <c r="C16" s="118">
        <v>7</v>
      </c>
      <c r="D16" s="116">
        <v>649000</v>
      </c>
      <c r="E16" s="27">
        <v>8</v>
      </c>
      <c r="F16" s="115">
        <v>649000</v>
      </c>
    </row>
    <row r="17" spans="2:6" x14ac:dyDescent="0.35">
      <c r="B17" s="104" t="s">
        <v>997</v>
      </c>
      <c r="C17" s="118">
        <v>12</v>
      </c>
      <c r="D17" s="116">
        <v>447000</v>
      </c>
      <c r="E17" s="27">
        <v>12</v>
      </c>
      <c r="F17" s="115">
        <v>427013.58</v>
      </c>
    </row>
    <row r="18" spans="2:6" x14ac:dyDescent="0.35">
      <c r="B18" s="104" t="s">
        <v>998</v>
      </c>
      <c r="C18" s="118">
        <v>10</v>
      </c>
      <c r="D18" s="116">
        <v>509000</v>
      </c>
      <c r="E18" s="27">
        <v>10</v>
      </c>
      <c r="F18" s="115">
        <v>556300</v>
      </c>
    </row>
    <row r="19" spans="2:6" x14ac:dyDescent="0.35">
      <c r="B19" s="104" t="s">
        <v>999</v>
      </c>
      <c r="C19" s="118">
        <v>17</v>
      </c>
      <c r="D19" s="116">
        <v>1046500</v>
      </c>
      <c r="E19" s="27">
        <v>16</v>
      </c>
      <c r="F19" s="115">
        <v>796395.85</v>
      </c>
    </row>
    <row r="20" spans="2:6" x14ac:dyDescent="0.35">
      <c r="B20" s="104" t="s">
        <v>1000</v>
      </c>
      <c r="C20" s="118">
        <v>8</v>
      </c>
      <c r="D20" s="116">
        <v>239082.77000000002</v>
      </c>
      <c r="E20" s="27">
        <v>7</v>
      </c>
      <c r="F20" s="115">
        <v>227821.89</v>
      </c>
    </row>
    <row r="21" spans="2:6" x14ac:dyDescent="0.35">
      <c r="B21" s="104" t="s">
        <v>1001</v>
      </c>
      <c r="C21" s="118">
        <v>8</v>
      </c>
      <c r="D21" s="116">
        <v>492208</v>
      </c>
      <c r="E21" s="27">
        <v>7</v>
      </c>
      <c r="F21" s="115">
        <v>505688.75</v>
      </c>
    </row>
    <row r="22" spans="2:6" x14ac:dyDescent="0.35">
      <c r="B22" s="104" t="s">
        <v>1002</v>
      </c>
      <c r="C22" s="118">
        <v>10</v>
      </c>
      <c r="D22" s="116">
        <v>442000</v>
      </c>
      <c r="E22" s="27">
        <v>11</v>
      </c>
      <c r="F22" s="115">
        <v>473000</v>
      </c>
    </row>
    <row r="23" spans="2:6" x14ac:dyDescent="0.35">
      <c r="B23" s="104" t="s">
        <v>1003</v>
      </c>
      <c r="C23" s="49">
        <v>13</v>
      </c>
      <c r="D23" s="116">
        <v>410000</v>
      </c>
      <c r="E23" s="27">
        <v>12</v>
      </c>
      <c r="F23" s="115">
        <v>422160</v>
      </c>
    </row>
    <row r="24" spans="2:6" s="545" customFormat="1" x14ac:dyDescent="0.35">
      <c r="B24" s="104" t="s">
        <v>1613</v>
      </c>
      <c r="C24" s="544">
        <v>3</v>
      </c>
      <c r="D24" s="116">
        <v>350000</v>
      </c>
      <c r="E24" s="543">
        <v>3</v>
      </c>
      <c r="F24" s="115">
        <v>350000</v>
      </c>
    </row>
    <row r="25" spans="2:6" x14ac:dyDescent="0.35">
      <c r="B25" s="119" t="s">
        <v>1004</v>
      </c>
      <c r="C25" s="120">
        <f>SUM(C7:C24)</f>
        <v>228</v>
      </c>
      <c r="D25" s="121">
        <f>SUM(D7:D24)</f>
        <v>11688102.27</v>
      </c>
      <c r="E25" s="120">
        <f>SUM(E7:E24)</f>
        <v>226</v>
      </c>
      <c r="F25" s="121">
        <f>SUM(F7:F24)</f>
        <v>11431193.369999999</v>
      </c>
    </row>
  </sheetData>
  <mergeCells count="3">
    <mergeCell ref="B5:B6"/>
    <mergeCell ref="C5:D5"/>
    <mergeCell ref="E5:F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S72"/>
  <sheetViews>
    <sheetView topLeftCell="A60" zoomScale="60" zoomScaleNormal="60" workbookViewId="0">
      <selection activeCell="D62" sqref="D62"/>
    </sheetView>
  </sheetViews>
  <sheetFormatPr defaultRowHeight="14.5" x14ac:dyDescent="0.35"/>
  <cols>
    <col min="1" max="1" width="4.7265625" style="192" customWidth="1"/>
    <col min="2" max="2" width="12" style="192" customWidth="1"/>
    <col min="3" max="3" width="11.453125" style="192" customWidth="1"/>
    <col min="4" max="4" width="11.7265625" style="192" customWidth="1"/>
    <col min="5" max="5" width="45.7265625" style="85" customWidth="1"/>
    <col min="6" max="6" width="75.453125" style="34" customWidth="1"/>
    <col min="7" max="7" width="36.453125" style="85" customWidth="1"/>
    <col min="8" max="8" width="26" style="85" customWidth="1"/>
    <col min="9" max="9" width="15.26953125" style="85" customWidth="1"/>
    <col min="10" max="10" width="39.453125" style="192" customWidth="1"/>
    <col min="11" max="11" width="13" style="192" customWidth="1"/>
    <col min="12" max="12" width="12.7265625" style="192" customWidth="1"/>
    <col min="13" max="13" width="17.81640625" style="192" customWidth="1"/>
    <col min="14" max="14" width="17.26953125" style="192" customWidth="1"/>
    <col min="15" max="16" width="18" style="192" customWidth="1"/>
    <col min="17" max="17" width="21.26953125" style="192" customWidth="1"/>
    <col min="18" max="18" width="19" style="192" customWidth="1"/>
    <col min="19" max="255" width="9.1796875" style="192"/>
    <col min="256" max="256" width="4.7265625" style="192" bestFit="1" customWidth="1"/>
    <col min="257" max="257" width="9.7265625" style="192" bestFit="1" customWidth="1"/>
    <col min="258" max="258" width="10" style="192" bestFit="1" customWidth="1"/>
    <col min="259" max="259" width="8.81640625" style="192" bestFit="1" customWidth="1"/>
    <col min="260" max="260" width="22.81640625" style="192" customWidth="1"/>
    <col min="261" max="261" width="59.7265625" style="192" bestFit="1" customWidth="1"/>
    <col min="262" max="262" width="57.81640625" style="192" bestFit="1" customWidth="1"/>
    <col min="263" max="263" width="35.26953125" style="192" bestFit="1" customWidth="1"/>
    <col min="264" max="264" width="28.1796875" style="192" bestFit="1" customWidth="1"/>
    <col min="265" max="265" width="33.1796875" style="192" bestFit="1" customWidth="1"/>
    <col min="266" max="266" width="26" style="192" bestFit="1" customWidth="1"/>
    <col min="267" max="267" width="19.1796875" style="192" bestFit="1" customWidth="1"/>
    <col min="268" max="268" width="10.453125" style="192" customWidth="1"/>
    <col min="269" max="269" width="11.81640625" style="192" customWidth="1"/>
    <col min="270" max="270" width="14.7265625" style="192" customWidth="1"/>
    <col min="271" max="271" width="9" style="192" bestFit="1" customWidth="1"/>
    <col min="272" max="511" width="9.1796875" style="192"/>
    <col min="512" max="512" width="4.7265625" style="192" bestFit="1" customWidth="1"/>
    <col min="513" max="513" width="9.7265625" style="192" bestFit="1" customWidth="1"/>
    <col min="514" max="514" width="10" style="192" bestFit="1" customWidth="1"/>
    <col min="515" max="515" width="8.81640625" style="192" bestFit="1" customWidth="1"/>
    <col min="516" max="516" width="22.81640625" style="192" customWidth="1"/>
    <col min="517" max="517" width="59.7265625" style="192" bestFit="1" customWidth="1"/>
    <col min="518" max="518" width="57.81640625" style="192" bestFit="1" customWidth="1"/>
    <col min="519" max="519" width="35.26953125" style="192" bestFit="1" customWidth="1"/>
    <col min="520" max="520" width="28.1796875" style="192" bestFit="1" customWidth="1"/>
    <col min="521" max="521" width="33.1796875" style="192" bestFit="1" customWidth="1"/>
    <col min="522" max="522" width="26" style="192" bestFit="1" customWidth="1"/>
    <col min="523" max="523" width="19.1796875" style="192" bestFit="1" customWidth="1"/>
    <col min="524" max="524" width="10.453125" style="192" customWidth="1"/>
    <col min="525" max="525" width="11.81640625" style="192" customWidth="1"/>
    <col min="526" max="526" width="14.7265625" style="192" customWidth="1"/>
    <col min="527" max="527" width="9" style="192" bestFit="1" customWidth="1"/>
    <col min="528" max="767" width="9.1796875" style="192"/>
    <col min="768" max="768" width="4.7265625" style="192" bestFit="1" customWidth="1"/>
    <col min="769" max="769" width="9.7265625" style="192" bestFit="1" customWidth="1"/>
    <col min="770" max="770" width="10" style="192" bestFit="1" customWidth="1"/>
    <col min="771" max="771" width="8.81640625" style="192" bestFit="1" customWidth="1"/>
    <col min="772" max="772" width="22.81640625" style="192" customWidth="1"/>
    <col min="773" max="773" width="59.7265625" style="192" bestFit="1" customWidth="1"/>
    <col min="774" max="774" width="57.81640625" style="192" bestFit="1" customWidth="1"/>
    <col min="775" max="775" width="35.26953125" style="192" bestFit="1" customWidth="1"/>
    <col min="776" max="776" width="28.1796875" style="192" bestFit="1" customWidth="1"/>
    <col min="777" max="777" width="33.1796875" style="192" bestFit="1" customWidth="1"/>
    <col min="778" max="778" width="26" style="192" bestFit="1" customWidth="1"/>
    <col min="779" max="779" width="19.1796875" style="192" bestFit="1" customWidth="1"/>
    <col min="780" max="780" width="10.453125" style="192" customWidth="1"/>
    <col min="781" max="781" width="11.81640625" style="192" customWidth="1"/>
    <col min="782" max="782" width="14.7265625" style="192" customWidth="1"/>
    <col min="783" max="783" width="9" style="192" bestFit="1" customWidth="1"/>
    <col min="784" max="1023" width="9.1796875" style="192"/>
    <col min="1024" max="1024" width="4.7265625" style="192" bestFit="1" customWidth="1"/>
    <col min="1025" max="1025" width="9.7265625" style="192" bestFit="1" customWidth="1"/>
    <col min="1026" max="1026" width="10" style="192" bestFit="1" customWidth="1"/>
    <col min="1027" max="1027" width="8.81640625" style="192" bestFit="1" customWidth="1"/>
    <col min="1028" max="1028" width="22.81640625" style="192" customWidth="1"/>
    <col min="1029" max="1029" width="59.7265625" style="192" bestFit="1" customWidth="1"/>
    <col min="1030" max="1030" width="57.81640625" style="192" bestFit="1" customWidth="1"/>
    <col min="1031" max="1031" width="35.26953125" style="192" bestFit="1" customWidth="1"/>
    <col min="1032" max="1032" width="28.1796875" style="192" bestFit="1" customWidth="1"/>
    <col min="1033" max="1033" width="33.1796875" style="192" bestFit="1" customWidth="1"/>
    <col min="1034" max="1034" width="26" style="192" bestFit="1" customWidth="1"/>
    <col min="1035" max="1035" width="19.1796875" style="192" bestFit="1" customWidth="1"/>
    <col min="1036" max="1036" width="10.453125" style="192" customWidth="1"/>
    <col min="1037" max="1037" width="11.81640625" style="192" customWidth="1"/>
    <col min="1038" max="1038" width="14.7265625" style="192" customWidth="1"/>
    <col min="1039" max="1039" width="9" style="192" bestFit="1" customWidth="1"/>
    <col min="1040" max="1279" width="9.1796875" style="192"/>
    <col min="1280" max="1280" width="4.7265625" style="192" bestFit="1" customWidth="1"/>
    <col min="1281" max="1281" width="9.7265625" style="192" bestFit="1" customWidth="1"/>
    <col min="1282" max="1282" width="10" style="192" bestFit="1" customWidth="1"/>
    <col min="1283" max="1283" width="8.81640625" style="192" bestFit="1" customWidth="1"/>
    <col min="1284" max="1284" width="22.81640625" style="192" customWidth="1"/>
    <col min="1285" max="1285" width="59.7265625" style="192" bestFit="1" customWidth="1"/>
    <col min="1286" max="1286" width="57.81640625" style="192" bestFit="1" customWidth="1"/>
    <col min="1287" max="1287" width="35.26953125" style="192" bestFit="1" customWidth="1"/>
    <col min="1288" max="1288" width="28.1796875" style="192" bestFit="1" customWidth="1"/>
    <col min="1289" max="1289" width="33.1796875" style="192" bestFit="1" customWidth="1"/>
    <col min="1290" max="1290" width="26" style="192" bestFit="1" customWidth="1"/>
    <col min="1291" max="1291" width="19.1796875" style="192" bestFit="1" customWidth="1"/>
    <col min="1292" max="1292" width="10.453125" style="192" customWidth="1"/>
    <col min="1293" max="1293" width="11.81640625" style="192" customWidth="1"/>
    <col min="1294" max="1294" width="14.7265625" style="192" customWidth="1"/>
    <col min="1295" max="1295" width="9" style="192" bestFit="1" customWidth="1"/>
    <col min="1296" max="1535" width="9.1796875" style="192"/>
    <col min="1536" max="1536" width="4.7265625" style="192" bestFit="1" customWidth="1"/>
    <col min="1537" max="1537" width="9.7265625" style="192" bestFit="1" customWidth="1"/>
    <col min="1538" max="1538" width="10" style="192" bestFit="1" customWidth="1"/>
    <col min="1539" max="1539" width="8.81640625" style="192" bestFit="1" customWidth="1"/>
    <col min="1540" max="1540" width="22.81640625" style="192" customWidth="1"/>
    <col min="1541" max="1541" width="59.7265625" style="192" bestFit="1" customWidth="1"/>
    <col min="1542" max="1542" width="57.81640625" style="192" bestFit="1" customWidth="1"/>
    <col min="1543" max="1543" width="35.26953125" style="192" bestFit="1" customWidth="1"/>
    <col min="1544" max="1544" width="28.1796875" style="192" bestFit="1" customWidth="1"/>
    <col min="1545" max="1545" width="33.1796875" style="192" bestFit="1" customWidth="1"/>
    <col min="1546" max="1546" width="26" style="192" bestFit="1" customWidth="1"/>
    <col min="1547" max="1547" width="19.1796875" style="192" bestFit="1" customWidth="1"/>
    <col min="1548" max="1548" width="10.453125" style="192" customWidth="1"/>
    <col min="1549" max="1549" width="11.81640625" style="192" customWidth="1"/>
    <col min="1550" max="1550" width="14.7265625" style="192" customWidth="1"/>
    <col min="1551" max="1551" width="9" style="192" bestFit="1" customWidth="1"/>
    <col min="1552" max="1791" width="9.1796875" style="192"/>
    <col min="1792" max="1792" width="4.7265625" style="192" bestFit="1" customWidth="1"/>
    <col min="1793" max="1793" width="9.7265625" style="192" bestFit="1" customWidth="1"/>
    <col min="1794" max="1794" width="10" style="192" bestFit="1" customWidth="1"/>
    <col min="1795" max="1795" width="8.81640625" style="192" bestFit="1" customWidth="1"/>
    <col min="1796" max="1796" width="22.81640625" style="192" customWidth="1"/>
    <col min="1797" max="1797" width="59.7265625" style="192" bestFit="1" customWidth="1"/>
    <col min="1798" max="1798" width="57.81640625" style="192" bestFit="1" customWidth="1"/>
    <col min="1799" max="1799" width="35.26953125" style="192" bestFit="1" customWidth="1"/>
    <col min="1800" max="1800" width="28.1796875" style="192" bestFit="1" customWidth="1"/>
    <col min="1801" max="1801" width="33.1796875" style="192" bestFit="1" customWidth="1"/>
    <col min="1802" max="1802" width="26" style="192" bestFit="1" customWidth="1"/>
    <col min="1803" max="1803" width="19.1796875" style="192" bestFit="1" customWidth="1"/>
    <col min="1804" max="1804" width="10.453125" style="192" customWidth="1"/>
    <col min="1805" max="1805" width="11.81640625" style="192" customWidth="1"/>
    <col min="1806" max="1806" width="14.7265625" style="192" customWidth="1"/>
    <col min="1807" max="1807" width="9" style="192" bestFit="1" customWidth="1"/>
    <col min="1808" max="2047" width="9.1796875" style="192"/>
    <col min="2048" max="2048" width="4.7265625" style="192" bestFit="1" customWidth="1"/>
    <col min="2049" max="2049" width="9.7265625" style="192" bestFit="1" customWidth="1"/>
    <col min="2050" max="2050" width="10" style="192" bestFit="1" customWidth="1"/>
    <col min="2051" max="2051" width="8.81640625" style="192" bestFit="1" customWidth="1"/>
    <col min="2052" max="2052" width="22.81640625" style="192" customWidth="1"/>
    <col min="2053" max="2053" width="59.7265625" style="192" bestFit="1" customWidth="1"/>
    <col min="2054" max="2054" width="57.81640625" style="192" bestFit="1" customWidth="1"/>
    <col min="2055" max="2055" width="35.26953125" style="192" bestFit="1" customWidth="1"/>
    <col min="2056" max="2056" width="28.1796875" style="192" bestFit="1" customWidth="1"/>
    <col min="2057" max="2057" width="33.1796875" style="192" bestFit="1" customWidth="1"/>
    <col min="2058" max="2058" width="26" style="192" bestFit="1" customWidth="1"/>
    <col min="2059" max="2059" width="19.1796875" style="192" bestFit="1" customWidth="1"/>
    <col min="2060" max="2060" width="10.453125" style="192" customWidth="1"/>
    <col min="2061" max="2061" width="11.81640625" style="192" customWidth="1"/>
    <col min="2062" max="2062" width="14.7265625" style="192" customWidth="1"/>
    <col min="2063" max="2063" width="9" style="192" bestFit="1" customWidth="1"/>
    <col min="2064" max="2303" width="9.1796875" style="192"/>
    <col min="2304" max="2304" width="4.7265625" style="192" bestFit="1" customWidth="1"/>
    <col min="2305" max="2305" width="9.7265625" style="192" bestFit="1" customWidth="1"/>
    <col min="2306" max="2306" width="10" style="192" bestFit="1" customWidth="1"/>
    <col min="2307" max="2307" width="8.81640625" style="192" bestFit="1" customWidth="1"/>
    <col min="2308" max="2308" width="22.81640625" style="192" customWidth="1"/>
    <col min="2309" max="2309" width="59.7265625" style="192" bestFit="1" customWidth="1"/>
    <col min="2310" max="2310" width="57.81640625" style="192" bestFit="1" customWidth="1"/>
    <col min="2311" max="2311" width="35.26953125" style="192" bestFit="1" customWidth="1"/>
    <col min="2312" max="2312" width="28.1796875" style="192" bestFit="1" customWidth="1"/>
    <col min="2313" max="2313" width="33.1796875" style="192" bestFit="1" customWidth="1"/>
    <col min="2314" max="2314" width="26" style="192" bestFit="1" customWidth="1"/>
    <col min="2315" max="2315" width="19.1796875" style="192" bestFit="1" customWidth="1"/>
    <col min="2316" max="2316" width="10.453125" style="192" customWidth="1"/>
    <col min="2317" max="2317" width="11.81640625" style="192" customWidth="1"/>
    <col min="2318" max="2318" width="14.7265625" style="192" customWidth="1"/>
    <col min="2319" max="2319" width="9" style="192" bestFit="1" customWidth="1"/>
    <col min="2320" max="2559" width="9.1796875" style="192"/>
    <col min="2560" max="2560" width="4.7265625" style="192" bestFit="1" customWidth="1"/>
    <col min="2561" max="2561" width="9.7265625" style="192" bestFit="1" customWidth="1"/>
    <col min="2562" max="2562" width="10" style="192" bestFit="1" customWidth="1"/>
    <col min="2563" max="2563" width="8.81640625" style="192" bestFit="1" customWidth="1"/>
    <col min="2564" max="2564" width="22.81640625" style="192" customWidth="1"/>
    <col min="2565" max="2565" width="59.7265625" style="192" bestFit="1" customWidth="1"/>
    <col min="2566" max="2566" width="57.81640625" style="192" bestFit="1" customWidth="1"/>
    <col min="2567" max="2567" width="35.26953125" style="192" bestFit="1" customWidth="1"/>
    <col min="2568" max="2568" width="28.1796875" style="192" bestFit="1" customWidth="1"/>
    <col min="2569" max="2569" width="33.1796875" style="192" bestFit="1" customWidth="1"/>
    <col min="2570" max="2570" width="26" style="192" bestFit="1" customWidth="1"/>
    <col min="2571" max="2571" width="19.1796875" style="192" bestFit="1" customWidth="1"/>
    <col min="2572" max="2572" width="10.453125" style="192" customWidth="1"/>
    <col min="2573" max="2573" width="11.81640625" style="192" customWidth="1"/>
    <col min="2574" max="2574" width="14.7265625" style="192" customWidth="1"/>
    <col min="2575" max="2575" width="9" style="192" bestFit="1" customWidth="1"/>
    <col min="2576" max="2815" width="9.1796875" style="192"/>
    <col min="2816" max="2816" width="4.7265625" style="192" bestFit="1" customWidth="1"/>
    <col min="2817" max="2817" width="9.7265625" style="192" bestFit="1" customWidth="1"/>
    <col min="2818" max="2818" width="10" style="192" bestFit="1" customWidth="1"/>
    <col min="2819" max="2819" width="8.81640625" style="192" bestFit="1" customWidth="1"/>
    <col min="2820" max="2820" width="22.81640625" style="192" customWidth="1"/>
    <col min="2821" max="2821" width="59.7265625" style="192" bestFit="1" customWidth="1"/>
    <col min="2822" max="2822" width="57.81640625" style="192" bestFit="1" customWidth="1"/>
    <col min="2823" max="2823" width="35.26953125" style="192" bestFit="1" customWidth="1"/>
    <col min="2824" max="2824" width="28.1796875" style="192" bestFit="1" customWidth="1"/>
    <col min="2825" max="2825" width="33.1796875" style="192" bestFit="1" customWidth="1"/>
    <col min="2826" max="2826" width="26" style="192" bestFit="1" customWidth="1"/>
    <col min="2827" max="2827" width="19.1796875" style="192" bestFit="1" customWidth="1"/>
    <col min="2828" max="2828" width="10.453125" style="192" customWidth="1"/>
    <col min="2829" max="2829" width="11.81640625" style="192" customWidth="1"/>
    <col min="2830" max="2830" width="14.7265625" style="192" customWidth="1"/>
    <col min="2831" max="2831" width="9" style="192" bestFit="1" customWidth="1"/>
    <col min="2832" max="3071" width="9.1796875" style="192"/>
    <col min="3072" max="3072" width="4.7265625" style="192" bestFit="1" customWidth="1"/>
    <col min="3073" max="3073" width="9.7265625" style="192" bestFit="1" customWidth="1"/>
    <col min="3074" max="3074" width="10" style="192" bestFit="1" customWidth="1"/>
    <col min="3075" max="3075" width="8.81640625" style="192" bestFit="1" customWidth="1"/>
    <col min="3076" max="3076" width="22.81640625" style="192" customWidth="1"/>
    <col min="3077" max="3077" width="59.7265625" style="192" bestFit="1" customWidth="1"/>
    <col min="3078" max="3078" width="57.81640625" style="192" bestFit="1" customWidth="1"/>
    <col min="3079" max="3079" width="35.26953125" style="192" bestFit="1" customWidth="1"/>
    <col min="3080" max="3080" width="28.1796875" style="192" bestFit="1" customWidth="1"/>
    <col min="3081" max="3081" width="33.1796875" style="192" bestFit="1" customWidth="1"/>
    <col min="3082" max="3082" width="26" style="192" bestFit="1" customWidth="1"/>
    <col min="3083" max="3083" width="19.1796875" style="192" bestFit="1" customWidth="1"/>
    <col min="3084" max="3084" width="10.453125" style="192" customWidth="1"/>
    <col min="3085" max="3085" width="11.81640625" style="192" customWidth="1"/>
    <col min="3086" max="3086" width="14.7265625" style="192" customWidth="1"/>
    <col min="3087" max="3087" width="9" style="192" bestFit="1" customWidth="1"/>
    <col min="3088" max="3327" width="9.1796875" style="192"/>
    <col min="3328" max="3328" width="4.7265625" style="192" bestFit="1" customWidth="1"/>
    <col min="3329" max="3329" width="9.7265625" style="192" bestFit="1" customWidth="1"/>
    <col min="3330" max="3330" width="10" style="192" bestFit="1" customWidth="1"/>
    <col min="3331" max="3331" width="8.81640625" style="192" bestFit="1" customWidth="1"/>
    <col min="3332" max="3332" width="22.81640625" style="192" customWidth="1"/>
    <col min="3333" max="3333" width="59.7265625" style="192" bestFit="1" customWidth="1"/>
    <col min="3334" max="3334" width="57.81640625" style="192" bestFit="1" customWidth="1"/>
    <col min="3335" max="3335" width="35.26953125" style="192" bestFit="1" customWidth="1"/>
    <col min="3336" max="3336" width="28.1796875" style="192" bestFit="1" customWidth="1"/>
    <col min="3337" max="3337" width="33.1796875" style="192" bestFit="1" customWidth="1"/>
    <col min="3338" max="3338" width="26" style="192" bestFit="1" customWidth="1"/>
    <col min="3339" max="3339" width="19.1796875" style="192" bestFit="1" customWidth="1"/>
    <col min="3340" max="3340" width="10.453125" style="192" customWidth="1"/>
    <col min="3341" max="3341" width="11.81640625" style="192" customWidth="1"/>
    <col min="3342" max="3342" width="14.7265625" style="192" customWidth="1"/>
    <col min="3343" max="3343" width="9" style="192" bestFit="1" customWidth="1"/>
    <col min="3344" max="3583" width="9.1796875" style="192"/>
    <col min="3584" max="3584" width="4.7265625" style="192" bestFit="1" customWidth="1"/>
    <col min="3585" max="3585" width="9.7265625" style="192" bestFit="1" customWidth="1"/>
    <col min="3586" max="3586" width="10" style="192" bestFit="1" customWidth="1"/>
    <col min="3587" max="3587" width="8.81640625" style="192" bestFit="1" customWidth="1"/>
    <col min="3588" max="3588" width="22.81640625" style="192" customWidth="1"/>
    <col min="3589" max="3589" width="59.7265625" style="192" bestFit="1" customWidth="1"/>
    <col min="3590" max="3590" width="57.81640625" style="192" bestFit="1" customWidth="1"/>
    <col min="3591" max="3591" width="35.26953125" style="192" bestFit="1" customWidth="1"/>
    <col min="3592" max="3592" width="28.1796875" style="192" bestFit="1" customWidth="1"/>
    <col min="3593" max="3593" width="33.1796875" style="192" bestFit="1" customWidth="1"/>
    <col min="3594" max="3594" width="26" style="192" bestFit="1" customWidth="1"/>
    <col min="3595" max="3595" width="19.1796875" style="192" bestFit="1" customWidth="1"/>
    <col min="3596" max="3596" width="10.453125" style="192" customWidth="1"/>
    <col min="3597" max="3597" width="11.81640625" style="192" customWidth="1"/>
    <col min="3598" max="3598" width="14.7265625" style="192" customWidth="1"/>
    <col min="3599" max="3599" width="9" style="192" bestFit="1" customWidth="1"/>
    <col min="3600" max="3839" width="9.1796875" style="192"/>
    <col min="3840" max="3840" width="4.7265625" style="192" bestFit="1" customWidth="1"/>
    <col min="3841" max="3841" width="9.7265625" style="192" bestFit="1" customWidth="1"/>
    <col min="3842" max="3842" width="10" style="192" bestFit="1" customWidth="1"/>
    <col min="3843" max="3843" width="8.81640625" style="192" bestFit="1" customWidth="1"/>
    <col min="3844" max="3844" width="22.81640625" style="192" customWidth="1"/>
    <col min="3845" max="3845" width="59.7265625" style="192" bestFit="1" customWidth="1"/>
    <col min="3846" max="3846" width="57.81640625" style="192" bestFit="1" customWidth="1"/>
    <col min="3847" max="3847" width="35.26953125" style="192" bestFit="1" customWidth="1"/>
    <col min="3848" max="3848" width="28.1796875" style="192" bestFit="1" customWidth="1"/>
    <col min="3849" max="3849" width="33.1796875" style="192" bestFit="1" customWidth="1"/>
    <col min="3850" max="3850" width="26" style="192" bestFit="1" customWidth="1"/>
    <col min="3851" max="3851" width="19.1796875" style="192" bestFit="1" customWidth="1"/>
    <col min="3852" max="3852" width="10.453125" style="192" customWidth="1"/>
    <col min="3853" max="3853" width="11.81640625" style="192" customWidth="1"/>
    <col min="3854" max="3854" width="14.7265625" style="192" customWidth="1"/>
    <col min="3855" max="3855" width="9" style="192" bestFit="1" customWidth="1"/>
    <col min="3856" max="4095" width="9.1796875" style="192"/>
    <col min="4096" max="4096" width="4.7265625" style="192" bestFit="1" customWidth="1"/>
    <col min="4097" max="4097" width="9.7265625" style="192" bestFit="1" customWidth="1"/>
    <col min="4098" max="4098" width="10" style="192" bestFit="1" customWidth="1"/>
    <col min="4099" max="4099" width="8.81640625" style="192" bestFit="1" customWidth="1"/>
    <col min="4100" max="4100" width="22.81640625" style="192" customWidth="1"/>
    <col min="4101" max="4101" width="59.7265625" style="192" bestFit="1" customWidth="1"/>
    <col min="4102" max="4102" width="57.81640625" style="192" bestFit="1" customWidth="1"/>
    <col min="4103" max="4103" width="35.26953125" style="192" bestFit="1" customWidth="1"/>
    <col min="4104" max="4104" width="28.1796875" style="192" bestFit="1" customWidth="1"/>
    <col min="4105" max="4105" width="33.1796875" style="192" bestFit="1" customWidth="1"/>
    <col min="4106" max="4106" width="26" style="192" bestFit="1" customWidth="1"/>
    <col min="4107" max="4107" width="19.1796875" style="192" bestFit="1" customWidth="1"/>
    <col min="4108" max="4108" width="10.453125" style="192" customWidth="1"/>
    <col min="4109" max="4109" width="11.81640625" style="192" customWidth="1"/>
    <col min="4110" max="4110" width="14.7265625" style="192" customWidth="1"/>
    <col min="4111" max="4111" width="9" style="192" bestFit="1" customWidth="1"/>
    <col min="4112" max="4351" width="9.1796875" style="192"/>
    <col min="4352" max="4352" width="4.7265625" style="192" bestFit="1" customWidth="1"/>
    <col min="4353" max="4353" width="9.7265625" style="192" bestFit="1" customWidth="1"/>
    <col min="4354" max="4354" width="10" style="192" bestFit="1" customWidth="1"/>
    <col min="4355" max="4355" width="8.81640625" style="192" bestFit="1" customWidth="1"/>
    <col min="4356" max="4356" width="22.81640625" style="192" customWidth="1"/>
    <col min="4357" max="4357" width="59.7265625" style="192" bestFit="1" customWidth="1"/>
    <col min="4358" max="4358" width="57.81640625" style="192" bestFit="1" customWidth="1"/>
    <col min="4359" max="4359" width="35.26953125" style="192" bestFit="1" customWidth="1"/>
    <col min="4360" max="4360" width="28.1796875" style="192" bestFit="1" customWidth="1"/>
    <col min="4361" max="4361" width="33.1796875" style="192" bestFit="1" customWidth="1"/>
    <col min="4362" max="4362" width="26" style="192" bestFit="1" customWidth="1"/>
    <col min="4363" max="4363" width="19.1796875" style="192" bestFit="1" customWidth="1"/>
    <col min="4364" max="4364" width="10.453125" style="192" customWidth="1"/>
    <col min="4365" max="4365" width="11.81640625" style="192" customWidth="1"/>
    <col min="4366" max="4366" width="14.7265625" style="192" customWidth="1"/>
    <col min="4367" max="4367" width="9" style="192" bestFit="1" customWidth="1"/>
    <col min="4368" max="4607" width="9.1796875" style="192"/>
    <col min="4608" max="4608" width="4.7265625" style="192" bestFit="1" customWidth="1"/>
    <col min="4609" max="4609" width="9.7265625" style="192" bestFit="1" customWidth="1"/>
    <col min="4610" max="4610" width="10" style="192" bestFit="1" customWidth="1"/>
    <col min="4611" max="4611" width="8.81640625" style="192" bestFit="1" customWidth="1"/>
    <col min="4612" max="4612" width="22.81640625" style="192" customWidth="1"/>
    <col min="4613" max="4613" width="59.7265625" style="192" bestFit="1" customWidth="1"/>
    <col min="4614" max="4614" width="57.81640625" style="192" bestFit="1" customWidth="1"/>
    <col min="4615" max="4615" width="35.26953125" style="192" bestFit="1" customWidth="1"/>
    <col min="4616" max="4616" width="28.1796875" style="192" bestFit="1" customWidth="1"/>
    <col min="4617" max="4617" width="33.1796875" style="192" bestFit="1" customWidth="1"/>
    <col min="4618" max="4618" width="26" style="192" bestFit="1" customWidth="1"/>
    <col min="4619" max="4619" width="19.1796875" style="192" bestFit="1" customWidth="1"/>
    <col min="4620" max="4620" width="10.453125" style="192" customWidth="1"/>
    <col min="4621" max="4621" width="11.81640625" style="192" customWidth="1"/>
    <col min="4622" max="4622" width="14.7265625" style="192" customWidth="1"/>
    <col min="4623" max="4623" width="9" style="192" bestFit="1" customWidth="1"/>
    <col min="4624" max="4863" width="9.1796875" style="192"/>
    <col min="4864" max="4864" width="4.7265625" style="192" bestFit="1" customWidth="1"/>
    <col min="4865" max="4865" width="9.7265625" style="192" bestFit="1" customWidth="1"/>
    <col min="4866" max="4866" width="10" style="192" bestFit="1" customWidth="1"/>
    <col min="4867" max="4867" width="8.81640625" style="192" bestFit="1" customWidth="1"/>
    <col min="4868" max="4868" width="22.81640625" style="192" customWidth="1"/>
    <col min="4869" max="4869" width="59.7265625" style="192" bestFit="1" customWidth="1"/>
    <col min="4870" max="4870" width="57.81640625" style="192" bestFit="1" customWidth="1"/>
    <col min="4871" max="4871" width="35.26953125" style="192" bestFit="1" customWidth="1"/>
    <col min="4872" max="4872" width="28.1796875" style="192" bestFit="1" customWidth="1"/>
    <col min="4873" max="4873" width="33.1796875" style="192" bestFit="1" customWidth="1"/>
    <col min="4874" max="4874" width="26" style="192" bestFit="1" customWidth="1"/>
    <col min="4875" max="4875" width="19.1796875" style="192" bestFit="1" customWidth="1"/>
    <col min="4876" max="4876" width="10.453125" style="192" customWidth="1"/>
    <col min="4877" max="4877" width="11.81640625" style="192" customWidth="1"/>
    <col min="4878" max="4878" width="14.7265625" style="192" customWidth="1"/>
    <col min="4879" max="4879" width="9" style="192" bestFit="1" customWidth="1"/>
    <col min="4880" max="5119" width="9.1796875" style="192"/>
    <col min="5120" max="5120" width="4.7265625" style="192" bestFit="1" customWidth="1"/>
    <col min="5121" max="5121" width="9.7265625" style="192" bestFit="1" customWidth="1"/>
    <col min="5122" max="5122" width="10" style="192" bestFit="1" customWidth="1"/>
    <col min="5123" max="5123" width="8.81640625" style="192" bestFit="1" customWidth="1"/>
    <col min="5124" max="5124" width="22.81640625" style="192" customWidth="1"/>
    <col min="5125" max="5125" width="59.7265625" style="192" bestFit="1" customWidth="1"/>
    <col min="5126" max="5126" width="57.81640625" style="192" bestFit="1" customWidth="1"/>
    <col min="5127" max="5127" width="35.26953125" style="192" bestFit="1" customWidth="1"/>
    <col min="5128" max="5128" width="28.1796875" style="192" bestFit="1" customWidth="1"/>
    <col min="5129" max="5129" width="33.1796875" style="192" bestFit="1" customWidth="1"/>
    <col min="5130" max="5130" width="26" style="192" bestFit="1" customWidth="1"/>
    <col min="5131" max="5131" width="19.1796875" style="192" bestFit="1" customWidth="1"/>
    <col min="5132" max="5132" width="10.453125" style="192" customWidth="1"/>
    <col min="5133" max="5133" width="11.81640625" style="192" customWidth="1"/>
    <col min="5134" max="5134" width="14.7265625" style="192" customWidth="1"/>
    <col min="5135" max="5135" width="9" style="192" bestFit="1" customWidth="1"/>
    <col min="5136" max="5375" width="9.1796875" style="192"/>
    <col min="5376" max="5376" width="4.7265625" style="192" bestFit="1" customWidth="1"/>
    <col min="5377" max="5377" width="9.7265625" style="192" bestFit="1" customWidth="1"/>
    <col min="5378" max="5378" width="10" style="192" bestFit="1" customWidth="1"/>
    <col min="5379" max="5379" width="8.81640625" style="192" bestFit="1" customWidth="1"/>
    <col min="5380" max="5380" width="22.81640625" style="192" customWidth="1"/>
    <col min="5381" max="5381" width="59.7265625" style="192" bestFit="1" customWidth="1"/>
    <col min="5382" max="5382" width="57.81640625" style="192" bestFit="1" customWidth="1"/>
    <col min="5383" max="5383" width="35.26953125" style="192" bestFit="1" customWidth="1"/>
    <col min="5384" max="5384" width="28.1796875" style="192" bestFit="1" customWidth="1"/>
    <col min="5385" max="5385" width="33.1796875" style="192" bestFit="1" customWidth="1"/>
    <col min="5386" max="5386" width="26" style="192" bestFit="1" customWidth="1"/>
    <col min="5387" max="5387" width="19.1796875" style="192" bestFit="1" customWidth="1"/>
    <col min="5388" max="5388" width="10.453125" style="192" customWidth="1"/>
    <col min="5389" max="5389" width="11.81640625" style="192" customWidth="1"/>
    <col min="5390" max="5390" width="14.7265625" style="192" customWidth="1"/>
    <col min="5391" max="5391" width="9" style="192" bestFit="1" customWidth="1"/>
    <col min="5392" max="5631" width="9.1796875" style="192"/>
    <col min="5632" max="5632" width="4.7265625" style="192" bestFit="1" customWidth="1"/>
    <col min="5633" max="5633" width="9.7265625" style="192" bestFit="1" customWidth="1"/>
    <col min="5634" max="5634" width="10" style="192" bestFit="1" customWidth="1"/>
    <col min="5635" max="5635" width="8.81640625" style="192" bestFit="1" customWidth="1"/>
    <col min="5636" max="5636" width="22.81640625" style="192" customWidth="1"/>
    <col min="5637" max="5637" width="59.7265625" style="192" bestFit="1" customWidth="1"/>
    <col min="5638" max="5638" width="57.81640625" style="192" bestFit="1" customWidth="1"/>
    <col min="5639" max="5639" width="35.26953125" style="192" bestFit="1" customWidth="1"/>
    <col min="5640" max="5640" width="28.1796875" style="192" bestFit="1" customWidth="1"/>
    <col min="5641" max="5641" width="33.1796875" style="192" bestFit="1" customWidth="1"/>
    <col min="5642" max="5642" width="26" style="192" bestFit="1" customWidth="1"/>
    <col min="5643" max="5643" width="19.1796875" style="192" bestFit="1" customWidth="1"/>
    <col min="5644" max="5644" width="10.453125" style="192" customWidth="1"/>
    <col min="5645" max="5645" width="11.81640625" style="192" customWidth="1"/>
    <col min="5646" max="5646" width="14.7265625" style="192" customWidth="1"/>
    <col min="5647" max="5647" width="9" style="192" bestFit="1" customWidth="1"/>
    <col min="5648" max="5887" width="9.1796875" style="192"/>
    <col min="5888" max="5888" width="4.7265625" style="192" bestFit="1" customWidth="1"/>
    <col min="5889" max="5889" width="9.7265625" style="192" bestFit="1" customWidth="1"/>
    <col min="5890" max="5890" width="10" style="192" bestFit="1" customWidth="1"/>
    <col min="5891" max="5891" width="8.81640625" style="192" bestFit="1" customWidth="1"/>
    <col min="5892" max="5892" width="22.81640625" style="192" customWidth="1"/>
    <col min="5893" max="5893" width="59.7265625" style="192" bestFit="1" customWidth="1"/>
    <col min="5894" max="5894" width="57.81640625" style="192" bestFit="1" customWidth="1"/>
    <col min="5895" max="5895" width="35.26953125" style="192" bestFit="1" customWidth="1"/>
    <col min="5896" max="5896" width="28.1796875" style="192" bestFit="1" customWidth="1"/>
    <col min="5897" max="5897" width="33.1796875" style="192" bestFit="1" customWidth="1"/>
    <col min="5898" max="5898" width="26" style="192" bestFit="1" customWidth="1"/>
    <col min="5899" max="5899" width="19.1796875" style="192" bestFit="1" customWidth="1"/>
    <col min="5900" max="5900" width="10.453125" style="192" customWidth="1"/>
    <col min="5901" max="5901" width="11.81640625" style="192" customWidth="1"/>
    <col min="5902" max="5902" width="14.7265625" style="192" customWidth="1"/>
    <col min="5903" max="5903" width="9" style="192" bestFit="1" customWidth="1"/>
    <col min="5904" max="6143" width="9.1796875" style="192"/>
    <col min="6144" max="6144" width="4.7265625" style="192" bestFit="1" customWidth="1"/>
    <col min="6145" max="6145" width="9.7265625" style="192" bestFit="1" customWidth="1"/>
    <col min="6146" max="6146" width="10" style="192" bestFit="1" customWidth="1"/>
    <col min="6147" max="6147" width="8.81640625" style="192" bestFit="1" customWidth="1"/>
    <col min="6148" max="6148" width="22.81640625" style="192" customWidth="1"/>
    <col min="6149" max="6149" width="59.7265625" style="192" bestFit="1" customWidth="1"/>
    <col min="6150" max="6150" width="57.81640625" style="192" bestFit="1" customWidth="1"/>
    <col min="6151" max="6151" width="35.26953125" style="192" bestFit="1" customWidth="1"/>
    <col min="6152" max="6152" width="28.1796875" style="192" bestFit="1" customWidth="1"/>
    <col min="6153" max="6153" width="33.1796875" style="192" bestFit="1" customWidth="1"/>
    <col min="6154" max="6154" width="26" style="192" bestFit="1" customWidth="1"/>
    <col min="6155" max="6155" width="19.1796875" style="192" bestFit="1" customWidth="1"/>
    <col min="6156" max="6156" width="10.453125" style="192" customWidth="1"/>
    <col min="6157" max="6157" width="11.81640625" style="192" customWidth="1"/>
    <col min="6158" max="6158" width="14.7265625" style="192" customWidth="1"/>
    <col min="6159" max="6159" width="9" style="192" bestFit="1" customWidth="1"/>
    <col min="6160" max="6399" width="9.1796875" style="192"/>
    <col min="6400" max="6400" width="4.7265625" style="192" bestFit="1" customWidth="1"/>
    <col min="6401" max="6401" width="9.7265625" style="192" bestFit="1" customWidth="1"/>
    <col min="6402" max="6402" width="10" style="192" bestFit="1" customWidth="1"/>
    <col min="6403" max="6403" width="8.81640625" style="192" bestFit="1" customWidth="1"/>
    <col min="6404" max="6404" width="22.81640625" style="192" customWidth="1"/>
    <col min="6405" max="6405" width="59.7265625" style="192" bestFit="1" customWidth="1"/>
    <col min="6406" max="6406" width="57.81640625" style="192" bestFit="1" customWidth="1"/>
    <col min="6407" max="6407" width="35.26953125" style="192" bestFit="1" customWidth="1"/>
    <col min="6408" max="6408" width="28.1796875" style="192" bestFit="1" customWidth="1"/>
    <col min="6409" max="6409" width="33.1796875" style="192" bestFit="1" customWidth="1"/>
    <col min="6410" max="6410" width="26" style="192" bestFit="1" customWidth="1"/>
    <col min="6411" max="6411" width="19.1796875" style="192" bestFit="1" customWidth="1"/>
    <col min="6412" max="6412" width="10.453125" style="192" customWidth="1"/>
    <col min="6413" max="6413" width="11.81640625" style="192" customWidth="1"/>
    <col min="6414" max="6414" width="14.7265625" style="192" customWidth="1"/>
    <col min="6415" max="6415" width="9" style="192" bestFit="1" customWidth="1"/>
    <col min="6416" max="6655" width="9.1796875" style="192"/>
    <col min="6656" max="6656" width="4.7265625" style="192" bestFit="1" customWidth="1"/>
    <col min="6657" max="6657" width="9.7265625" style="192" bestFit="1" customWidth="1"/>
    <col min="6658" max="6658" width="10" style="192" bestFit="1" customWidth="1"/>
    <col min="6659" max="6659" width="8.81640625" style="192" bestFit="1" customWidth="1"/>
    <col min="6660" max="6660" width="22.81640625" style="192" customWidth="1"/>
    <col min="6661" max="6661" width="59.7265625" style="192" bestFit="1" customWidth="1"/>
    <col min="6662" max="6662" width="57.81640625" style="192" bestFit="1" customWidth="1"/>
    <col min="6663" max="6663" width="35.26953125" style="192" bestFit="1" customWidth="1"/>
    <col min="6664" max="6664" width="28.1796875" style="192" bestFit="1" customWidth="1"/>
    <col min="6665" max="6665" width="33.1796875" style="192" bestFit="1" customWidth="1"/>
    <col min="6666" max="6666" width="26" style="192" bestFit="1" customWidth="1"/>
    <col min="6667" max="6667" width="19.1796875" style="192" bestFit="1" customWidth="1"/>
    <col min="6668" max="6668" width="10.453125" style="192" customWidth="1"/>
    <col min="6669" max="6669" width="11.81640625" style="192" customWidth="1"/>
    <col min="6670" max="6670" width="14.7265625" style="192" customWidth="1"/>
    <col min="6671" max="6671" width="9" style="192" bestFit="1" customWidth="1"/>
    <col min="6672" max="6911" width="9.1796875" style="192"/>
    <col min="6912" max="6912" width="4.7265625" style="192" bestFit="1" customWidth="1"/>
    <col min="6913" max="6913" width="9.7265625" style="192" bestFit="1" customWidth="1"/>
    <col min="6914" max="6914" width="10" style="192" bestFit="1" customWidth="1"/>
    <col min="6915" max="6915" width="8.81640625" style="192" bestFit="1" customWidth="1"/>
    <col min="6916" max="6916" width="22.81640625" style="192" customWidth="1"/>
    <col min="6917" max="6917" width="59.7265625" style="192" bestFit="1" customWidth="1"/>
    <col min="6918" max="6918" width="57.81640625" style="192" bestFit="1" customWidth="1"/>
    <col min="6919" max="6919" width="35.26953125" style="192" bestFit="1" customWidth="1"/>
    <col min="6920" max="6920" width="28.1796875" style="192" bestFit="1" customWidth="1"/>
    <col min="6921" max="6921" width="33.1796875" style="192" bestFit="1" customWidth="1"/>
    <col min="6922" max="6922" width="26" style="192" bestFit="1" customWidth="1"/>
    <col min="6923" max="6923" width="19.1796875" style="192" bestFit="1" customWidth="1"/>
    <col min="6924" max="6924" width="10.453125" style="192" customWidth="1"/>
    <col min="6925" max="6925" width="11.81640625" style="192" customWidth="1"/>
    <col min="6926" max="6926" width="14.7265625" style="192" customWidth="1"/>
    <col min="6927" max="6927" width="9" style="192" bestFit="1" customWidth="1"/>
    <col min="6928" max="7167" width="9.1796875" style="192"/>
    <col min="7168" max="7168" width="4.7265625" style="192" bestFit="1" customWidth="1"/>
    <col min="7169" max="7169" width="9.7265625" style="192" bestFit="1" customWidth="1"/>
    <col min="7170" max="7170" width="10" style="192" bestFit="1" customWidth="1"/>
    <col min="7171" max="7171" width="8.81640625" style="192" bestFit="1" customWidth="1"/>
    <col min="7172" max="7172" width="22.81640625" style="192" customWidth="1"/>
    <col min="7173" max="7173" width="59.7265625" style="192" bestFit="1" customWidth="1"/>
    <col min="7174" max="7174" width="57.81640625" style="192" bestFit="1" customWidth="1"/>
    <col min="7175" max="7175" width="35.26953125" style="192" bestFit="1" customWidth="1"/>
    <col min="7176" max="7176" width="28.1796875" style="192" bestFit="1" customWidth="1"/>
    <col min="7177" max="7177" width="33.1796875" style="192" bestFit="1" customWidth="1"/>
    <col min="7178" max="7178" width="26" style="192" bestFit="1" customWidth="1"/>
    <col min="7179" max="7179" width="19.1796875" style="192" bestFit="1" customWidth="1"/>
    <col min="7180" max="7180" width="10.453125" style="192" customWidth="1"/>
    <col min="7181" max="7181" width="11.81640625" style="192" customWidth="1"/>
    <col min="7182" max="7182" width="14.7265625" style="192" customWidth="1"/>
    <col min="7183" max="7183" width="9" style="192" bestFit="1" customWidth="1"/>
    <col min="7184" max="7423" width="9.1796875" style="192"/>
    <col min="7424" max="7424" width="4.7265625" style="192" bestFit="1" customWidth="1"/>
    <col min="7425" max="7425" width="9.7265625" style="192" bestFit="1" customWidth="1"/>
    <col min="7426" max="7426" width="10" style="192" bestFit="1" customWidth="1"/>
    <col min="7427" max="7427" width="8.81640625" style="192" bestFit="1" customWidth="1"/>
    <col min="7428" max="7428" width="22.81640625" style="192" customWidth="1"/>
    <col min="7429" max="7429" width="59.7265625" style="192" bestFit="1" customWidth="1"/>
    <col min="7430" max="7430" width="57.81640625" style="192" bestFit="1" customWidth="1"/>
    <col min="7431" max="7431" width="35.26953125" style="192" bestFit="1" customWidth="1"/>
    <col min="7432" max="7432" width="28.1796875" style="192" bestFit="1" customWidth="1"/>
    <col min="7433" max="7433" width="33.1796875" style="192" bestFit="1" customWidth="1"/>
    <col min="7434" max="7434" width="26" style="192" bestFit="1" customWidth="1"/>
    <col min="7435" max="7435" width="19.1796875" style="192" bestFit="1" customWidth="1"/>
    <col min="7436" max="7436" width="10.453125" style="192" customWidth="1"/>
    <col min="7437" max="7437" width="11.81640625" style="192" customWidth="1"/>
    <col min="7438" max="7438" width="14.7265625" style="192" customWidth="1"/>
    <col min="7439" max="7439" width="9" style="192" bestFit="1" customWidth="1"/>
    <col min="7440" max="7679" width="9.1796875" style="192"/>
    <col min="7680" max="7680" width="4.7265625" style="192" bestFit="1" customWidth="1"/>
    <col min="7681" max="7681" width="9.7265625" style="192" bestFit="1" customWidth="1"/>
    <col min="7682" max="7682" width="10" style="192" bestFit="1" customWidth="1"/>
    <col min="7683" max="7683" width="8.81640625" style="192" bestFit="1" customWidth="1"/>
    <col min="7684" max="7684" width="22.81640625" style="192" customWidth="1"/>
    <col min="7685" max="7685" width="59.7265625" style="192" bestFit="1" customWidth="1"/>
    <col min="7686" max="7686" width="57.81640625" style="192" bestFit="1" customWidth="1"/>
    <col min="7687" max="7687" width="35.26953125" style="192" bestFit="1" customWidth="1"/>
    <col min="7688" max="7688" width="28.1796875" style="192" bestFit="1" customWidth="1"/>
    <col min="7689" max="7689" width="33.1796875" style="192" bestFit="1" customWidth="1"/>
    <col min="7690" max="7690" width="26" style="192" bestFit="1" customWidth="1"/>
    <col min="7691" max="7691" width="19.1796875" style="192" bestFit="1" customWidth="1"/>
    <col min="7692" max="7692" width="10.453125" style="192" customWidth="1"/>
    <col min="7693" max="7693" width="11.81640625" style="192" customWidth="1"/>
    <col min="7694" max="7694" width="14.7265625" style="192" customWidth="1"/>
    <col min="7695" max="7695" width="9" style="192" bestFit="1" customWidth="1"/>
    <col min="7696" max="7935" width="9.1796875" style="192"/>
    <col min="7936" max="7936" width="4.7265625" style="192" bestFit="1" customWidth="1"/>
    <col min="7937" max="7937" width="9.7265625" style="192" bestFit="1" customWidth="1"/>
    <col min="7938" max="7938" width="10" style="192" bestFit="1" customWidth="1"/>
    <col min="7939" max="7939" width="8.81640625" style="192" bestFit="1" customWidth="1"/>
    <col min="7940" max="7940" width="22.81640625" style="192" customWidth="1"/>
    <col min="7941" max="7941" width="59.7265625" style="192" bestFit="1" customWidth="1"/>
    <col min="7942" max="7942" width="57.81640625" style="192" bestFit="1" customWidth="1"/>
    <col min="7943" max="7943" width="35.26953125" style="192" bestFit="1" customWidth="1"/>
    <col min="7944" max="7944" width="28.1796875" style="192" bestFit="1" customWidth="1"/>
    <col min="7945" max="7945" width="33.1796875" style="192" bestFit="1" customWidth="1"/>
    <col min="7946" max="7946" width="26" style="192" bestFit="1" customWidth="1"/>
    <col min="7947" max="7947" width="19.1796875" style="192" bestFit="1" customWidth="1"/>
    <col min="7948" max="7948" width="10.453125" style="192" customWidth="1"/>
    <col min="7949" max="7949" width="11.81640625" style="192" customWidth="1"/>
    <col min="7950" max="7950" width="14.7265625" style="192" customWidth="1"/>
    <col min="7951" max="7951" width="9" style="192" bestFit="1" customWidth="1"/>
    <col min="7952" max="8191" width="9.1796875" style="192"/>
    <col min="8192" max="8192" width="4.7265625" style="192" bestFit="1" customWidth="1"/>
    <col min="8193" max="8193" width="9.7265625" style="192" bestFit="1" customWidth="1"/>
    <col min="8194" max="8194" width="10" style="192" bestFit="1" customWidth="1"/>
    <col min="8195" max="8195" width="8.81640625" style="192" bestFit="1" customWidth="1"/>
    <col min="8196" max="8196" width="22.81640625" style="192" customWidth="1"/>
    <col min="8197" max="8197" width="59.7265625" style="192" bestFit="1" customWidth="1"/>
    <col min="8198" max="8198" width="57.81640625" style="192" bestFit="1" customWidth="1"/>
    <col min="8199" max="8199" width="35.26953125" style="192" bestFit="1" customWidth="1"/>
    <col min="8200" max="8200" width="28.1796875" style="192" bestFit="1" customWidth="1"/>
    <col min="8201" max="8201" width="33.1796875" style="192" bestFit="1" customWidth="1"/>
    <col min="8202" max="8202" width="26" style="192" bestFit="1" customWidth="1"/>
    <col min="8203" max="8203" width="19.1796875" style="192" bestFit="1" customWidth="1"/>
    <col min="8204" max="8204" width="10.453125" style="192" customWidth="1"/>
    <col min="8205" max="8205" width="11.81640625" style="192" customWidth="1"/>
    <col min="8206" max="8206" width="14.7265625" style="192" customWidth="1"/>
    <col min="8207" max="8207" width="9" style="192" bestFit="1" customWidth="1"/>
    <col min="8208" max="8447" width="9.1796875" style="192"/>
    <col min="8448" max="8448" width="4.7265625" style="192" bestFit="1" customWidth="1"/>
    <col min="8449" max="8449" width="9.7265625" style="192" bestFit="1" customWidth="1"/>
    <col min="8450" max="8450" width="10" style="192" bestFit="1" customWidth="1"/>
    <col min="8451" max="8451" width="8.81640625" style="192" bestFit="1" customWidth="1"/>
    <col min="8452" max="8452" width="22.81640625" style="192" customWidth="1"/>
    <col min="8453" max="8453" width="59.7265625" style="192" bestFit="1" customWidth="1"/>
    <col min="8454" max="8454" width="57.81640625" style="192" bestFit="1" customWidth="1"/>
    <col min="8455" max="8455" width="35.26953125" style="192" bestFit="1" customWidth="1"/>
    <col min="8456" max="8456" width="28.1796875" style="192" bestFit="1" customWidth="1"/>
    <col min="8457" max="8457" width="33.1796875" style="192" bestFit="1" customWidth="1"/>
    <col min="8458" max="8458" width="26" style="192" bestFit="1" customWidth="1"/>
    <col min="8459" max="8459" width="19.1796875" style="192" bestFit="1" customWidth="1"/>
    <col min="8460" max="8460" width="10.453125" style="192" customWidth="1"/>
    <col min="8461" max="8461" width="11.81640625" style="192" customWidth="1"/>
    <col min="8462" max="8462" width="14.7265625" style="192" customWidth="1"/>
    <col min="8463" max="8463" width="9" style="192" bestFit="1" customWidth="1"/>
    <col min="8464" max="8703" width="9.1796875" style="192"/>
    <col min="8704" max="8704" width="4.7265625" style="192" bestFit="1" customWidth="1"/>
    <col min="8705" max="8705" width="9.7265625" style="192" bestFit="1" customWidth="1"/>
    <col min="8706" max="8706" width="10" style="192" bestFit="1" customWidth="1"/>
    <col min="8707" max="8707" width="8.81640625" style="192" bestFit="1" customWidth="1"/>
    <col min="8708" max="8708" width="22.81640625" style="192" customWidth="1"/>
    <col min="8709" max="8709" width="59.7265625" style="192" bestFit="1" customWidth="1"/>
    <col min="8710" max="8710" width="57.81640625" style="192" bestFit="1" customWidth="1"/>
    <col min="8711" max="8711" width="35.26953125" style="192" bestFit="1" customWidth="1"/>
    <col min="8712" max="8712" width="28.1796875" style="192" bestFit="1" customWidth="1"/>
    <col min="8713" max="8713" width="33.1796875" style="192" bestFit="1" customWidth="1"/>
    <col min="8714" max="8714" width="26" style="192" bestFit="1" customWidth="1"/>
    <col min="8715" max="8715" width="19.1796875" style="192" bestFit="1" customWidth="1"/>
    <col min="8716" max="8716" width="10.453125" style="192" customWidth="1"/>
    <col min="8717" max="8717" width="11.81640625" style="192" customWidth="1"/>
    <col min="8718" max="8718" width="14.7265625" style="192" customWidth="1"/>
    <col min="8719" max="8719" width="9" style="192" bestFit="1" customWidth="1"/>
    <col min="8720" max="8959" width="9.1796875" style="192"/>
    <col min="8960" max="8960" width="4.7265625" style="192" bestFit="1" customWidth="1"/>
    <col min="8961" max="8961" width="9.7265625" style="192" bestFit="1" customWidth="1"/>
    <col min="8962" max="8962" width="10" style="192" bestFit="1" customWidth="1"/>
    <col min="8963" max="8963" width="8.81640625" style="192" bestFit="1" customWidth="1"/>
    <col min="8964" max="8964" width="22.81640625" style="192" customWidth="1"/>
    <col min="8965" max="8965" width="59.7265625" style="192" bestFit="1" customWidth="1"/>
    <col min="8966" max="8966" width="57.81640625" style="192" bestFit="1" customWidth="1"/>
    <col min="8967" max="8967" width="35.26953125" style="192" bestFit="1" customWidth="1"/>
    <col min="8968" max="8968" width="28.1796875" style="192" bestFit="1" customWidth="1"/>
    <col min="8969" max="8969" width="33.1796875" style="192" bestFit="1" customWidth="1"/>
    <col min="8970" max="8970" width="26" style="192" bestFit="1" customWidth="1"/>
    <col min="8971" max="8971" width="19.1796875" style="192" bestFit="1" customWidth="1"/>
    <col min="8972" max="8972" width="10.453125" style="192" customWidth="1"/>
    <col min="8973" max="8973" width="11.81640625" style="192" customWidth="1"/>
    <col min="8974" max="8974" width="14.7265625" style="192" customWidth="1"/>
    <col min="8975" max="8975" width="9" style="192" bestFit="1" customWidth="1"/>
    <col min="8976" max="9215" width="9.1796875" style="192"/>
    <col min="9216" max="9216" width="4.7265625" style="192" bestFit="1" customWidth="1"/>
    <col min="9217" max="9217" width="9.7265625" style="192" bestFit="1" customWidth="1"/>
    <col min="9218" max="9218" width="10" style="192" bestFit="1" customWidth="1"/>
    <col min="9219" max="9219" width="8.81640625" style="192" bestFit="1" customWidth="1"/>
    <col min="9220" max="9220" width="22.81640625" style="192" customWidth="1"/>
    <col min="9221" max="9221" width="59.7265625" style="192" bestFit="1" customWidth="1"/>
    <col min="9222" max="9222" width="57.81640625" style="192" bestFit="1" customWidth="1"/>
    <col min="9223" max="9223" width="35.26953125" style="192" bestFit="1" customWidth="1"/>
    <col min="9224" max="9224" width="28.1796875" style="192" bestFit="1" customWidth="1"/>
    <col min="9225" max="9225" width="33.1796875" style="192" bestFit="1" customWidth="1"/>
    <col min="9226" max="9226" width="26" style="192" bestFit="1" customWidth="1"/>
    <col min="9227" max="9227" width="19.1796875" style="192" bestFit="1" customWidth="1"/>
    <col min="9228" max="9228" width="10.453125" style="192" customWidth="1"/>
    <col min="9229" max="9229" width="11.81640625" style="192" customWidth="1"/>
    <col min="9230" max="9230" width="14.7265625" style="192" customWidth="1"/>
    <col min="9231" max="9231" width="9" style="192" bestFit="1" customWidth="1"/>
    <col min="9232" max="9471" width="9.1796875" style="192"/>
    <col min="9472" max="9472" width="4.7265625" style="192" bestFit="1" customWidth="1"/>
    <col min="9473" max="9473" width="9.7265625" style="192" bestFit="1" customWidth="1"/>
    <col min="9474" max="9474" width="10" style="192" bestFit="1" customWidth="1"/>
    <col min="9475" max="9475" width="8.81640625" style="192" bestFit="1" customWidth="1"/>
    <col min="9476" max="9476" width="22.81640625" style="192" customWidth="1"/>
    <col min="9477" max="9477" width="59.7265625" style="192" bestFit="1" customWidth="1"/>
    <col min="9478" max="9478" width="57.81640625" style="192" bestFit="1" customWidth="1"/>
    <col min="9479" max="9479" width="35.26953125" style="192" bestFit="1" customWidth="1"/>
    <col min="9480" max="9480" width="28.1796875" style="192" bestFit="1" customWidth="1"/>
    <col min="9481" max="9481" width="33.1796875" style="192" bestFit="1" customWidth="1"/>
    <col min="9482" max="9482" width="26" style="192" bestFit="1" customWidth="1"/>
    <col min="9483" max="9483" width="19.1796875" style="192" bestFit="1" customWidth="1"/>
    <col min="9484" max="9484" width="10.453125" style="192" customWidth="1"/>
    <col min="9485" max="9485" width="11.81640625" style="192" customWidth="1"/>
    <col min="9486" max="9486" width="14.7265625" style="192" customWidth="1"/>
    <col min="9487" max="9487" width="9" style="192" bestFit="1" customWidth="1"/>
    <col min="9488" max="9727" width="9.1796875" style="192"/>
    <col min="9728" max="9728" width="4.7265625" style="192" bestFit="1" customWidth="1"/>
    <col min="9729" max="9729" width="9.7265625" style="192" bestFit="1" customWidth="1"/>
    <col min="9730" max="9730" width="10" style="192" bestFit="1" customWidth="1"/>
    <col min="9731" max="9731" width="8.81640625" style="192" bestFit="1" customWidth="1"/>
    <col min="9732" max="9732" width="22.81640625" style="192" customWidth="1"/>
    <col min="9733" max="9733" width="59.7265625" style="192" bestFit="1" customWidth="1"/>
    <col min="9734" max="9734" width="57.81640625" style="192" bestFit="1" customWidth="1"/>
    <col min="9735" max="9735" width="35.26953125" style="192" bestFit="1" customWidth="1"/>
    <col min="9736" max="9736" width="28.1796875" style="192" bestFit="1" customWidth="1"/>
    <col min="9737" max="9737" width="33.1796875" style="192" bestFit="1" customWidth="1"/>
    <col min="9738" max="9738" width="26" style="192" bestFit="1" customWidth="1"/>
    <col min="9739" max="9739" width="19.1796875" style="192" bestFit="1" customWidth="1"/>
    <col min="9740" max="9740" width="10.453125" style="192" customWidth="1"/>
    <col min="9741" max="9741" width="11.81640625" style="192" customWidth="1"/>
    <col min="9742" max="9742" width="14.7265625" style="192" customWidth="1"/>
    <col min="9743" max="9743" width="9" style="192" bestFit="1" customWidth="1"/>
    <col min="9744" max="9983" width="9.1796875" style="192"/>
    <col min="9984" max="9984" width="4.7265625" style="192" bestFit="1" customWidth="1"/>
    <col min="9985" max="9985" width="9.7265625" style="192" bestFit="1" customWidth="1"/>
    <col min="9986" max="9986" width="10" style="192" bestFit="1" customWidth="1"/>
    <col min="9987" max="9987" width="8.81640625" style="192" bestFit="1" customWidth="1"/>
    <col min="9988" max="9988" width="22.81640625" style="192" customWidth="1"/>
    <col min="9989" max="9989" width="59.7265625" style="192" bestFit="1" customWidth="1"/>
    <col min="9990" max="9990" width="57.81640625" style="192" bestFit="1" customWidth="1"/>
    <col min="9991" max="9991" width="35.26953125" style="192" bestFit="1" customWidth="1"/>
    <col min="9992" max="9992" width="28.1796875" style="192" bestFit="1" customWidth="1"/>
    <col min="9993" max="9993" width="33.1796875" style="192" bestFit="1" customWidth="1"/>
    <col min="9994" max="9994" width="26" style="192" bestFit="1" customWidth="1"/>
    <col min="9995" max="9995" width="19.1796875" style="192" bestFit="1" customWidth="1"/>
    <col min="9996" max="9996" width="10.453125" style="192" customWidth="1"/>
    <col min="9997" max="9997" width="11.81640625" style="192" customWidth="1"/>
    <col min="9998" max="9998" width="14.7265625" style="192" customWidth="1"/>
    <col min="9999" max="9999" width="9" style="192" bestFit="1" customWidth="1"/>
    <col min="10000" max="10239" width="9.1796875" style="192"/>
    <col min="10240" max="10240" width="4.7265625" style="192" bestFit="1" customWidth="1"/>
    <col min="10241" max="10241" width="9.7265625" style="192" bestFit="1" customWidth="1"/>
    <col min="10242" max="10242" width="10" style="192" bestFit="1" customWidth="1"/>
    <col min="10243" max="10243" width="8.81640625" style="192" bestFit="1" customWidth="1"/>
    <col min="10244" max="10244" width="22.81640625" style="192" customWidth="1"/>
    <col min="10245" max="10245" width="59.7265625" style="192" bestFit="1" customWidth="1"/>
    <col min="10246" max="10246" width="57.81640625" style="192" bestFit="1" customWidth="1"/>
    <col min="10247" max="10247" width="35.26953125" style="192" bestFit="1" customWidth="1"/>
    <col min="10248" max="10248" width="28.1796875" style="192" bestFit="1" customWidth="1"/>
    <col min="10249" max="10249" width="33.1796875" style="192" bestFit="1" customWidth="1"/>
    <col min="10250" max="10250" width="26" style="192" bestFit="1" customWidth="1"/>
    <col min="10251" max="10251" width="19.1796875" style="192" bestFit="1" customWidth="1"/>
    <col min="10252" max="10252" width="10.453125" style="192" customWidth="1"/>
    <col min="10253" max="10253" width="11.81640625" style="192" customWidth="1"/>
    <col min="10254" max="10254" width="14.7265625" style="192" customWidth="1"/>
    <col min="10255" max="10255" width="9" style="192" bestFit="1" customWidth="1"/>
    <col min="10256" max="10495" width="9.1796875" style="192"/>
    <col min="10496" max="10496" width="4.7265625" style="192" bestFit="1" customWidth="1"/>
    <col min="10497" max="10497" width="9.7265625" style="192" bestFit="1" customWidth="1"/>
    <col min="10498" max="10498" width="10" style="192" bestFit="1" customWidth="1"/>
    <col min="10499" max="10499" width="8.81640625" style="192" bestFit="1" customWidth="1"/>
    <col min="10500" max="10500" width="22.81640625" style="192" customWidth="1"/>
    <col min="10501" max="10501" width="59.7265625" style="192" bestFit="1" customWidth="1"/>
    <col min="10502" max="10502" width="57.81640625" style="192" bestFit="1" customWidth="1"/>
    <col min="10503" max="10503" width="35.26953125" style="192" bestFit="1" customWidth="1"/>
    <col min="10504" max="10504" width="28.1796875" style="192" bestFit="1" customWidth="1"/>
    <col min="10505" max="10505" width="33.1796875" style="192" bestFit="1" customWidth="1"/>
    <col min="10506" max="10506" width="26" style="192" bestFit="1" customWidth="1"/>
    <col min="10507" max="10507" width="19.1796875" style="192" bestFit="1" customWidth="1"/>
    <col min="10508" max="10508" width="10.453125" style="192" customWidth="1"/>
    <col min="10509" max="10509" width="11.81640625" style="192" customWidth="1"/>
    <col min="10510" max="10510" width="14.7265625" style="192" customWidth="1"/>
    <col min="10511" max="10511" width="9" style="192" bestFit="1" customWidth="1"/>
    <col min="10512" max="10751" width="9.1796875" style="192"/>
    <col min="10752" max="10752" width="4.7265625" style="192" bestFit="1" customWidth="1"/>
    <col min="10753" max="10753" width="9.7265625" style="192" bestFit="1" customWidth="1"/>
    <col min="10754" max="10754" width="10" style="192" bestFit="1" customWidth="1"/>
    <col min="10755" max="10755" width="8.81640625" style="192" bestFit="1" customWidth="1"/>
    <col min="10756" max="10756" width="22.81640625" style="192" customWidth="1"/>
    <col min="10757" max="10757" width="59.7265625" style="192" bestFit="1" customWidth="1"/>
    <col min="10758" max="10758" width="57.81640625" style="192" bestFit="1" customWidth="1"/>
    <col min="10759" max="10759" width="35.26953125" style="192" bestFit="1" customWidth="1"/>
    <col min="10760" max="10760" width="28.1796875" style="192" bestFit="1" customWidth="1"/>
    <col min="10761" max="10761" width="33.1796875" style="192" bestFit="1" customWidth="1"/>
    <col min="10762" max="10762" width="26" style="192" bestFit="1" customWidth="1"/>
    <col min="10763" max="10763" width="19.1796875" style="192" bestFit="1" customWidth="1"/>
    <col min="10764" max="10764" width="10.453125" style="192" customWidth="1"/>
    <col min="10765" max="10765" width="11.81640625" style="192" customWidth="1"/>
    <col min="10766" max="10766" width="14.7265625" style="192" customWidth="1"/>
    <col min="10767" max="10767" width="9" style="192" bestFit="1" customWidth="1"/>
    <col min="10768" max="11007" width="9.1796875" style="192"/>
    <col min="11008" max="11008" width="4.7265625" style="192" bestFit="1" customWidth="1"/>
    <col min="11009" max="11009" width="9.7265625" style="192" bestFit="1" customWidth="1"/>
    <col min="11010" max="11010" width="10" style="192" bestFit="1" customWidth="1"/>
    <col min="11011" max="11011" width="8.81640625" style="192" bestFit="1" customWidth="1"/>
    <col min="11012" max="11012" width="22.81640625" style="192" customWidth="1"/>
    <col min="11013" max="11013" width="59.7265625" style="192" bestFit="1" customWidth="1"/>
    <col min="11014" max="11014" width="57.81640625" style="192" bestFit="1" customWidth="1"/>
    <col min="11015" max="11015" width="35.26953125" style="192" bestFit="1" customWidth="1"/>
    <col min="11016" max="11016" width="28.1796875" style="192" bestFit="1" customWidth="1"/>
    <col min="11017" max="11017" width="33.1796875" style="192" bestFit="1" customWidth="1"/>
    <col min="11018" max="11018" width="26" style="192" bestFit="1" customWidth="1"/>
    <col min="11019" max="11019" width="19.1796875" style="192" bestFit="1" customWidth="1"/>
    <col min="11020" max="11020" width="10.453125" style="192" customWidth="1"/>
    <col min="11021" max="11021" width="11.81640625" style="192" customWidth="1"/>
    <col min="11022" max="11022" width="14.7265625" style="192" customWidth="1"/>
    <col min="11023" max="11023" width="9" style="192" bestFit="1" customWidth="1"/>
    <col min="11024" max="11263" width="9.1796875" style="192"/>
    <col min="11264" max="11264" width="4.7265625" style="192" bestFit="1" customWidth="1"/>
    <col min="11265" max="11265" width="9.7265625" style="192" bestFit="1" customWidth="1"/>
    <col min="11266" max="11266" width="10" style="192" bestFit="1" customWidth="1"/>
    <col min="11267" max="11267" width="8.81640625" style="192" bestFit="1" customWidth="1"/>
    <col min="11268" max="11268" width="22.81640625" style="192" customWidth="1"/>
    <col min="11269" max="11269" width="59.7265625" style="192" bestFit="1" customWidth="1"/>
    <col min="11270" max="11270" width="57.81640625" style="192" bestFit="1" customWidth="1"/>
    <col min="11271" max="11271" width="35.26953125" style="192" bestFit="1" customWidth="1"/>
    <col min="11272" max="11272" width="28.1796875" style="192" bestFit="1" customWidth="1"/>
    <col min="11273" max="11273" width="33.1796875" style="192" bestFit="1" customWidth="1"/>
    <col min="11274" max="11274" width="26" style="192" bestFit="1" customWidth="1"/>
    <col min="11275" max="11275" width="19.1796875" style="192" bestFit="1" customWidth="1"/>
    <col min="11276" max="11276" width="10.453125" style="192" customWidth="1"/>
    <col min="11277" max="11277" width="11.81640625" style="192" customWidth="1"/>
    <col min="11278" max="11278" width="14.7265625" style="192" customWidth="1"/>
    <col min="11279" max="11279" width="9" style="192" bestFit="1" customWidth="1"/>
    <col min="11280" max="11519" width="9.1796875" style="192"/>
    <col min="11520" max="11520" width="4.7265625" style="192" bestFit="1" customWidth="1"/>
    <col min="11521" max="11521" width="9.7265625" style="192" bestFit="1" customWidth="1"/>
    <col min="11522" max="11522" width="10" style="192" bestFit="1" customWidth="1"/>
    <col min="11523" max="11523" width="8.81640625" style="192" bestFit="1" customWidth="1"/>
    <col min="11524" max="11524" width="22.81640625" style="192" customWidth="1"/>
    <col min="11525" max="11525" width="59.7265625" style="192" bestFit="1" customWidth="1"/>
    <col min="11526" max="11526" width="57.81640625" style="192" bestFit="1" customWidth="1"/>
    <col min="11527" max="11527" width="35.26953125" style="192" bestFit="1" customWidth="1"/>
    <col min="11528" max="11528" width="28.1796875" style="192" bestFit="1" customWidth="1"/>
    <col min="11529" max="11529" width="33.1796875" style="192" bestFit="1" customWidth="1"/>
    <col min="11530" max="11530" width="26" style="192" bestFit="1" customWidth="1"/>
    <col min="11531" max="11531" width="19.1796875" style="192" bestFit="1" customWidth="1"/>
    <col min="11532" max="11532" width="10.453125" style="192" customWidth="1"/>
    <col min="11533" max="11533" width="11.81640625" style="192" customWidth="1"/>
    <col min="11534" max="11534" width="14.7265625" style="192" customWidth="1"/>
    <col min="11535" max="11535" width="9" style="192" bestFit="1" customWidth="1"/>
    <col min="11536" max="11775" width="9.1796875" style="192"/>
    <col min="11776" max="11776" width="4.7265625" style="192" bestFit="1" customWidth="1"/>
    <col min="11777" max="11777" width="9.7265625" style="192" bestFit="1" customWidth="1"/>
    <col min="11778" max="11778" width="10" style="192" bestFit="1" customWidth="1"/>
    <col min="11779" max="11779" width="8.81640625" style="192" bestFit="1" customWidth="1"/>
    <col min="11780" max="11780" width="22.81640625" style="192" customWidth="1"/>
    <col min="11781" max="11781" width="59.7265625" style="192" bestFit="1" customWidth="1"/>
    <col min="11782" max="11782" width="57.81640625" style="192" bestFit="1" customWidth="1"/>
    <col min="11783" max="11783" width="35.26953125" style="192" bestFit="1" customWidth="1"/>
    <col min="11784" max="11784" width="28.1796875" style="192" bestFit="1" customWidth="1"/>
    <col min="11785" max="11785" width="33.1796875" style="192" bestFit="1" customWidth="1"/>
    <col min="11786" max="11786" width="26" style="192" bestFit="1" customWidth="1"/>
    <col min="11787" max="11787" width="19.1796875" style="192" bestFit="1" customWidth="1"/>
    <col min="11788" max="11788" width="10.453125" style="192" customWidth="1"/>
    <col min="11789" max="11789" width="11.81640625" style="192" customWidth="1"/>
    <col min="11790" max="11790" width="14.7265625" style="192" customWidth="1"/>
    <col min="11791" max="11791" width="9" style="192" bestFit="1" customWidth="1"/>
    <col min="11792" max="12031" width="9.1796875" style="192"/>
    <col min="12032" max="12032" width="4.7265625" style="192" bestFit="1" customWidth="1"/>
    <col min="12033" max="12033" width="9.7265625" style="192" bestFit="1" customWidth="1"/>
    <col min="12034" max="12034" width="10" style="192" bestFit="1" customWidth="1"/>
    <col min="12035" max="12035" width="8.81640625" style="192" bestFit="1" customWidth="1"/>
    <col min="12036" max="12036" width="22.81640625" style="192" customWidth="1"/>
    <col min="12037" max="12037" width="59.7265625" style="192" bestFit="1" customWidth="1"/>
    <col min="12038" max="12038" width="57.81640625" style="192" bestFit="1" customWidth="1"/>
    <col min="12039" max="12039" width="35.26953125" style="192" bestFit="1" customWidth="1"/>
    <col min="12040" max="12040" width="28.1796875" style="192" bestFit="1" customWidth="1"/>
    <col min="12041" max="12041" width="33.1796875" style="192" bestFit="1" customWidth="1"/>
    <col min="12042" max="12042" width="26" style="192" bestFit="1" customWidth="1"/>
    <col min="12043" max="12043" width="19.1796875" style="192" bestFit="1" customWidth="1"/>
    <col min="12044" max="12044" width="10.453125" style="192" customWidth="1"/>
    <col min="12045" max="12045" width="11.81640625" style="192" customWidth="1"/>
    <col min="12046" max="12046" width="14.7265625" style="192" customWidth="1"/>
    <col min="12047" max="12047" width="9" style="192" bestFit="1" customWidth="1"/>
    <col min="12048" max="12287" width="9.1796875" style="192"/>
    <col min="12288" max="12288" width="4.7265625" style="192" bestFit="1" customWidth="1"/>
    <col min="12289" max="12289" width="9.7265625" style="192" bestFit="1" customWidth="1"/>
    <col min="12290" max="12290" width="10" style="192" bestFit="1" customWidth="1"/>
    <col min="12291" max="12291" width="8.81640625" style="192" bestFit="1" customWidth="1"/>
    <col min="12292" max="12292" width="22.81640625" style="192" customWidth="1"/>
    <col min="12293" max="12293" width="59.7265625" style="192" bestFit="1" customWidth="1"/>
    <col min="12294" max="12294" width="57.81640625" style="192" bestFit="1" customWidth="1"/>
    <col min="12295" max="12295" width="35.26953125" style="192" bestFit="1" customWidth="1"/>
    <col min="12296" max="12296" width="28.1796875" style="192" bestFit="1" customWidth="1"/>
    <col min="12297" max="12297" width="33.1796875" style="192" bestFit="1" customWidth="1"/>
    <col min="12298" max="12298" width="26" style="192" bestFit="1" customWidth="1"/>
    <col min="12299" max="12299" width="19.1796875" style="192" bestFit="1" customWidth="1"/>
    <col min="12300" max="12300" width="10.453125" style="192" customWidth="1"/>
    <col min="12301" max="12301" width="11.81640625" style="192" customWidth="1"/>
    <col min="12302" max="12302" width="14.7265625" style="192" customWidth="1"/>
    <col min="12303" max="12303" width="9" style="192" bestFit="1" customWidth="1"/>
    <col min="12304" max="12543" width="9.1796875" style="192"/>
    <col min="12544" max="12544" width="4.7265625" style="192" bestFit="1" customWidth="1"/>
    <col min="12545" max="12545" width="9.7265625" style="192" bestFit="1" customWidth="1"/>
    <col min="12546" max="12546" width="10" style="192" bestFit="1" customWidth="1"/>
    <col min="12547" max="12547" width="8.81640625" style="192" bestFit="1" customWidth="1"/>
    <col min="12548" max="12548" width="22.81640625" style="192" customWidth="1"/>
    <col min="12549" max="12549" width="59.7265625" style="192" bestFit="1" customWidth="1"/>
    <col min="12550" max="12550" width="57.81640625" style="192" bestFit="1" customWidth="1"/>
    <col min="12551" max="12551" width="35.26953125" style="192" bestFit="1" customWidth="1"/>
    <col min="12552" max="12552" width="28.1796875" style="192" bestFit="1" customWidth="1"/>
    <col min="12553" max="12553" width="33.1796875" style="192" bestFit="1" customWidth="1"/>
    <col min="12554" max="12554" width="26" style="192" bestFit="1" customWidth="1"/>
    <col min="12555" max="12555" width="19.1796875" style="192" bestFit="1" customWidth="1"/>
    <col min="12556" max="12556" width="10.453125" style="192" customWidth="1"/>
    <col min="12557" max="12557" width="11.81640625" style="192" customWidth="1"/>
    <col min="12558" max="12558" width="14.7265625" style="192" customWidth="1"/>
    <col min="12559" max="12559" width="9" style="192" bestFit="1" customWidth="1"/>
    <col min="12560" max="12799" width="9.1796875" style="192"/>
    <col min="12800" max="12800" width="4.7265625" style="192" bestFit="1" customWidth="1"/>
    <col min="12801" max="12801" width="9.7265625" style="192" bestFit="1" customWidth="1"/>
    <col min="12802" max="12802" width="10" style="192" bestFit="1" customWidth="1"/>
    <col min="12803" max="12803" width="8.81640625" style="192" bestFit="1" customWidth="1"/>
    <col min="12804" max="12804" width="22.81640625" style="192" customWidth="1"/>
    <col min="12805" max="12805" width="59.7265625" style="192" bestFit="1" customWidth="1"/>
    <col min="12806" max="12806" width="57.81640625" style="192" bestFit="1" customWidth="1"/>
    <col min="12807" max="12807" width="35.26953125" style="192" bestFit="1" customWidth="1"/>
    <col min="12808" max="12808" width="28.1796875" style="192" bestFit="1" customWidth="1"/>
    <col min="12809" max="12809" width="33.1796875" style="192" bestFit="1" customWidth="1"/>
    <col min="12810" max="12810" width="26" style="192" bestFit="1" customWidth="1"/>
    <col min="12811" max="12811" width="19.1796875" style="192" bestFit="1" customWidth="1"/>
    <col min="12812" max="12812" width="10.453125" style="192" customWidth="1"/>
    <col min="12813" max="12813" width="11.81640625" style="192" customWidth="1"/>
    <col min="12814" max="12814" width="14.7265625" style="192" customWidth="1"/>
    <col min="12815" max="12815" width="9" style="192" bestFit="1" customWidth="1"/>
    <col min="12816" max="13055" width="9.1796875" style="192"/>
    <col min="13056" max="13056" width="4.7265625" style="192" bestFit="1" customWidth="1"/>
    <col min="13057" max="13057" width="9.7265625" style="192" bestFit="1" customWidth="1"/>
    <col min="13058" max="13058" width="10" style="192" bestFit="1" customWidth="1"/>
    <col min="13059" max="13059" width="8.81640625" style="192" bestFit="1" customWidth="1"/>
    <col min="13060" max="13060" width="22.81640625" style="192" customWidth="1"/>
    <col min="13061" max="13061" width="59.7265625" style="192" bestFit="1" customWidth="1"/>
    <col min="13062" max="13062" width="57.81640625" style="192" bestFit="1" customWidth="1"/>
    <col min="13063" max="13063" width="35.26953125" style="192" bestFit="1" customWidth="1"/>
    <col min="13064" max="13064" width="28.1796875" style="192" bestFit="1" customWidth="1"/>
    <col min="13065" max="13065" width="33.1796875" style="192" bestFit="1" customWidth="1"/>
    <col min="13066" max="13066" width="26" style="192" bestFit="1" customWidth="1"/>
    <col min="13067" max="13067" width="19.1796875" style="192" bestFit="1" customWidth="1"/>
    <col min="13068" max="13068" width="10.453125" style="192" customWidth="1"/>
    <col min="13069" max="13069" width="11.81640625" style="192" customWidth="1"/>
    <col min="13070" max="13070" width="14.7265625" style="192" customWidth="1"/>
    <col min="13071" max="13071" width="9" style="192" bestFit="1" customWidth="1"/>
    <col min="13072" max="13311" width="9.1796875" style="192"/>
    <col min="13312" max="13312" width="4.7265625" style="192" bestFit="1" customWidth="1"/>
    <col min="13313" max="13313" width="9.7265625" style="192" bestFit="1" customWidth="1"/>
    <col min="13314" max="13314" width="10" style="192" bestFit="1" customWidth="1"/>
    <col min="13315" max="13315" width="8.81640625" style="192" bestFit="1" customWidth="1"/>
    <col min="13316" max="13316" width="22.81640625" style="192" customWidth="1"/>
    <col min="13317" max="13317" width="59.7265625" style="192" bestFit="1" customWidth="1"/>
    <col min="13318" max="13318" width="57.81640625" style="192" bestFit="1" customWidth="1"/>
    <col min="13319" max="13319" width="35.26953125" style="192" bestFit="1" customWidth="1"/>
    <col min="13320" max="13320" width="28.1796875" style="192" bestFit="1" customWidth="1"/>
    <col min="13321" max="13321" width="33.1796875" style="192" bestFit="1" customWidth="1"/>
    <col min="13322" max="13322" width="26" style="192" bestFit="1" customWidth="1"/>
    <col min="13323" max="13323" width="19.1796875" style="192" bestFit="1" customWidth="1"/>
    <col min="13324" max="13324" width="10.453125" style="192" customWidth="1"/>
    <col min="13325" max="13325" width="11.81640625" style="192" customWidth="1"/>
    <col min="13326" max="13326" width="14.7265625" style="192" customWidth="1"/>
    <col min="13327" max="13327" width="9" style="192" bestFit="1" customWidth="1"/>
    <col min="13328" max="13567" width="9.1796875" style="192"/>
    <col min="13568" max="13568" width="4.7265625" style="192" bestFit="1" customWidth="1"/>
    <col min="13569" max="13569" width="9.7265625" style="192" bestFit="1" customWidth="1"/>
    <col min="13570" max="13570" width="10" style="192" bestFit="1" customWidth="1"/>
    <col min="13571" max="13571" width="8.81640625" style="192" bestFit="1" customWidth="1"/>
    <col min="13572" max="13572" width="22.81640625" style="192" customWidth="1"/>
    <col min="13573" max="13573" width="59.7265625" style="192" bestFit="1" customWidth="1"/>
    <col min="13574" max="13574" width="57.81640625" style="192" bestFit="1" customWidth="1"/>
    <col min="13575" max="13575" width="35.26953125" style="192" bestFit="1" customWidth="1"/>
    <col min="13576" max="13576" width="28.1796875" style="192" bestFit="1" customWidth="1"/>
    <col min="13577" max="13577" width="33.1796875" style="192" bestFit="1" customWidth="1"/>
    <col min="13578" max="13578" width="26" style="192" bestFit="1" customWidth="1"/>
    <col min="13579" max="13579" width="19.1796875" style="192" bestFit="1" customWidth="1"/>
    <col min="13580" max="13580" width="10.453125" style="192" customWidth="1"/>
    <col min="13581" max="13581" width="11.81640625" style="192" customWidth="1"/>
    <col min="13582" max="13582" width="14.7265625" style="192" customWidth="1"/>
    <col min="13583" max="13583" width="9" style="192" bestFit="1" customWidth="1"/>
    <col min="13584" max="13823" width="9.1796875" style="192"/>
    <col min="13824" max="13824" width="4.7265625" style="192" bestFit="1" customWidth="1"/>
    <col min="13825" max="13825" width="9.7265625" style="192" bestFit="1" customWidth="1"/>
    <col min="13826" max="13826" width="10" style="192" bestFit="1" customWidth="1"/>
    <col min="13827" max="13827" width="8.81640625" style="192" bestFit="1" customWidth="1"/>
    <col min="13828" max="13828" width="22.81640625" style="192" customWidth="1"/>
    <col min="13829" max="13829" width="59.7265625" style="192" bestFit="1" customWidth="1"/>
    <col min="13830" max="13830" width="57.81640625" style="192" bestFit="1" customWidth="1"/>
    <col min="13831" max="13831" width="35.26953125" style="192" bestFit="1" customWidth="1"/>
    <col min="13832" max="13832" width="28.1796875" style="192" bestFit="1" customWidth="1"/>
    <col min="13833" max="13833" width="33.1796875" style="192" bestFit="1" customWidth="1"/>
    <col min="13834" max="13834" width="26" style="192" bestFit="1" customWidth="1"/>
    <col min="13835" max="13835" width="19.1796875" style="192" bestFit="1" customWidth="1"/>
    <col min="13836" max="13836" width="10.453125" style="192" customWidth="1"/>
    <col min="13837" max="13837" width="11.81640625" style="192" customWidth="1"/>
    <col min="13838" max="13838" width="14.7265625" style="192" customWidth="1"/>
    <col min="13839" max="13839" width="9" style="192" bestFit="1" customWidth="1"/>
    <col min="13840" max="14079" width="9.1796875" style="192"/>
    <col min="14080" max="14080" width="4.7265625" style="192" bestFit="1" customWidth="1"/>
    <col min="14081" max="14081" width="9.7265625" style="192" bestFit="1" customWidth="1"/>
    <col min="14082" max="14082" width="10" style="192" bestFit="1" customWidth="1"/>
    <col min="14083" max="14083" width="8.81640625" style="192" bestFit="1" customWidth="1"/>
    <col min="14084" max="14084" width="22.81640625" style="192" customWidth="1"/>
    <col min="14085" max="14085" width="59.7265625" style="192" bestFit="1" customWidth="1"/>
    <col min="14086" max="14086" width="57.81640625" style="192" bestFit="1" customWidth="1"/>
    <col min="14087" max="14087" width="35.26953125" style="192" bestFit="1" customWidth="1"/>
    <col min="14088" max="14088" width="28.1796875" style="192" bestFit="1" customWidth="1"/>
    <col min="14089" max="14089" width="33.1796875" style="192" bestFit="1" customWidth="1"/>
    <col min="14090" max="14090" width="26" style="192" bestFit="1" customWidth="1"/>
    <col min="14091" max="14091" width="19.1796875" style="192" bestFit="1" customWidth="1"/>
    <col min="14092" max="14092" width="10.453125" style="192" customWidth="1"/>
    <col min="14093" max="14093" width="11.81640625" style="192" customWidth="1"/>
    <col min="14094" max="14094" width="14.7265625" style="192" customWidth="1"/>
    <col min="14095" max="14095" width="9" style="192" bestFit="1" customWidth="1"/>
    <col min="14096" max="14335" width="9.1796875" style="192"/>
    <col min="14336" max="14336" width="4.7265625" style="192" bestFit="1" customWidth="1"/>
    <col min="14337" max="14337" width="9.7265625" style="192" bestFit="1" customWidth="1"/>
    <col min="14338" max="14338" width="10" style="192" bestFit="1" customWidth="1"/>
    <col min="14339" max="14339" width="8.81640625" style="192" bestFit="1" customWidth="1"/>
    <col min="14340" max="14340" width="22.81640625" style="192" customWidth="1"/>
    <col min="14341" max="14341" width="59.7265625" style="192" bestFit="1" customWidth="1"/>
    <col min="14342" max="14342" width="57.81640625" style="192" bestFit="1" customWidth="1"/>
    <col min="14343" max="14343" width="35.26953125" style="192" bestFit="1" customWidth="1"/>
    <col min="14344" max="14344" width="28.1796875" style="192" bestFit="1" customWidth="1"/>
    <col min="14345" max="14345" width="33.1796875" style="192" bestFit="1" customWidth="1"/>
    <col min="14346" max="14346" width="26" style="192" bestFit="1" customWidth="1"/>
    <col min="14347" max="14347" width="19.1796875" style="192" bestFit="1" customWidth="1"/>
    <col min="14348" max="14348" width="10.453125" style="192" customWidth="1"/>
    <col min="14349" max="14349" width="11.81640625" style="192" customWidth="1"/>
    <col min="14350" max="14350" width="14.7265625" style="192" customWidth="1"/>
    <col min="14351" max="14351" width="9" style="192" bestFit="1" customWidth="1"/>
    <col min="14352" max="14591" width="9.1796875" style="192"/>
    <col min="14592" max="14592" width="4.7265625" style="192" bestFit="1" customWidth="1"/>
    <col min="14593" max="14593" width="9.7265625" style="192" bestFit="1" customWidth="1"/>
    <col min="14594" max="14594" width="10" style="192" bestFit="1" customWidth="1"/>
    <col min="14595" max="14595" width="8.81640625" style="192" bestFit="1" customWidth="1"/>
    <col min="14596" max="14596" width="22.81640625" style="192" customWidth="1"/>
    <col min="14597" max="14597" width="59.7265625" style="192" bestFit="1" customWidth="1"/>
    <col min="14598" max="14598" width="57.81640625" style="192" bestFit="1" customWidth="1"/>
    <col min="14599" max="14599" width="35.26953125" style="192" bestFit="1" customWidth="1"/>
    <col min="14600" max="14600" width="28.1796875" style="192" bestFit="1" customWidth="1"/>
    <col min="14601" max="14601" width="33.1796875" style="192" bestFit="1" customWidth="1"/>
    <col min="14602" max="14602" width="26" style="192" bestFit="1" customWidth="1"/>
    <col min="14603" max="14603" width="19.1796875" style="192" bestFit="1" customWidth="1"/>
    <col min="14604" max="14604" width="10.453125" style="192" customWidth="1"/>
    <col min="14605" max="14605" width="11.81640625" style="192" customWidth="1"/>
    <col min="14606" max="14606" width="14.7265625" style="192" customWidth="1"/>
    <col min="14607" max="14607" width="9" style="192" bestFit="1" customWidth="1"/>
    <col min="14608" max="14847" width="9.1796875" style="192"/>
    <col min="14848" max="14848" width="4.7265625" style="192" bestFit="1" customWidth="1"/>
    <col min="14849" max="14849" width="9.7265625" style="192" bestFit="1" customWidth="1"/>
    <col min="14850" max="14850" width="10" style="192" bestFit="1" customWidth="1"/>
    <col min="14851" max="14851" width="8.81640625" style="192" bestFit="1" customWidth="1"/>
    <col min="14852" max="14852" width="22.81640625" style="192" customWidth="1"/>
    <col min="14853" max="14853" width="59.7265625" style="192" bestFit="1" customWidth="1"/>
    <col min="14854" max="14854" width="57.81640625" style="192" bestFit="1" customWidth="1"/>
    <col min="14855" max="14855" width="35.26953125" style="192" bestFit="1" customWidth="1"/>
    <col min="14856" max="14856" width="28.1796875" style="192" bestFit="1" customWidth="1"/>
    <col min="14857" max="14857" width="33.1796875" style="192" bestFit="1" customWidth="1"/>
    <col min="14858" max="14858" width="26" style="192" bestFit="1" customWidth="1"/>
    <col min="14859" max="14859" width="19.1796875" style="192" bestFit="1" customWidth="1"/>
    <col min="14860" max="14860" width="10.453125" style="192" customWidth="1"/>
    <col min="14861" max="14861" width="11.81640625" style="192" customWidth="1"/>
    <col min="14862" max="14862" width="14.7265625" style="192" customWidth="1"/>
    <col min="14863" max="14863" width="9" style="192" bestFit="1" customWidth="1"/>
    <col min="14864" max="15103" width="9.1796875" style="192"/>
    <col min="15104" max="15104" width="4.7265625" style="192" bestFit="1" customWidth="1"/>
    <col min="15105" max="15105" width="9.7265625" style="192" bestFit="1" customWidth="1"/>
    <col min="15106" max="15106" width="10" style="192" bestFit="1" customWidth="1"/>
    <col min="15107" max="15107" width="8.81640625" style="192" bestFit="1" customWidth="1"/>
    <col min="15108" max="15108" width="22.81640625" style="192" customWidth="1"/>
    <col min="15109" max="15109" width="59.7265625" style="192" bestFit="1" customWidth="1"/>
    <col min="15110" max="15110" width="57.81640625" style="192" bestFit="1" customWidth="1"/>
    <col min="15111" max="15111" width="35.26953125" style="192" bestFit="1" customWidth="1"/>
    <col min="15112" max="15112" width="28.1796875" style="192" bestFit="1" customWidth="1"/>
    <col min="15113" max="15113" width="33.1796875" style="192" bestFit="1" customWidth="1"/>
    <col min="15114" max="15114" width="26" style="192" bestFit="1" customWidth="1"/>
    <col min="15115" max="15115" width="19.1796875" style="192" bestFit="1" customWidth="1"/>
    <col min="15116" max="15116" width="10.453125" style="192" customWidth="1"/>
    <col min="15117" max="15117" width="11.81640625" style="192" customWidth="1"/>
    <col min="15118" max="15118" width="14.7265625" style="192" customWidth="1"/>
    <col min="15119" max="15119" width="9" style="192" bestFit="1" customWidth="1"/>
    <col min="15120" max="15359" width="9.1796875" style="192"/>
    <col min="15360" max="15360" width="4.7265625" style="192" bestFit="1" customWidth="1"/>
    <col min="15361" max="15361" width="9.7265625" style="192" bestFit="1" customWidth="1"/>
    <col min="15362" max="15362" width="10" style="192" bestFit="1" customWidth="1"/>
    <col min="15363" max="15363" width="8.81640625" style="192" bestFit="1" customWidth="1"/>
    <col min="15364" max="15364" width="22.81640625" style="192" customWidth="1"/>
    <col min="15365" max="15365" width="59.7265625" style="192" bestFit="1" customWidth="1"/>
    <col min="15366" max="15366" width="57.81640625" style="192" bestFit="1" customWidth="1"/>
    <col min="15367" max="15367" width="35.26953125" style="192" bestFit="1" customWidth="1"/>
    <col min="15368" max="15368" width="28.1796875" style="192" bestFit="1" customWidth="1"/>
    <col min="15369" max="15369" width="33.1796875" style="192" bestFit="1" customWidth="1"/>
    <col min="15370" max="15370" width="26" style="192" bestFit="1" customWidth="1"/>
    <col min="15371" max="15371" width="19.1796875" style="192" bestFit="1" customWidth="1"/>
    <col min="15372" max="15372" width="10.453125" style="192" customWidth="1"/>
    <col min="15373" max="15373" width="11.81640625" style="192" customWidth="1"/>
    <col min="15374" max="15374" width="14.7265625" style="192" customWidth="1"/>
    <col min="15375" max="15375" width="9" style="192" bestFit="1" customWidth="1"/>
    <col min="15376" max="15615" width="9.1796875" style="192"/>
    <col min="15616" max="15616" width="4.7265625" style="192" bestFit="1" customWidth="1"/>
    <col min="15617" max="15617" width="9.7265625" style="192" bestFit="1" customWidth="1"/>
    <col min="15618" max="15618" width="10" style="192" bestFit="1" customWidth="1"/>
    <col min="15619" max="15619" width="8.81640625" style="192" bestFit="1" customWidth="1"/>
    <col min="15620" max="15620" width="22.81640625" style="192" customWidth="1"/>
    <col min="15621" max="15621" width="59.7265625" style="192" bestFit="1" customWidth="1"/>
    <col min="15622" max="15622" width="57.81640625" style="192" bestFit="1" customWidth="1"/>
    <col min="15623" max="15623" width="35.26953125" style="192" bestFit="1" customWidth="1"/>
    <col min="15624" max="15624" width="28.1796875" style="192" bestFit="1" customWidth="1"/>
    <col min="15625" max="15625" width="33.1796875" style="192" bestFit="1" customWidth="1"/>
    <col min="15626" max="15626" width="26" style="192" bestFit="1" customWidth="1"/>
    <col min="15627" max="15627" width="19.1796875" style="192" bestFit="1" customWidth="1"/>
    <col min="15628" max="15628" width="10.453125" style="192" customWidth="1"/>
    <col min="15629" max="15629" width="11.81640625" style="192" customWidth="1"/>
    <col min="15630" max="15630" width="14.7265625" style="192" customWidth="1"/>
    <col min="15631" max="15631" width="9" style="192" bestFit="1" customWidth="1"/>
    <col min="15632" max="15871" width="9.1796875" style="192"/>
    <col min="15872" max="15872" width="4.7265625" style="192" bestFit="1" customWidth="1"/>
    <col min="15873" max="15873" width="9.7265625" style="192" bestFit="1" customWidth="1"/>
    <col min="15874" max="15874" width="10" style="192" bestFit="1" customWidth="1"/>
    <col min="15875" max="15875" width="8.81640625" style="192" bestFit="1" customWidth="1"/>
    <col min="15876" max="15876" width="22.81640625" style="192" customWidth="1"/>
    <col min="15877" max="15877" width="59.7265625" style="192" bestFit="1" customWidth="1"/>
    <col min="15878" max="15878" width="57.81640625" style="192" bestFit="1" customWidth="1"/>
    <col min="15879" max="15879" width="35.26953125" style="192" bestFit="1" customWidth="1"/>
    <col min="15880" max="15880" width="28.1796875" style="192" bestFit="1" customWidth="1"/>
    <col min="15881" max="15881" width="33.1796875" style="192" bestFit="1" customWidth="1"/>
    <col min="15882" max="15882" width="26" style="192" bestFit="1" customWidth="1"/>
    <col min="15883" max="15883" width="19.1796875" style="192" bestFit="1" customWidth="1"/>
    <col min="15884" max="15884" width="10.453125" style="192" customWidth="1"/>
    <col min="15885" max="15885" width="11.81640625" style="192" customWidth="1"/>
    <col min="15886" max="15886" width="14.7265625" style="192" customWidth="1"/>
    <col min="15887" max="15887" width="9" style="192" bestFit="1" customWidth="1"/>
    <col min="15888" max="16127" width="9.1796875" style="192"/>
    <col min="16128" max="16128" width="4.7265625" style="192" bestFit="1" customWidth="1"/>
    <col min="16129" max="16129" width="9.7265625" style="192" bestFit="1" customWidth="1"/>
    <col min="16130" max="16130" width="10" style="192" bestFit="1" customWidth="1"/>
    <col min="16131" max="16131" width="8.81640625" style="192" bestFit="1" customWidth="1"/>
    <col min="16132" max="16132" width="22.81640625" style="192" customWidth="1"/>
    <col min="16133" max="16133" width="59.7265625" style="192" bestFit="1" customWidth="1"/>
    <col min="16134" max="16134" width="57.81640625" style="192" bestFit="1" customWidth="1"/>
    <col min="16135" max="16135" width="35.26953125" style="192" bestFit="1" customWidth="1"/>
    <col min="16136" max="16136" width="28.1796875" style="192" bestFit="1" customWidth="1"/>
    <col min="16137" max="16137" width="33.1796875" style="192" bestFit="1" customWidth="1"/>
    <col min="16138" max="16138" width="26" style="192" bestFit="1" customWidth="1"/>
    <col min="16139" max="16139" width="19.1796875" style="192" bestFit="1" customWidth="1"/>
    <col min="16140" max="16140" width="10.453125" style="192" customWidth="1"/>
    <col min="16141" max="16141" width="11.81640625" style="192" customWidth="1"/>
    <col min="16142" max="16142" width="14.7265625" style="192" customWidth="1"/>
    <col min="16143" max="16143" width="9" style="192" bestFit="1" customWidth="1"/>
    <col min="16144" max="16384" width="9.1796875" style="192"/>
  </cols>
  <sheetData>
    <row r="2" spans="1:19" s="88" customFormat="1" ht="18.5" x14ac:dyDescent="0.45">
      <c r="A2" s="87" t="s">
        <v>1278</v>
      </c>
      <c r="E2" s="89"/>
      <c r="F2" s="382"/>
      <c r="G2" s="89"/>
      <c r="H2" s="89"/>
      <c r="I2" s="89"/>
    </row>
    <row r="3" spans="1:19" x14ac:dyDescent="0.35">
      <c r="M3" s="2"/>
      <c r="N3" s="2"/>
      <c r="O3" s="2"/>
      <c r="P3" s="2"/>
    </row>
    <row r="4" spans="1:19" s="3" customFormat="1" ht="56.25" customHeight="1" x14ac:dyDescent="0.35">
      <c r="A4" s="1026" t="s">
        <v>0</v>
      </c>
      <c r="B4" s="1028" t="s">
        <v>1</v>
      </c>
      <c r="C4" s="1028" t="s">
        <v>2</v>
      </c>
      <c r="D4" s="1028" t="s">
        <v>3</v>
      </c>
      <c r="E4" s="1026" t="s">
        <v>4</v>
      </c>
      <c r="F4" s="1026" t="s">
        <v>5</v>
      </c>
      <c r="G4" s="1026" t="s">
        <v>6</v>
      </c>
      <c r="H4" s="1031" t="s">
        <v>7</v>
      </c>
      <c r="I4" s="1031"/>
      <c r="J4" s="1026" t="s">
        <v>8</v>
      </c>
      <c r="K4" s="1032" t="s">
        <v>214</v>
      </c>
      <c r="L4" s="1033"/>
      <c r="M4" s="1030" t="s">
        <v>215</v>
      </c>
      <c r="N4" s="1030"/>
      <c r="O4" s="1030" t="s">
        <v>9</v>
      </c>
      <c r="P4" s="1030"/>
      <c r="Q4" s="1026" t="s">
        <v>216</v>
      </c>
      <c r="R4" s="1028" t="s">
        <v>10</v>
      </c>
    </row>
    <row r="5" spans="1:19" s="3" customFormat="1" x14ac:dyDescent="0.25">
      <c r="A5" s="1027"/>
      <c r="B5" s="1029"/>
      <c r="C5" s="1029"/>
      <c r="D5" s="1029"/>
      <c r="E5" s="1027"/>
      <c r="F5" s="1027"/>
      <c r="G5" s="1027"/>
      <c r="H5" s="384" t="s">
        <v>11</v>
      </c>
      <c r="I5" s="384" t="s">
        <v>12</v>
      </c>
      <c r="J5" s="1027"/>
      <c r="K5" s="385">
        <v>2020</v>
      </c>
      <c r="L5" s="385">
        <v>2021</v>
      </c>
      <c r="M5" s="386">
        <v>2020</v>
      </c>
      <c r="N5" s="386">
        <v>2021</v>
      </c>
      <c r="O5" s="386">
        <v>2020</v>
      </c>
      <c r="P5" s="386">
        <v>2021</v>
      </c>
      <c r="Q5" s="1027"/>
      <c r="R5" s="1029"/>
    </row>
    <row r="6" spans="1:19" s="3" customFormat="1" x14ac:dyDescent="0.25">
      <c r="A6" s="387" t="s">
        <v>13</v>
      </c>
      <c r="B6" s="384" t="s">
        <v>14</v>
      </c>
      <c r="C6" s="384" t="s">
        <v>15</v>
      </c>
      <c r="D6" s="384" t="s">
        <v>16</v>
      </c>
      <c r="E6" s="387" t="s">
        <v>17</v>
      </c>
      <c r="F6" s="387" t="s">
        <v>18</v>
      </c>
      <c r="G6" s="387" t="s">
        <v>19</v>
      </c>
      <c r="H6" s="384" t="s">
        <v>20</v>
      </c>
      <c r="I6" s="384" t="s">
        <v>21</v>
      </c>
      <c r="J6" s="387" t="s">
        <v>22</v>
      </c>
      <c r="K6" s="385" t="s">
        <v>23</v>
      </c>
      <c r="L6" s="385" t="s">
        <v>24</v>
      </c>
      <c r="M6" s="388" t="s">
        <v>25</v>
      </c>
      <c r="N6" s="388" t="s">
        <v>26</v>
      </c>
      <c r="O6" s="388" t="s">
        <v>27</v>
      </c>
      <c r="P6" s="388" t="s">
        <v>28</v>
      </c>
      <c r="Q6" s="387" t="s">
        <v>573</v>
      </c>
      <c r="R6" s="384" t="s">
        <v>29</v>
      </c>
    </row>
    <row r="7" spans="1:19" s="3" customFormat="1" ht="159.5" x14ac:dyDescent="0.25">
      <c r="A7" s="198">
        <v>1</v>
      </c>
      <c r="B7" s="198">
        <v>1</v>
      </c>
      <c r="C7" s="198">
        <v>4</v>
      </c>
      <c r="D7" s="198">
        <v>2</v>
      </c>
      <c r="E7" s="389" t="s">
        <v>574</v>
      </c>
      <c r="F7" s="226" t="s">
        <v>575</v>
      </c>
      <c r="G7" s="198" t="s">
        <v>1279</v>
      </c>
      <c r="H7" s="196" t="s">
        <v>957</v>
      </c>
      <c r="I7" s="196" t="s">
        <v>958</v>
      </c>
      <c r="J7" s="196" t="s">
        <v>576</v>
      </c>
      <c r="K7" s="198" t="s">
        <v>577</v>
      </c>
      <c r="L7" s="198" t="s">
        <v>264</v>
      </c>
      <c r="M7" s="107">
        <v>10935</v>
      </c>
      <c r="N7" s="303" t="s">
        <v>264</v>
      </c>
      <c r="O7" s="107">
        <v>10935</v>
      </c>
      <c r="P7" s="107" t="s">
        <v>264</v>
      </c>
      <c r="Q7" s="196" t="s">
        <v>578</v>
      </c>
      <c r="R7" s="196" t="s">
        <v>579</v>
      </c>
      <c r="S7" s="90"/>
    </row>
    <row r="8" spans="1:19" s="3" customFormat="1" ht="116" x14ac:dyDescent="0.25">
      <c r="A8" s="198">
        <v>2</v>
      </c>
      <c r="B8" s="198">
        <v>1</v>
      </c>
      <c r="C8" s="198">
        <v>4</v>
      </c>
      <c r="D8" s="198">
        <v>2</v>
      </c>
      <c r="E8" s="389" t="s">
        <v>580</v>
      </c>
      <c r="F8" s="226" t="s">
        <v>581</v>
      </c>
      <c r="G8" s="196" t="s">
        <v>325</v>
      </c>
      <c r="H8" s="196" t="s">
        <v>959</v>
      </c>
      <c r="I8" s="196" t="s">
        <v>960</v>
      </c>
      <c r="J8" s="196" t="s">
        <v>582</v>
      </c>
      <c r="K8" s="198" t="s">
        <v>577</v>
      </c>
      <c r="L8" s="198" t="s">
        <v>264</v>
      </c>
      <c r="M8" s="107">
        <v>5362.5</v>
      </c>
      <c r="N8" s="107" t="s">
        <v>264</v>
      </c>
      <c r="O8" s="107">
        <v>5362.5</v>
      </c>
      <c r="P8" s="107" t="s">
        <v>264</v>
      </c>
      <c r="Q8" s="196" t="s">
        <v>578</v>
      </c>
      <c r="R8" s="196" t="s">
        <v>579</v>
      </c>
    </row>
    <row r="9" spans="1:19" s="6" customFormat="1" ht="159.5" x14ac:dyDescent="0.35">
      <c r="A9" s="198">
        <v>3</v>
      </c>
      <c r="B9" s="196">
        <v>1</v>
      </c>
      <c r="C9" s="198">
        <v>4</v>
      </c>
      <c r="D9" s="196">
        <v>5</v>
      </c>
      <c r="E9" s="389" t="s">
        <v>583</v>
      </c>
      <c r="F9" s="226" t="s">
        <v>584</v>
      </c>
      <c r="G9" s="196" t="s">
        <v>585</v>
      </c>
      <c r="H9" s="197" t="s">
        <v>961</v>
      </c>
      <c r="I9" s="197" t="s">
        <v>962</v>
      </c>
      <c r="J9" s="196" t="s">
        <v>586</v>
      </c>
      <c r="K9" s="229" t="s">
        <v>48</v>
      </c>
      <c r="L9" s="229" t="s">
        <v>264</v>
      </c>
      <c r="M9" s="107">
        <v>40000</v>
      </c>
      <c r="N9" s="198" t="s">
        <v>264</v>
      </c>
      <c r="O9" s="107">
        <v>40000</v>
      </c>
      <c r="P9" s="107" t="s">
        <v>264</v>
      </c>
      <c r="Q9" s="196" t="s">
        <v>578</v>
      </c>
      <c r="R9" s="196" t="s">
        <v>587</v>
      </c>
    </row>
    <row r="10" spans="1:19" s="6" customFormat="1" ht="72.5" x14ac:dyDescent="0.35">
      <c r="A10" s="198">
        <v>4</v>
      </c>
      <c r="B10" s="196">
        <v>1</v>
      </c>
      <c r="C10" s="198">
        <v>4</v>
      </c>
      <c r="D10" s="196">
        <v>2</v>
      </c>
      <c r="E10" s="389" t="s">
        <v>588</v>
      </c>
      <c r="F10" s="226" t="s">
        <v>589</v>
      </c>
      <c r="G10" s="196" t="s">
        <v>1280</v>
      </c>
      <c r="H10" s="196" t="s">
        <v>1281</v>
      </c>
      <c r="I10" s="197" t="s">
        <v>963</v>
      </c>
      <c r="J10" s="196" t="s">
        <v>590</v>
      </c>
      <c r="K10" s="229" t="s">
        <v>167</v>
      </c>
      <c r="L10" s="229" t="s">
        <v>264</v>
      </c>
      <c r="M10" s="107">
        <v>18000</v>
      </c>
      <c r="N10" s="198" t="s">
        <v>264</v>
      </c>
      <c r="O10" s="107">
        <v>18000</v>
      </c>
      <c r="P10" s="107"/>
      <c r="Q10" s="196" t="s">
        <v>591</v>
      </c>
      <c r="R10" s="196" t="s">
        <v>587</v>
      </c>
    </row>
    <row r="11" spans="1:19" s="6" customFormat="1" ht="72.5" x14ac:dyDescent="0.35">
      <c r="A11" s="155">
        <v>4</v>
      </c>
      <c r="B11" s="153">
        <v>1</v>
      </c>
      <c r="C11" s="155">
        <v>4</v>
      </c>
      <c r="D11" s="153">
        <v>2</v>
      </c>
      <c r="E11" s="16" t="s">
        <v>588</v>
      </c>
      <c r="F11" s="170" t="s">
        <v>589</v>
      </c>
      <c r="G11" s="153" t="s">
        <v>1327</v>
      </c>
      <c r="H11" s="153" t="s">
        <v>1328</v>
      </c>
      <c r="I11" s="50" t="s">
        <v>1282</v>
      </c>
      <c r="J11" s="153" t="s">
        <v>590</v>
      </c>
      <c r="K11" s="152" t="s">
        <v>167</v>
      </c>
      <c r="L11" s="152" t="s">
        <v>264</v>
      </c>
      <c r="M11" s="26">
        <v>18000</v>
      </c>
      <c r="N11" s="155" t="s">
        <v>264</v>
      </c>
      <c r="O11" s="26">
        <v>18000</v>
      </c>
      <c r="P11" s="26"/>
      <c r="Q11" s="153" t="s">
        <v>591</v>
      </c>
      <c r="R11" s="153" t="s">
        <v>587</v>
      </c>
    </row>
    <row r="12" spans="1:19" s="6" customFormat="1" ht="26.25" customHeight="1" x14ac:dyDescent="0.35">
      <c r="A12" s="903" t="s">
        <v>1283</v>
      </c>
      <c r="B12" s="1024"/>
      <c r="C12" s="1024"/>
      <c r="D12" s="1024"/>
      <c r="E12" s="1024"/>
      <c r="F12" s="1024"/>
      <c r="G12" s="1024"/>
      <c r="H12" s="1024"/>
      <c r="I12" s="1024"/>
      <c r="J12" s="1024"/>
      <c r="K12" s="1024"/>
      <c r="L12" s="1024"/>
      <c r="M12" s="1024"/>
      <c r="N12" s="1024"/>
      <c r="O12" s="1024"/>
      <c r="P12" s="1024"/>
      <c r="Q12" s="1024"/>
      <c r="R12" s="1025"/>
    </row>
    <row r="13" spans="1:19" s="6" customFormat="1" ht="72.5" x14ac:dyDescent="0.35">
      <c r="A13" s="198">
        <v>5</v>
      </c>
      <c r="B13" s="198">
        <v>1</v>
      </c>
      <c r="C13" s="198">
        <v>4</v>
      </c>
      <c r="D13" s="196">
        <v>2</v>
      </c>
      <c r="E13" s="389" t="s">
        <v>592</v>
      </c>
      <c r="F13" s="226" t="s">
        <v>593</v>
      </c>
      <c r="G13" s="196" t="s">
        <v>1284</v>
      </c>
      <c r="H13" s="196" t="s">
        <v>1285</v>
      </c>
      <c r="I13" s="197" t="s">
        <v>956</v>
      </c>
      <c r="J13" s="196" t="s">
        <v>1286</v>
      </c>
      <c r="K13" s="229" t="s">
        <v>167</v>
      </c>
      <c r="L13" s="229" t="s">
        <v>264</v>
      </c>
      <c r="M13" s="107">
        <v>15000</v>
      </c>
      <c r="N13" s="198" t="s">
        <v>264</v>
      </c>
      <c r="O13" s="107">
        <v>15000</v>
      </c>
      <c r="P13" s="107"/>
      <c r="Q13" s="196" t="s">
        <v>591</v>
      </c>
      <c r="R13" s="196" t="s">
        <v>587</v>
      </c>
    </row>
    <row r="14" spans="1:19" s="6" customFormat="1" ht="87" x14ac:dyDescent="0.35">
      <c r="A14" s="155">
        <v>5</v>
      </c>
      <c r="B14" s="155">
        <v>1</v>
      </c>
      <c r="C14" s="155">
        <v>4</v>
      </c>
      <c r="D14" s="153">
        <v>2</v>
      </c>
      <c r="E14" s="16" t="s">
        <v>592</v>
      </c>
      <c r="F14" s="170" t="s">
        <v>593</v>
      </c>
      <c r="G14" s="153" t="s">
        <v>1284</v>
      </c>
      <c r="H14" s="153" t="s">
        <v>1285</v>
      </c>
      <c r="I14" s="50" t="s">
        <v>956</v>
      </c>
      <c r="J14" s="153" t="s">
        <v>1329</v>
      </c>
      <c r="K14" s="152" t="s">
        <v>167</v>
      </c>
      <c r="L14" s="152" t="s">
        <v>264</v>
      </c>
      <c r="M14" s="26">
        <v>15000</v>
      </c>
      <c r="N14" s="155" t="s">
        <v>264</v>
      </c>
      <c r="O14" s="26">
        <v>15000</v>
      </c>
      <c r="P14" s="26"/>
      <c r="Q14" s="153" t="s">
        <v>591</v>
      </c>
      <c r="R14" s="153" t="s">
        <v>587</v>
      </c>
    </row>
    <row r="15" spans="1:19" s="6" customFormat="1" ht="26.25" customHeight="1" x14ac:dyDescent="0.35">
      <c r="A15" s="628" t="s">
        <v>1287</v>
      </c>
      <c r="B15" s="629"/>
      <c r="C15" s="629"/>
      <c r="D15" s="629"/>
      <c r="E15" s="629"/>
      <c r="F15" s="629"/>
      <c r="G15" s="629"/>
      <c r="H15" s="629"/>
      <c r="I15" s="629"/>
      <c r="J15" s="629"/>
      <c r="K15" s="629"/>
      <c r="L15" s="629"/>
      <c r="M15" s="629"/>
      <c r="N15" s="629"/>
      <c r="O15" s="629"/>
      <c r="P15" s="629"/>
      <c r="Q15" s="629"/>
      <c r="R15" s="630"/>
    </row>
    <row r="16" spans="1:19" ht="101.5" x14ac:dyDescent="0.35">
      <c r="A16" s="198">
        <v>6</v>
      </c>
      <c r="B16" s="198">
        <v>1</v>
      </c>
      <c r="C16" s="198">
        <v>4</v>
      </c>
      <c r="D16" s="198">
        <v>2</v>
      </c>
      <c r="E16" s="389" t="s">
        <v>594</v>
      </c>
      <c r="F16" s="226" t="s">
        <v>595</v>
      </c>
      <c r="G16" s="198" t="s">
        <v>1288</v>
      </c>
      <c r="H16" s="196" t="s">
        <v>961</v>
      </c>
      <c r="I16" s="196" t="s">
        <v>964</v>
      </c>
      <c r="J16" s="196" t="s">
        <v>596</v>
      </c>
      <c r="K16" s="198" t="s">
        <v>48</v>
      </c>
      <c r="L16" s="196" t="s">
        <v>264</v>
      </c>
      <c r="M16" s="107">
        <v>20000</v>
      </c>
      <c r="N16" s="390"/>
      <c r="O16" s="107">
        <v>20000</v>
      </c>
      <c r="P16" s="107"/>
      <c r="Q16" s="196" t="s">
        <v>591</v>
      </c>
      <c r="R16" s="321" t="s">
        <v>587</v>
      </c>
    </row>
    <row r="17" spans="1:18" ht="116" x14ac:dyDescent="0.35">
      <c r="A17" s="155">
        <v>6</v>
      </c>
      <c r="B17" s="155">
        <v>1</v>
      </c>
      <c r="C17" s="155">
        <v>4</v>
      </c>
      <c r="D17" s="155">
        <v>2</v>
      </c>
      <c r="E17" s="16" t="s">
        <v>594</v>
      </c>
      <c r="F17" s="170" t="s">
        <v>1289</v>
      </c>
      <c r="G17" s="168" t="s">
        <v>1290</v>
      </c>
      <c r="H17" s="168" t="s">
        <v>1291</v>
      </c>
      <c r="I17" s="168" t="s">
        <v>1292</v>
      </c>
      <c r="J17" s="153" t="s">
        <v>1330</v>
      </c>
      <c r="K17" s="155" t="s">
        <v>48</v>
      </c>
      <c r="L17" s="153" t="s">
        <v>264</v>
      </c>
      <c r="M17" s="25">
        <v>40000</v>
      </c>
      <c r="N17" s="391"/>
      <c r="O17" s="25">
        <v>40000</v>
      </c>
      <c r="P17" s="26"/>
      <c r="Q17" s="153" t="s">
        <v>591</v>
      </c>
      <c r="R17" s="392" t="s">
        <v>587</v>
      </c>
    </row>
    <row r="18" spans="1:18" ht="39.75" customHeight="1" x14ac:dyDescent="0.35">
      <c r="A18" s="604" t="s">
        <v>1293</v>
      </c>
      <c r="B18" s="605"/>
      <c r="C18" s="605"/>
      <c r="D18" s="605"/>
      <c r="E18" s="605"/>
      <c r="F18" s="605"/>
      <c r="G18" s="605"/>
      <c r="H18" s="605"/>
      <c r="I18" s="605"/>
      <c r="J18" s="605"/>
      <c r="K18" s="605"/>
      <c r="L18" s="605"/>
      <c r="M18" s="605"/>
      <c r="N18" s="605"/>
      <c r="O18" s="605"/>
      <c r="P18" s="605"/>
      <c r="Q18" s="605"/>
      <c r="R18" s="606"/>
    </row>
    <row r="19" spans="1:18" ht="90" customHeight="1" x14ac:dyDescent="0.35">
      <c r="A19" s="196">
        <v>7</v>
      </c>
      <c r="B19" s="196">
        <v>1</v>
      </c>
      <c r="C19" s="196">
        <v>4</v>
      </c>
      <c r="D19" s="196">
        <v>5</v>
      </c>
      <c r="E19" s="389" t="s">
        <v>597</v>
      </c>
      <c r="F19" s="226" t="s">
        <v>598</v>
      </c>
      <c r="G19" s="196" t="s">
        <v>599</v>
      </c>
      <c r="H19" s="196" t="s">
        <v>965</v>
      </c>
      <c r="I19" s="196" t="s">
        <v>966</v>
      </c>
      <c r="J19" s="196" t="s">
        <v>586</v>
      </c>
      <c r="K19" s="196" t="s">
        <v>43</v>
      </c>
      <c r="L19" s="196"/>
      <c r="M19" s="107">
        <v>9000</v>
      </c>
      <c r="N19" s="196"/>
      <c r="O19" s="107">
        <v>9000</v>
      </c>
      <c r="P19" s="196"/>
      <c r="Q19" s="196" t="s">
        <v>591</v>
      </c>
      <c r="R19" s="196" t="s">
        <v>587</v>
      </c>
    </row>
    <row r="20" spans="1:18" ht="120" customHeight="1" x14ac:dyDescent="0.35">
      <c r="A20" s="153">
        <v>7</v>
      </c>
      <c r="B20" s="153">
        <v>1</v>
      </c>
      <c r="C20" s="153">
        <v>4</v>
      </c>
      <c r="D20" s="153">
        <v>5</v>
      </c>
      <c r="E20" s="16" t="s">
        <v>597</v>
      </c>
      <c r="F20" s="170" t="s">
        <v>598</v>
      </c>
      <c r="G20" s="153" t="s">
        <v>599</v>
      </c>
      <c r="H20" s="153" t="s">
        <v>965</v>
      </c>
      <c r="I20" s="153" t="s">
        <v>1331</v>
      </c>
      <c r="J20" s="153" t="s">
        <v>586</v>
      </c>
      <c r="K20" s="153" t="s">
        <v>43</v>
      </c>
      <c r="L20" s="153"/>
      <c r="M20" s="25">
        <v>5860.12</v>
      </c>
      <c r="N20" s="153"/>
      <c r="O20" s="25">
        <v>5860.12</v>
      </c>
      <c r="P20" s="153"/>
      <c r="Q20" s="153" t="s">
        <v>591</v>
      </c>
      <c r="R20" s="153" t="s">
        <v>587</v>
      </c>
    </row>
    <row r="21" spans="1:18" ht="24" customHeight="1" x14ac:dyDescent="0.35">
      <c r="A21" s="604" t="s">
        <v>1294</v>
      </c>
      <c r="B21" s="605"/>
      <c r="C21" s="605"/>
      <c r="D21" s="605"/>
      <c r="E21" s="605"/>
      <c r="F21" s="605"/>
      <c r="G21" s="605"/>
      <c r="H21" s="605"/>
      <c r="I21" s="605"/>
      <c r="J21" s="605"/>
      <c r="K21" s="605"/>
      <c r="L21" s="605"/>
      <c r="M21" s="605"/>
      <c r="N21" s="605"/>
      <c r="O21" s="605"/>
      <c r="P21" s="605"/>
      <c r="Q21" s="605"/>
      <c r="R21" s="606"/>
    </row>
    <row r="22" spans="1:18" ht="217.5" x14ac:dyDescent="0.35">
      <c r="A22" s="198">
        <v>8</v>
      </c>
      <c r="B22" s="198">
        <v>1</v>
      </c>
      <c r="C22" s="198">
        <v>4</v>
      </c>
      <c r="D22" s="198">
        <v>2</v>
      </c>
      <c r="E22" s="389" t="s">
        <v>600</v>
      </c>
      <c r="F22" s="226" t="s">
        <v>601</v>
      </c>
      <c r="G22" s="198" t="s">
        <v>602</v>
      </c>
      <c r="H22" s="196" t="s">
        <v>967</v>
      </c>
      <c r="I22" s="196" t="s">
        <v>968</v>
      </c>
      <c r="J22" s="196" t="s">
        <v>603</v>
      </c>
      <c r="K22" s="198" t="s">
        <v>40</v>
      </c>
      <c r="L22" s="198"/>
      <c r="M22" s="107">
        <v>11800</v>
      </c>
      <c r="N22" s="303"/>
      <c r="O22" s="107">
        <v>11800</v>
      </c>
      <c r="P22" s="198"/>
      <c r="Q22" s="196" t="s">
        <v>578</v>
      </c>
      <c r="R22" s="196" t="s">
        <v>579</v>
      </c>
    </row>
    <row r="23" spans="1:18" ht="112.5" customHeight="1" x14ac:dyDescent="0.35">
      <c r="A23" s="198">
        <v>9</v>
      </c>
      <c r="B23" s="198">
        <v>1</v>
      </c>
      <c r="C23" s="198">
        <v>4</v>
      </c>
      <c r="D23" s="198">
        <v>2</v>
      </c>
      <c r="E23" s="389" t="s">
        <v>604</v>
      </c>
      <c r="F23" s="226" t="s">
        <v>605</v>
      </c>
      <c r="G23" s="198" t="s">
        <v>44</v>
      </c>
      <c r="H23" s="196" t="s">
        <v>969</v>
      </c>
      <c r="I23" s="196" t="s">
        <v>958</v>
      </c>
      <c r="J23" s="393" t="s">
        <v>606</v>
      </c>
      <c r="K23" s="198" t="s">
        <v>156</v>
      </c>
      <c r="L23" s="198"/>
      <c r="M23" s="107">
        <v>13000</v>
      </c>
      <c r="N23" s="107"/>
      <c r="O23" s="107">
        <v>13000</v>
      </c>
      <c r="P23" s="107"/>
      <c r="Q23" s="196" t="s">
        <v>578</v>
      </c>
      <c r="R23" s="196" t="s">
        <v>579</v>
      </c>
    </row>
    <row r="24" spans="1:18" s="383" customFormat="1" ht="87" x14ac:dyDescent="0.45">
      <c r="A24" s="394">
        <v>9</v>
      </c>
      <c r="B24" s="394">
        <v>1</v>
      </c>
      <c r="C24" s="394">
        <v>4</v>
      </c>
      <c r="D24" s="394">
        <v>2</v>
      </c>
      <c r="E24" s="186" t="s">
        <v>604</v>
      </c>
      <c r="F24" s="395" t="s">
        <v>1295</v>
      </c>
      <c r="G24" s="52" t="s">
        <v>1296</v>
      </c>
      <c r="H24" s="292" t="s">
        <v>1341</v>
      </c>
      <c r="I24" s="164" t="s">
        <v>1297</v>
      </c>
      <c r="J24" s="396" t="s">
        <v>1298</v>
      </c>
      <c r="K24" s="394" t="s">
        <v>156</v>
      </c>
      <c r="L24" s="394"/>
      <c r="M24" s="179">
        <v>14000</v>
      </c>
      <c r="N24" s="397"/>
      <c r="O24" s="179">
        <v>14000</v>
      </c>
      <c r="P24" s="397"/>
      <c r="Q24" s="292" t="s">
        <v>578</v>
      </c>
      <c r="R24" s="292" t="s">
        <v>579</v>
      </c>
    </row>
    <row r="25" spans="1:18" ht="69.75" customHeight="1" x14ac:dyDescent="0.35">
      <c r="A25" s="671" t="s">
        <v>1342</v>
      </c>
      <c r="B25" s="671"/>
      <c r="C25" s="671"/>
      <c r="D25" s="671"/>
      <c r="E25" s="671"/>
      <c r="F25" s="671"/>
      <c r="G25" s="671"/>
      <c r="H25" s="671"/>
      <c r="I25" s="671"/>
      <c r="J25" s="671"/>
      <c r="K25" s="671"/>
      <c r="L25" s="671"/>
      <c r="M25" s="671"/>
      <c r="N25" s="671"/>
      <c r="O25" s="671"/>
      <c r="P25" s="671"/>
      <c r="Q25" s="671"/>
      <c r="R25" s="671"/>
    </row>
    <row r="26" spans="1:18" ht="174" x14ac:dyDescent="0.35">
      <c r="A26" s="198">
        <v>10</v>
      </c>
      <c r="B26" s="198">
        <v>1</v>
      </c>
      <c r="C26" s="198">
        <v>4</v>
      </c>
      <c r="D26" s="198">
        <v>2</v>
      </c>
      <c r="E26" s="389" t="s">
        <v>607</v>
      </c>
      <c r="F26" s="227" t="s">
        <v>608</v>
      </c>
      <c r="G26" s="198" t="s">
        <v>44</v>
      </c>
      <c r="H26" s="196" t="s">
        <v>970</v>
      </c>
      <c r="I26" s="196" t="s">
        <v>958</v>
      </c>
      <c r="J26" s="196" t="s">
        <v>609</v>
      </c>
      <c r="K26" s="196" t="s">
        <v>156</v>
      </c>
      <c r="L26" s="198"/>
      <c r="M26" s="107">
        <v>13000</v>
      </c>
      <c r="N26" s="107"/>
      <c r="O26" s="107">
        <v>13000</v>
      </c>
      <c r="P26" s="107"/>
      <c r="Q26" s="196" t="s">
        <v>578</v>
      </c>
      <c r="R26" s="196" t="s">
        <v>579</v>
      </c>
    </row>
    <row r="27" spans="1:18" ht="145" x14ac:dyDescent="0.35">
      <c r="A27" s="341">
        <v>10</v>
      </c>
      <c r="B27" s="341">
        <v>1</v>
      </c>
      <c r="C27" s="341">
        <v>4</v>
      </c>
      <c r="D27" s="341">
        <v>2</v>
      </c>
      <c r="E27" s="398" t="s">
        <v>607</v>
      </c>
      <c r="F27" s="230" t="s">
        <v>1299</v>
      </c>
      <c r="G27" s="52" t="s">
        <v>1296</v>
      </c>
      <c r="H27" s="163" t="s">
        <v>1300</v>
      </c>
      <c r="I27" s="164" t="s">
        <v>1297</v>
      </c>
      <c r="J27" s="294" t="s">
        <v>1301</v>
      </c>
      <c r="K27" s="294" t="s">
        <v>156</v>
      </c>
      <c r="L27" s="51"/>
      <c r="M27" s="25">
        <v>14000</v>
      </c>
      <c r="N27" s="399"/>
      <c r="O27" s="25">
        <v>14000</v>
      </c>
      <c r="P27" s="399"/>
      <c r="Q27" s="294" t="s">
        <v>578</v>
      </c>
      <c r="R27" s="294" t="s">
        <v>579</v>
      </c>
    </row>
    <row r="28" spans="1:18" ht="80.25" customHeight="1" x14ac:dyDescent="0.35">
      <c r="A28" s="671" t="s">
        <v>1326</v>
      </c>
      <c r="B28" s="671"/>
      <c r="C28" s="671"/>
      <c r="D28" s="671"/>
      <c r="E28" s="671"/>
      <c r="F28" s="671"/>
      <c r="G28" s="671"/>
      <c r="H28" s="671"/>
      <c r="I28" s="671"/>
      <c r="J28" s="671"/>
      <c r="K28" s="671"/>
      <c r="L28" s="671"/>
      <c r="M28" s="671"/>
      <c r="N28" s="671"/>
      <c r="O28" s="671"/>
      <c r="P28" s="671"/>
      <c r="Q28" s="671"/>
      <c r="R28" s="671"/>
    </row>
    <row r="29" spans="1:18" s="91" customFormat="1" ht="290" x14ac:dyDescent="0.35">
      <c r="A29" s="198">
        <v>11</v>
      </c>
      <c r="B29" s="198">
        <v>1</v>
      </c>
      <c r="C29" s="198">
        <v>4</v>
      </c>
      <c r="D29" s="198">
        <v>2</v>
      </c>
      <c r="E29" s="389" t="s">
        <v>610</v>
      </c>
      <c r="F29" s="226" t="s">
        <v>611</v>
      </c>
      <c r="G29" s="198" t="s">
        <v>602</v>
      </c>
      <c r="H29" s="196" t="s">
        <v>971</v>
      </c>
      <c r="I29" s="196" t="s">
        <v>972</v>
      </c>
      <c r="J29" s="196" t="s">
        <v>612</v>
      </c>
      <c r="K29" s="198" t="s">
        <v>402</v>
      </c>
      <c r="L29" s="198"/>
      <c r="M29" s="107">
        <v>10714</v>
      </c>
      <c r="N29" s="303"/>
      <c r="O29" s="107">
        <v>10714</v>
      </c>
      <c r="P29" s="107"/>
      <c r="Q29" s="196" t="s">
        <v>578</v>
      </c>
      <c r="R29" s="196" t="s">
        <v>579</v>
      </c>
    </row>
    <row r="30" spans="1:18" ht="159.5" x14ac:dyDescent="0.35">
      <c r="A30" s="165">
        <v>12</v>
      </c>
      <c r="B30" s="165">
        <v>1</v>
      </c>
      <c r="C30" s="165">
        <v>4</v>
      </c>
      <c r="D30" s="165">
        <v>2</v>
      </c>
      <c r="E30" s="409" t="s">
        <v>613</v>
      </c>
      <c r="F30" s="410" t="s">
        <v>614</v>
      </c>
      <c r="G30" s="166" t="s">
        <v>1302</v>
      </c>
      <c r="H30" s="166" t="s">
        <v>615</v>
      </c>
      <c r="I30" s="166" t="s">
        <v>616</v>
      </c>
      <c r="J30" s="166" t="s">
        <v>617</v>
      </c>
      <c r="K30" s="165" t="s">
        <v>35</v>
      </c>
      <c r="L30" s="165"/>
      <c r="M30" s="167">
        <v>40000</v>
      </c>
      <c r="N30" s="167"/>
      <c r="O30" s="167">
        <v>40000</v>
      </c>
      <c r="P30" s="167"/>
      <c r="Q30" s="166" t="s">
        <v>578</v>
      </c>
      <c r="R30" s="166" t="s">
        <v>587</v>
      </c>
    </row>
    <row r="31" spans="1:18" ht="20.25" customHeight="1" x14ac:dyDescent="0.35">
      <c r="A31" s="725" t="s">
        <v>1303</v>
      </c>
      <c r="B31" s="726"/>
      <c r="C31" s="726"/>
      <c r="D31" s="726"/>
      <c r="E31" s="726"/>
      <c r="F31" s="726"/>
      <c r="G31" s="726"/>
      <c r="H31" s="726"/>
      <c r="I31" s="726"/>
      <c r="J31" s="726"/>
      <c r="K31" s="726"/>
      <c r="L31" s="726"/>
      <c r="M31" s="726"/>
      <c r="N31" s="726"/>
      <c r="O31" s="726"/>
      <c r="P31" s="726"/>
      <c r="Q31" s="726"/>
      <c r="R31" s="727"/>
    </row>
    <row r="32" spans="1:18" ht="110.25" customHeight="1" x14ac:dyDescent="0.35">
      <c r="A32" s="198">
        <v>13</v>
      </c>
      <c r="B32" s="198">
        <v>1</v>
      </c>
      <c r="C32" s="198">
        <v>4</v>
      </c>
      <c r="D32" s="198">
        <v>2</v>
      </c>
      <c r="E32" s="389" t="s">
        <v>618</v>
      </c>
      <c r="F32" s="226" t="s">
        <v>619</v>
      </c>
      <c r="G32" s="196" t="s">
        <v>620</v>
      </c>
      <c r="H32" s="196" t="s">
        <v>621</v>
      </c>
      <c r="I32" s="196" t="s">
        <v>622</v>
      </c>
      <c r="J32" s="196" t="s">
        <v>623</v>
      </c>
      <c r="K32" s="198" t="s">
        <v>35</v>
      </c>
      <c r="L32" s="400"/>
      <c r="M32" s="107">
        <v>30000</v>
      </c>
      <c r="N32" s="401"/>
      <c r="O32" s="107">
        <v>30000</v>
      </c>
      <c r="P32" s="401"/>
      <c r="Q32" s="196" t="s">
        <v>578</v>
      </c>
      <c r="R32" s="196" t="s">
        <v>587</v>
      </c>
    </row>
    <row r="33" spans="1:18" ht="114.75" customHeight="1" x14ac:dyDescent="0.35">
      <c r="A33" s="155">
        <v>13</v>
      </c>
      <c r="B33" s="155">
        <v>1</v>
      </c>
      <c r="C33" s="155">
        <v>4</v>
      </c>
      <c r="D33" s="155">
        <v>2</v>
      </c>
      <c r="E33" s="16" t="s">
        <v>618</v>
      </c>
      <c r="F33" s="170" t="s">
        <v>619</v>
      </c>
      <c r="G33" s="153" t="s">
        <v>620</v>
      </c>
      <c r="H33" s="153" t="s">
        <v>621</v>
      </c>
      <c r="I33" s="153" t="s">
        <v>622</v>
      </c>
      <c r="J33" s="153" t="s">
        <v>623</v>
      </c>
      <c r="K33" s="51" t="s">
        <v>156</v>
      </c>
      <c r="L33" s="51" t="s">
        <v>31</v>
      </c>
      <c r="M33" s="25">
        <v>4301</v>
      </c>
      <c r="N33" s="25">
        <v>25500</v>
      </c>
      <c r="O33" s="25">
        <v>4301</v>
      </c>
      <c r="P33" s="25">
        <v>25500</v>
      </c>
      <c r="Q33" s="153" t="s">
        <v>578</v>
      </c>
      <c r="R33" s="153" t="s">
        <v>587</v>
      </c>
    </row>
    <row r="34" spans="1:18" ht="26.25" customHeight="1" x14ac:dyDescent="0.35">
      <c r="A34" s="604" t="s">
        <v>1304</v>
      </c>
      <c r="B34" s="605"/>
      <c r="C34" s="605"/>
      <c r="D34" s="605"/>
      <c r="E34" s="605"/>
      <c r="F34" s="605"/>
      <c r="G34" s="605"/>
      <c r="H34" s="605"/>
      <c r="I34" s="605"/>
      <c r="J34" s="605"/>
      <c r="K34" s="605"/>
      <c r="L34" s="605"/>
      <c r="M34" s="605"/>
      <c r="N34" s="605"/>
      <c r="O34" s="605"/>
      <c r="P34" s="605"/>
      <c r="Q34" s="605"/>
      <c r="R34" s="606"/>
    </row>
    <row r="35" spans="1:18" s="6" customFormat="1" ht="145" x14ac:dyDescent="0.35">
      <c r="A35" s="198">
        <v>14</v>
      </c>
      <c r="B35" s="198">
        <v>1</v>
      </c>
      <c r="C35" s="198">
        <v>4</v>
      </c>
      <c r="D35" s="198">
        <v>5</v>
      </c>
      <c r="E35" s="389" t="s">
        <v>624</v>
      </c>
      <c r="F35" s="226" t="s">
        <v>625</v>
      </c>
      <c r="G35" s="198" t="s">
        <v>626</v>
      </c>
      <c r="H35" s="196" t="s">
        <v>973</v>
      </c>
      <c r="I35" s="196" t="s">
        <v>974</v>
      </c>
      <c r="J35" s="196" t="s">
        <v>627</v>
      </c>
      <c r="K35" s="301" t="s">
        <v>35</v>
      </c>
      <c r="L35" s="301"/>
      <c r="M35" s="107">
        <v>40000</v>
      </c>
      <c r="N35" s="402"/>
      <c r="O35" s="107">
        <v>40000</v>
      </c>
      <c r="P35" s="402"/>
      <c r="Q35" s="321" t="s">
        <v>578</v>
      </c>
      <c r="R35" s="321" t="s">
        <v>587</v>
      </c>
    </row>
    <row r="36" spans="1:18" s="6" customFormat="1" ht="145" x14ac:dyDescent="0.35">
      <c r="A36" s="155">
        <v>14</v>
      </c>
      <c r="B36" s="155">
        <v>1</v>
      </c>
      <c r="C36" s="155">
        <v>4</v>
      </c>
      <c r="D36" s="155">
        <v>5</v>
      </c>
      <c r="E36" s="16" t="s">
        <v>624</v>
      </c>
      <c r="F36" s="170" t="s">
        <v>625</v>
      </c>
      <c r="G36" s="155" t="s">
        <v>626</v>
      </c>
      <c r="H36" s="153" t="s">
        <v>973</v>
      </c>
      <c r="I36" s="153" t="s">
        <v>974</v>
      </c>
      <c r="J36" s="153" t="s">
        <v>627</v>
      </c>
      <c r="K36" s="302" t="s">
        <v>35</v>
      </c>
      <c r="L36" s="302"/>
      <c r="M36" s="25">
        <v>36542.97</v>
      </c>
      <c r="N36" s="403"/>
      <c r="O36" s="25">
        <v>36542.97</v>
      </c>
      <c r="P36" s="403"/>
      <c r="Q36" s="392" t="s">
        <v>578</v>
      </c>
      <c r="R36" s="392" t="s">
        <v>587</v>
      </c>
    </row>
    <row r="37" spans="1:18" s="6" customFormat="1" ht="24" customHeight="1" x14ac:dyDescent="0.35">
      <c r="A37" s="628" t="s">
        <v>1305</v>
      </c>
      <c r="B37" s="629"/>
      <c r="C37" s="629"/>
      <c r="D37" s="629"/>
      <c r="E37" s="629"/>
      <c r="F37" s="629"/>
      <c r="G37" s="629"/>
      <c r="H37" s="629"/>
      <c r="I37" s="629"/>
      <c r="J37" s="629"/>
      <c r="K37" s="629"/>
      <c r="L37" s="629"/>
      <c r="M37" s="629"/>
      <c r="N37" s="629"/>
      <c r="O37" s="629"/>
      <c r="P37" s="629"/>
      <c r="Q37" s="629"/>
      <c r="R37" s="630"/>
    </row>
    <row r="38" spans="1:18" ht="163.5" customHeight="1" x14ac:dyDescent="0.35">
      <c r="A38" s="198">
        <v>15</v>
      </c>
      <c r="B38" s="198">
        <v>1</v>
      </c>
      <c r="C38" s="198">
        <v>4</v>
      </c>
      <c r="D38" s="198">
        <v>2</v>
      </c>
      <c r="E38" s="389" t="s">
        <v>628</v>
      </c>
      <c r="F38" s="227" t="s">
        <v>629</v>
      </c>
      <c r="G38" s="198" t="s">
        <v>630</v>
      </c>
      <c r="H38" s="196" t="s">
        <v>975</v>
      </c>
      <c r="I38" s="196" t="s">
        <v>976</v>
      </c>
      <c r="J38" s="196" t="s">
        <v>631</v>
      </c>
      <c r="K38" s="198" t="s">
        <v>43</v>
      </c>
      <c r="L38" s="198"/>
      <c r="M38" s="107">
        <v>25000</v>
      </c>
      <c r="N38" s="107"/>
      <c r="O38" s="107">
        <v>25000</v>
      </c>
      <c r="P38" s="303"/>
      <c r="Q38" s="196" t="s">
        <v>578</v>
      </c>
      <c r="R38" s="196" t="s">
        <v>587</v>
      </c>
    </row>
    <row r="39" spans="1:18" ht="145" x14ac:dyDescent="0.35">
      <c r="A39" s="155">
        <v>15</v>
      </c>
      <c r="B39" s="155">
        <v>1</v>
      </c>
      <c r="C39" s="155">
        <v>4</v>
      </c>
      <c r="D39" s="155">
        <v>2</v>
      </c>
      <c r="E39" s="16" t="s">
        <v>628</v>
      </c>
      <c r="F39" s="23" t="s">
        <v>629</v>
      </c>
      <c r="G39" s="155" t="s">
        <v>630</v>
      </c>
      <c r="H39" s="153" t="s">
        <v>975</v>
      </c>
      <c r="I39" s="153" t="s">
        <v>1332</v>
      </c>
      <c r="J39" s="153" t="s">
        <v>631</v>
      </c>
      <c r="K39" s="155" t="s">
        <v>43</v>
      </c>
      <c r="L39" s="51" t="s">
        <v>31</v>
      </c>
      <c r="M39" s="25">
        <v>18700</v>
      </c>
      <c r="N39" s="25">
        <v>12900</v>
      </c>
      <c r="O39" s="25">
        <v>18700</v>
      </c>
      <c r="P39" s="151">
        <v>12900</v>
      </c>
      <c r="Q39" s="153" t="s">
        <v>578</v>
      </c>
      <c r="R39" s="153" t="s">
        <v>587</v>
      </c>
    </row>
    <row r="40" spans="1:18" ht="54.75" customHeight="1" x14ac:dyDescent="0.35">
      <c r="A40" s="604" t="s">
        <v>1306</v>
      </c>
      <c r="B40" s="605"/>
      <c r="C40" s="605"/>
      <c r="D40" s="605"/>
      <c r="E40" s="605"/>
      <c r="F40" s="605"/>
      <c r="G40" s="605"/>
      <c r="H40" s="605"/>
      <c r="I40" s="605"/>
      <c r="J40" s="605"/>
      <c r="K40" s="605"/>
      <c r="L40" s="605"/>
      <c r="M40" s="605"/>
      <c r="N40" s="605"/>
      <c r="O40" s="605"/>
      <c r="P40" s="605"/>
      <c r="Q40" s="605"/>
      <c r="R40" s="606"/>
    </row>
    <row r="41" spans="1:18" ht="116" x14ac:dyDescent="0.35">
      <c r="A41" s="198">
        <v>16</v>
      </c>
      <c r="B41" s="198">
        <v>1</v>
      </c>
      <c r="C41" s="198">
        <v>4</v>
      </c>
      <c r="D41" s="198">
        <v>2</v>
      </c>
      <c r="E41" s="389" t="s">
        <v>632</v>
      </c>
      <c r="F41" s="227" t="s">
        <v>633</v>
      </c>
      <c r="G41" s="196" t="s">
        <v>634</v>
      </c>
      <c r="H41" s="196" t="s">
        <v>977</v>
      </c>
      <c r="I41" s="196" t="s">
        <v>978</v>
      </c>
      <c r="J41" s="196" t="s">
        <v>635</v>
      </c>
      <c r="K41" s="198" t="s">
        <v>35</v>
      </c>
      <c r="L41" s="229"/>
      <c r="M41" s="107">
        <v>38000</v>
      </c>
      <c r="N41" s="198"/>
      <c r="O41" s="107">
        <v>38000</v>
      </c>
      <c r="P41" s="107"/>
      <c r="Q41" s="196" t="s">
        <v>578</v>
      </c>
      <c r="R41" s="196" t="s">
        <v>587</v>
      </c>
    </row>
    <row r="42" spans="1:18" ht="116" x14ac:dyDescent="0.35">
      <c r="A42" s="155">
        <v>16</v>
      </c>
      <c r="B42" s="394">
        <v>1</v>
      </c>
      <c r="C42" s="394">
        <v>4</v>
      </c>
      <c r="D42" s="394">
        <v>2</v>
      </c>
      <c r="E42" s="404" t="s">
        <v>632</v>
      </c>
      <c r="F42" s="405" t="s">
        <v>1307</v>
      </c>
      <c r="G42" s="52" t="s">
        <v>1296</v>
      </c>
      <c r="H42" s="292" t="s">
        <v>1333</v>
      </c>
      <c r="I42" s="163" t="s">
        <v>1308</v>
      </c>
      <c r="J42" s="292" t="s">
        <v>635</v>
      </c>
      <c r="K42" s="52" t="s">
        <v>156</v>
      </c>
      <c r="L42" s="152"/>
      <c r="M42" s="179">
        <v>15000</v>
      </c>
      <c r="N42" s="155"/>
      <c r="O42" s="179">
        <v>15000</v>
      </c>
      <c r="P42" s="26"/>
      <c r="Q42" s="292" t="s">
        <v>578</v>
      </c>
      <c r="R42" s="292" t="s">
        <v>587</v>
      </c>
    </row>
    <row r="43" spans="1:18" ht="68.25" customHeight="1" x14ac:dyDescent="0.35">
      <c r="A43" s="671" t="s">
        <v>1309</v>
      </c>
      <c r="B43" s="671"/>
      <c r="C43" s="671"/>
      <c r="D43" s="671"/>
      <c r="E43" s="671"/>
      <c r="F43" s="671"/>
      <c r="G43" s="671"/>
      <c r="H43" s="671"/>
      <c r="I43" s="671"/>
      <c r="J43" s="671"/>
      <c r="K43" s="671"/>
      <c r="L43" s="671"/>
      <c r="M43" s="671"/>
      <c r="N43" s="671"/>
      <c r="O43" s="671"/>
      <c r="P43" s="671"/>
      <c r="Q43" s="671"/>
      <c r="R43" s="671"/>
    </row>
    <row r="44" spans="1:18" ht="105" customHeight="1" x14ac:dyDescent="0.35">
      <c r="A44" s="198">
        <v>17</v>
      </c>
      <c r="B44" s="198">
        <v>1</v>
      </c>
      <c r="C44" s="198">
        <v>4</v>
      </c>
      <c r="D44" s="198">
        <v>2</v>
      </c>
      <c r="E44" s="389" t="s">
        <v>636</v>
      </c>
      <c r="F44" s="227" t="s">
        <v>637</v>
      </c>
      <c r="G44" s="196" t="s">
        <v>638</v>
      </c>
      <c r="H44" s="196" t="s">
        <v>639</v>
      </c>
      <c r="I44" s="196">
        <v>1</v>
      </c>
      <c r="J44" s="196" t="s">
        <v>640</v>
      </c>
      <c r="K44" s="198" t="s">
        <v>35</v>
      </c>
      <c r="L44" s="229"/>
      <c r="M44" s="107">
        <v>5300</v>
      </c>
      <c r="N44" s="198"/>
      <c r="O44" s="107">
        <v>5300</v>
      </c>
      <c r="P44" s="107"/>
      <c r="Q44" s="196" t="s">
        <v>578</v>
      </c>
      <c r="R44" s="196" t="s">
        <v>587</v>
      </c>
    </row>
    <row r="45" spans="1:18" ht="102.75" customHeight="1" x14ac:dyDescent="0.35">
      <c r="A45" s="155">
        <v>17</v>
      </c>
      <c r="B45" s="155">
        <v>1</v>
      </c>
      <c r="C45" s="155">
        <v>4</v>
      </c>
      <c r="D45" s="155">
        <v>2</v>
      </c>
      <c r="E45" s="16" t="s">
        <v>636</v>
      </c>
      <c r="F45" s="23" t="s">
        <v>1334</v>
      </c>
      <c r="G45" s="153" t="s">
        <v>638</v>
      </c>
      <c r="H45" s="153" t="s">
        <v>639</v>
      </c>
      <c r="I45" s="153">
        <v>1</v>
      </c>
      <c r="J45" s="153" t="s">
        <v>640</v>
      </c>
      <c r="K45" s="155" t="s">
        <v>35</v>
      </c>
      <c r="L45" s="152"/>
      <c r="M45" s="25">
        <v>5092.6000000000004</v>
      </c>
      <c r="N45" s="155"/>
      <c r="O45" s="25">
        <v>5092.6000000000004</v>
      </c>
      <c r="P45" s="26"/>
      <c r="Q45" s="153" t="s">
        <v>578</v>
      </c>
      <c r="R45" s="153" t="s">
        <v>587</v>
      </c>
    </row>
    <row r="46" spans="1:18" ht="33.75" customHeight="1" x14ac:dyDescent="0.35">
      <c r="A46" s="628" t="s">
        <v>1305</v>
      </c>
      <c r="B46" s="629"/>
      <c r="C46" s="629"/>
      <c r="D46" s="629"/>
      <c r="E46" s="629"/>
      <c r="F46" s="629"/>
      <c r="G46" s="629"/>
      <c r="H46" s="629"/>
      <c r="I46" s="629"/>
      <c r="J46" s="629"/>
      <c r="K46" s="629"/>
      <c r="L46" s="629"/>
      <c r="M46" s="629"/>
      <c r="N46" s="629"/>
      <c r="O46" s="629"/>
      <c r="P46" s="629"/>
      <c r="Q46" s="629"/>
      <c r="R46" s="630"/>
    </row>
    <row r="47" spans="1:18" ht="87" x14ac:dyDescent="0.35">
      <c r="A47" s="198">
        <v>18</v>
      </c>
      <c r="B47" s="198">
        <v>1</v>
      </c>
      <c r="C47" s="198">
        <v>4</v>
      </c>
      <c r="D47" s="198">
        <v>2</v>
      </c>
      <c r="E47" s="389" t="s">
        <v>641</v>
      </c>
      <c r="F47" s="226" t="s">
        <v>642</v>
      </c>
      <c r="G47" s="198" t="s">
        <v>56</v>
      </c>
      <c r="H47" s="196" t="s">
        <v>979</v>
      </c>
      <c r="I47" s="196" t="s">
        <v>980</v>
      </c>
      <c r="J47" s="196" t="s">
        <v>643</v>
      </c>
      <c r="K47" s="198" t="s">
        <v>35</v>
      </c>
      <c r="L47" s="229"/>
      <c r="M47" s="107">
        <v>6000</v>
      </c>
      <c r="N47" s="198"/>
      <c r="O47" s="107">
        <v>6000</v>
      </c>
      <c r="P47" s="107"/>
      <c r="Q47" s="196" t="s">
        <v>578</v>
      </c>
      <c r="R47" s="196" t="s">
        <v>587</v>
      </c>
    </row>
    <row r="48" spans="1:18" ht="118.5" customHeight="1" x14ac:dyDescent="0.35">
      <c r="A48" s="155">
        <v>18</v>
      </c>
      <c r="B48" s="155">
        <v>1</v>
      </c>
      <c r="C48" s="155">
        <v>4</v>
      </c>
      <c r="D48" s="155">
        <v>2</v>
      </c>
      <c r="E48" s="16" t="s">
        <v>641</v>
      </c>
      <c r="F48" s="411" t="s">
        <v>1310</v>
      </c>
      <c r="G48" s="168" t="s">
        <v>1311</v>
      </c>
      <c r="H48" s="163" t="s">
        <v>1343</v>
      </c>
      <c r="I48" s="164" t="s">
        <v>1312</v>
      </c>
      <c r="J48" s="153" t="s">
        <v>643</v>
      </c>
      <c r="K48" s="155" t="s">
        <v>35</v>
      </c>
      <c r="L48" s="152"/>
      <c r="M48" s="25">
        <v>8000</v>
      </c>
      <c r="N48" s="51"/>
      <c r="O48" s="25">
        <v>8000</v>
      </c>
      <c r="P48" s="26"/>
      <c r="Q48" s="153" t="s">
        <v>578</v>
      </c>
      <c r="R48" s="153" t="s">
        <v>587</v>
      </c>
    </row>
    <row r="49" spans="1:19" ht="54.75" customHeight="1" x14ac:dyDescent="0.35">
      <c r="A49" s="604" t="s">
        <v>1313</v>
      </c>
      <c r="B49" s="605"/>
      <c r="C49" s="605"/>
      <c r="D49" s="605"/>
      <c r="E49" s="605"/>
      <c r="F49" s="605"/>
      <c r="G49" s="605"/>
      <c r="H49" s="605"/>
      <c r="I49" s="605"/>
      <c r="J49" s="605"/>
      <c r="K49" s="605"/>
      <c r="L49" s="605"/>
      <c r="M49" s="605"/>
      <c r="N49" s="605"/>
      <c r="O49" s="605"/>
      <c r="P49" s="605"/>
      <c r="Q49" s="605"/>
      <c r="R49" s="606"/>
    </row>
    <row r="50" spans="1:19" ht="101.5" x14ac:dyDescent="0.35">
      <c r="A50" s="198">
        <v>19</v>
      </c>
      <c r="B50" s="198">
        <v>1</v>
      </c>
      <c r="C50" s="198">
        <v>4</v>
      </c>
      <c r="D50" s="198">
        <v>2</v>
      </c>
      <c r="E50" s="389" t="s">
        <v>644</v>
      </c>
      <c r="F50" s="226" t="s">
        <v>645</v>
      </c>
      <c r="G50" s="198" t="s">
        <v>646</v>
      </c>
      <c r="H50" s="196" t="s">
        <v>646</v>
      </c>
      <c r="I50" s="198">
        <v>1</v>
      </c>
      <c r="J50" s="196" t="s">
        <v>647</v>
      </c>
      <c r="K50" s="198" t="s">
        <v>36</v>
      </c>
      <c r="L50" s="301"/>
      <c r="M50" s="107">
        <v>4700</v>
      </c>
      <c r="N50" s="301"/>
      <c r="O50" s="107">
        <v>4700</v>
      </c>
      <c r="P50" s="390"/>
      <c r="Q50" s="196" t="s">
        <v>578</v>
      </c>
      <c r="R50" s="196" t="s">
        <v>587</v>
      </c>
    </row>
    <row r="51" spans="1:19" ht="140.25" customHeight="1" x14ac:dyDescent="0.35">
      <c r="A51" s="198">
        <v>20</v>
      </c>
      <c r="B51" s="198">
        <v>1</v>
      </c>
      <c r="C51" s="198">
        <v>4</v>
      </c>
      <c r="D51" s="198">
        <v>2</v>
      </c>
      <c r="E51" s="389" t="s">
        <v>648</v>
      </c>
      <c r="F51" s="226" t="s">
        <v>649</v>
      </c>
      <c r="G51" s="198" t="s">
        <v>650</v>
      </c>
      <c r="H51" s="196" t="s">
        <v>981</v>
      </c>
      <c r="I51" s="196" t="s">
        <v>982</v>
      </c>
      <c r="J51" s="196" t="s">
        <v>647</v>
      </c>
      <c r="K51" s="198" t="s">
        <v>167</v>
      </c>
      <c r="L51" s="301"/>
      <c r="M51" s="107">
        <v>11500</v>
      </c>
      <c r="N51" s="198"/>
      <c r="O51" s="107">
        <v>11500</v>
      </c>
      <c r="P51" s="390"/>
      <c r="Q51" s="196" t="s">
        <v>578</v>
      </c>
      <c r="R51" s="196" t="s">
        <v>587</v>
      </c>
    </row>
    <row r="52" spans="1:19" ht="187.5" customHeight="1" x14ac:dyDescent="0.35">
      <c r="A52" s="155">
        <v>20</v>
      </c>
      <c r="B52" s="155">
        <v>1</v>
      </c>
      <c r="C52" s="155">
        <v>4</v>
      </c>
      <c r="D52" s="155">
        <v>2</v>
      </c>
      <c r="E52" s="16" t="s">
        <v>648</v>
      </c>
      <c r="F52" s="170" t="s">
        <v>1335</v>
      </c>
      <c r="G52" s="51" t="s">
        <v>1314</v>
      </c>
      <c r="H52" s="153" t="s">
        <v>981</v>
      </c>
      <c r="I52" s="168" t="s">
        <v>1315</v>
      </c>
      <c r="J52" s="153" t="s">
        <v>647</v>
      </c>
      <c r="K52" s="51" t="s">
        <v>35</v>
      </c>
      <c r="L52" s="302"/>
      <c r="M52" s="25">
        <v>25000</v>
      </c>
      <c r="N52" s="155"/>
      <c r="O52" s="25">
        <v>25000</v>
      </c>
      <c r="P52" s="391"/>
      <c r="Q52" s="153" t="s">
        <v>578</v>
      </c>
      <c r="R52" s="153" t="s">
        <v>587</v>
      </c>
    </row>
    <row r="53" spans="1:19" ht="45" customHeight="1" x14ac:dyDescent="0.35">
      <c r="A53" s="604" t="s">
        <v>1344</v>
      </c>
      <c r="B53" s="629"/>
      <c r="C53" s="629"/>
      <c r="D53" s="629"/>
      <c r="E53" s="629"/>
      <c r="F53" s="629"/>
      <c r="G53" s="629"/>
      <c r="H53" s="629"/>
      <c r="I53" s="629"/>
      <c r="J53" s="629"/>
      <c r="K53" s="629"/>
      <c r="L53" s="629"/>
      <c r="M53" s="629"/>
      <c r="N53" s="629"/>
      <c r="O53" s="629"/>
      <c r="P53" s="629"/>
      <c r="Q53" s="629"/>
      <c r="R53" s="630"/>
    </row>
    <row r="54" spans="1:19" ht="145" x14ac:dyDescent="0.35">
      <c r="A54" s="198">
        <v>21</v>
      </c>
      <c r="B54" s="198">
        <v>1</v>
      </c>
      <c r="C54" s="198">
        <v>4</v>
      </c>
      <c r="D54" s="198">
        <v>2</v>
      </c>
      <c r="E54" s="389" t="s">
        <v>651</v>
      </c>
      <c r="F54" s="226" t="s">
        <v>652</v>
      </c>
      <c r="G54" s="198" t="s">
        <v>57</v>
      </c>
      <c r="H54" s="196" t="s">
        <v>983</v>
      </c>
      <c r="I54" s="196" t="s">
        <v>1316</v>
      </c>
      <c r="J54" s="196" t="s">
        <v>647</v>
      </c>
      <c r="K54" s="198" t="s">
        <v>35</v>
      </c>
      <c r="L54" s="198"/>
      <c r="M54" s="107">
        <v>16000</v>
      </c>
      <c r="N54" s="107"/>
      <c r="O54" s="107">
        <v>16000</v>
      </c>
      <c r="P54" s="406"/>
      <c r="Q54" s="196" t="s">
        <v>578</v>
      </c>
      <c r="R54" s="196" t="s">
        <v>587</v>
      </c>
    </row>
    <row r="55" spans="1:19" s="383" customFormat="1" ht="270.75" customHeight="1" x14ac:dyDescent="0.45">
      <c r="A55" s="155">
        <v>21</v>
      </c>
      <c r="B55" s="155">
        <v>1</v>
      </c>
      <c r="C55" s="155">
        <v>4</v>
      </c>
      <c r="D55" s="155">
        <v>2</v>
      </c>
      <c r="E55" s="16" t="s">
        <v>651</v>
      </c>
      <c r="F55" s="170" t="s">
        <v>1336</v>
      </c>
      <c r="G55" s="155" t="s">
        <v>57</v>
      </c>
      <c r="H55" s="153" t="s">
        <v>983</v>
      </c>
      <c r="I55" s="168" t="s">
        <v>1317</v>
      </c>
      <c r="J55" s="153" t="s">
        <v>647</v>
      </c>
      <c r="K55" s="51" t="s">
        <v>35</v>
      </c>
      <c r="L55" s="51" t="s">
        <v>1136</v>
      </c>
      <c r="M55" s="25">
        <v>22000</v>
      </c>
      <c r="N55" s="25">
        <v>14000</v>
      </c>
      <c r="O55" s="25">
        <v>22000</v>
      </c>
      <c r="P55" s="25">
        <v>14000</v>
      </c>
      <c r="Q55" s="153" t="s">
        <v>578</v>
      </c>
      <c r="R55" s="153" t="s">
        <v>587</v>
      </c>
    </row>
    <row r="56" spans="1:19" ht="31.5" customHeight="1" x14ac:dyDescent="0.35">
      <c r="A56" s="628" t="s">
        <v>1318</v>
      </c>
      <c r="B56" s="629"/>
      <c r="C56" s="629"/>
      <c r="D56" s="629"/>
      <c r="E56" s="629"/>
      <c r="F56" s="629"/>
      <c r="G56" s="629"/>
      <c r="H56" s="629"/>
      <c r="I56" s="629"/>
      <c r="J56" s="629"/>
      <c r="K56" s="629"/>
      <c r="L56" s="629"/>
      <c r="M56" s="629"/>
      <c r="N56" s="629"/>
      <c r="O56" s="629"/>
      <c r="P56" s="629"/>
      <c r="Q56" s="629"/>
      <c r="R56" s="630"/>
    </row>
    <row r="57" spans="1:19" ht="144" customHeight="1" x14ac:dyDescent="0.35">
      <c r="A57" s="297">
        <v>22</v>
      </c>
      <c r="B57" s="297">
        <v>1</v>
      </c>
      <c r="C57" s="297">
        <v>4</v>
      </c>
      <c r="D57" s="297">
        <v>5</v>
      </c>
      <c r="E57" s="407" t="s">
        <v>653</v>
      </c>
      <c r="F57" s="318" t="s">
        <v>1319</v>
      </c>
      <c r="G57" s="297" t="s">
        <v>654</v>
      </c>
      <c r="H57" s="210" t="s">
        <v>973</v>
      </c>
      <c r="I57" s="300" t="s">
        <v>960</v>
      </c>
      <c r="J57" s="210" t="s">
        <v>647</v>
      </c>
      <c r="K57" s="297" t="s">
        <v>35</v>
      </c>
      <c r="L57" s="408"/>
      <c r="M57" s="338">
        <v>14000</v>
      </c>
      <c r="N57" s="408"/>
      <c r="O57" s="338">
        <v>14000</v>
      </c>
      <c r="P57" s="408"/>
      <c r="Q57" s="210" t="s">
        <v>578</v>
      </c>
      <c r="R57" s="210" t="s">
        <v>587</v>
      </c>
    </row>
    <row r="58" spans="1:19" ht="145" x14ac:dyDescent="0.35">
      <c r="A58" s="198">
        <v>23</v>
      </c>
      <c r="B58" s="198">
        <v>1</v>
      </c>
      <c r="C58" s="198">
        <v>4</v>
      </c>
      <c r="D58" s="198">
        <v>2</v>
      </c>
      <c r="E58" s="389" t="s">
        <v>655</v>
      </c>
      <c r="F58" s="226" t="s">
        <v>656</v>
      </c>
      <c r="G58" s="196" t="s">
        <v>657</v>
      </c>
      <c r="H58" s="196" t="s">
        <v>984</v>
      </c>
      <c r="I58" s="196" t="s">
        <v>985</v>
      </c>
      <c r="J58" s="196" t="s">
        <v>658</v>
      </c>
      <c r="K58" s="196" t="s">
        <v>43</v>
      </c>
      <c r="L58" s="196"/>
      <c r="M58" s="107">
        <v>54700</v>
      </c>
      <c r="N58" s="196"/>
      <c r="O58" s="107">
        <v>54700</v>
      </c>
      <c r="P58" s="196"/>
      <c r="Q58" s="196" t="s">
        <v>591</v>
      </c>
      <c r="R58" s="196" t="s">
        <v>587</v>
      </c>
    </row>
    <row r="59" spans="1:19" ht="145" x14ac:dyDescent="0.35">
      <c r="A59" s="155">
        <v>23</v>
      </c>
      <c r="B59" s="155">
        <v>1</v>
      </c>
      <c r="C59" s="155">
        <v>4</v>
      </c>
      <c r="D59" s="155">
        <v>2</v>
      </c>
      <c r="E59" s="16" t="s">
        <v>655</v>
      </c>
      <c r="F59" s="170" t="s">
        <v>656</v>
      </c>
      <c r="G59" s="153" t="s">
        <v>1337</v>
      </c>
      <c r="H59" s="153" t="s">
        <v>1338</v>
      </c>
      <c r="I59" s="153" t="s">
        <v>1339</v>
      </c>
      <c r="J59" s="153" t="s">
        <v>1340</v>
      </c>
      <c r="K59" s="153" t="s">
        <v>43</v>
      </c>
      <c r="L59" s="153"/>
      <c r="M59" s="26">
        <v>54700</v>
      </c>
      <c r="N59" s="153"/>
      <c r="O59" s="26">
        <v>54700</v>
      </c>
      <c r="P59" s="153"/>
      <c r="Q59" s="153" t="s">
        <v>591</v>
      </c>
      <c r="R59" s="153" t="s">
        <v>587</v>
      </c>
    </row>
    <row r="60" spans="1:19" ht="36" customHeight="1" x14ac:dyDescent="0.35">
      <c r="A60" s="722" t="s">
        <v>1320</v>
      </c>
      <c r="B60" s="1024"/>
      <c r="C60" s="1024"/>
      <c r="D60" s="1024"/>
      <c r="E60" s="1024"/>
      <c r="F60" s="1024"/>
      <c r="G60" s="1024"/>
      <c r="H60" s="1024"/>
      <c r="I60" s="1024"/>
      <c r="J60" s="1024"/>
      <c r="K60" s="1024"/>
      <c r="L60" s="1024"/>
      <c r="M60" s="1024"/>
      <c r="N60" s="1024"/>
      <c r="O60" s="1024"/>
      <c r="P60" s="1024"/>
      <c r="Q60" s="1024"/>
      <c r="R60" s="1025"/>
    </row>
    <row r="61" spans="1:19" ht="96" customHeight="1" x14ac:dyDescent="0.35">
      <c r="A61" s="198">
        <v>24</v>
      </c>
      <c r="B61" s="198">
        <v>1</v>
      </c>
      <c r="C61" s="198">
        <v>4</v>
      </c>
      <c r="D61" s="198">
        <v>2</v>
      </c>
      <c r="E61" s="389" t="s">
        <v>659</v>
      </c>
      <c r="F61" s="226" t="s">
        <v>660</v>
      </c>
      <c r="G61" s="198" t="s">
        <v>661</v>
      </c>
      <c r="H61" s="196" t="s">
        <v>957</v>
      </c>
      <c r="I61" s="196" t="s">
        <v>964</v>
      </c>
      <c r="J61" s="196" t="s">
        <v>662</v>
      </c>
      <c r="K61" s="198" t="s">
        <v>156</v>
      </c>
      <c r="L61" s="198" t="s">
        <v>264</v>
      </c>
      <c r="M61" s="107">
        <v>25300</v>
      </c>
      <c r="N61" s="303" t="s">
        <v>264</v>
      </c>
      <c r="O61" s="107">
        <v>25300</v>
      </c>
      <c r="P61" s="107" t="s">
        <v>264</v>
      </c>
      <c r="Q61" s="196" t="s">
        <v>578</v>
      </c>
      <c r="R61" s="196" t="s">
        <v>579</v>
      </c>
      <c r="S61" s="92"/>
    </row>
    <row r="62" spans="1:19" ht="219" customHeight="1" x14ac:dyDescent="0.35">
      <c r="A62" s="147">
        <v>25</v>
      </c>
      <c r="B62" s="147">
        <v>1</v>
      </c>
      <c r="C62" s="147">
        <v>4</v>
      </c>
      <c r="D62" s="147">
        <v>2</v>
      </c>
      <c r="E62" s="187" t="s">
        <v>1321</v>
      </c>
      <c r="F62" s="412" t="s">
        <v>1322</v>
      </c>
      <c r="G62" s="147" t="s">
        <v>650</v>
      </c>
      <c r="H62" s="148" t="s">
        <v>981</v>
      </c>
      <c r="I62" s="148" t="s">
        <v>1323</v>
      </c>
      <c r="J62" s="148" t="s">
        <v>1324</v>
      </c>
      <c r="K62" s="147" t="s">
        <v>156</v>
      </c>
      <c r="L62" s="413"/>
      <c r="M62" s="149">
        <v>10000</v>
      </c>
      <c r="N62" s="147"/>
      <c r="O62" s="149">
        <v>10000</v>
      </c>
      <c r="P62" s="414"/>
      <c r="Q62" s="148" t="s">
        <v>578</v>
      </c>
      <c r="R62" s="148" t="s">
        <v>587</v>
      </c>
    </row>
    <row r="63" spans="1:19" ht="57" customHeight="1" x14ac:dyDescent="0.35">
      <c r="A63" s="758" t="s">
        <v>1325</v>
      </c>
      <c r="B63" s="1034"/>
      <c r="C63" s="1034"/>
      <c r="D63" s="1034"/>
      <c r="E63" s="1034"/>
      <c r="F63" s="1034"/>
      <c r="G63" s="1034"/>
      <c r="H63" s="1034"/>
      <c r="I63" s="1034"/>
      <c r="J63" s="1034"/>
      <c r="K63" s="1034"/>
      <c r="L63" s="1034"/>
      <c r="M63" s="1034"/>
      <c r="N63" s="1034"/>
      <c r="O63" s="1034"/>
      <c r="P63" s="1034"/>
      <c r="Q63" s="1034"/>
      <c r="R63" s="1035"/>
    </row>
    <row r="65" spans="13:16" ht="15.5" x14ac:dyDescent="0.35">
      <c r="M65" s="761"/>
      <c r="N65" s="744" t="s">
        <v>202</v>
      </c>
      <c r="O65" s="744"/>
      <c r="P65" s="744"/>
    </row>
    <row r="66" spans="13:16" x14ac:dyDescent="0.35">
      <c r="M66" s="761"/>
      <c r="N66" s="1036" t="s">
        <v>33</v>
      </c>
      <c r="O66" s="761" t="s">
        <v>34</v>
      </c>
      <c r="P66" s="761"/>
    </row>
    <row r="67" spans="13:16" x14ac:dyDescent="0.35">
      <c r="M67" s="761"/>
      <c r="N67" s="1037"/>
      <c r="O67" s="141">
        <v>2020</v>
      </c>
      <c r="P67" s="141">
        <v>2021</v>
      </c>
    </row>
    <row r="68" spans="13:16" x14ac:dyDescent="0.35">
      <c r="M68" s="141" t="s">
        <v>316</v>
      </c>
      <c r="N68" s="335">
        <v>24</v>
      </c>
      <c r="O68" s="336">
        <f>O7+O8+O9+O10+O13+O16+O19+O22+O23+O26+O29+O30+O32+O35+O38+O41+O44+O47+O50+O51+O54+O57+O58+O61</f>
        <v>477311.5</v>
      </c>
      <c r="P68" s="336">
        <v>0</v>
      </c>
    </row>
    <row r="69" spans="13:16" x14ac:dyDescent="0.35">
      <c r="M69" s="141" t="s">
        <v>317</v>
      </c>
      <c r="N69" s="108">
        <v>24</v>
      </c>
      <c r="O69" s="109">
        <f>O7+O8+O9+O11+O14+O17+O20+O22+O24+O27+O29+O33+O36+O39+O42+O45+O48+O50+O52+O55+O57+O59+O61+O62</f>
        <v>429008.19</v>
      </c>
      <c r="P69" s="109">
        <f>P33+P39+P55</f>
        <v>52400</v>
      </c>
    </row>
    <row r="72" spans="13:16" x14ac:dyDescent="0.35">
      <c r="P72" s="2"/>
    </row>
  </sheetData>
  <mergeCells count="35">
    <mergeCell ref="A56:R56"/>
    <mergeCell ref="A60:R60"/>
    <mergeCell ref="A63:R63"/>
    <mergeCell ref="M65:M67"/>
    <mergeCell ref="N65:P65"/>
    <mergeCell ref="N66:N67"/>
    <mergeCell ref="O66:P66"/>
    <mergeCell ref="A37:R37"/>
    <mergeCell ref="A40:R40"/>
    <mergeCell ref="A43:R43"/>
    <mergeCell ref="A46:R46"/>
    <mergeCell ref="A53:R53"/>
    <mergeCell ref="A49:R49"/>
    <mergeCell ref="A18:R18"/>
    <mergeCell ref="A21:R21"/>
    <mergeCell ref="A25:R25"/>
    <mergeCell ref="A28:R28"/>
    <mergeCell ref="A34:R34"/>
    <mergeCell ref="A31:R31"/>
    <mergeCell ref="A12:R12"/>
    <mergeCell ref="A15:R15"/>
    <mergeCell ref="Q4:Q5"/>
    <mergeCell ref="R4:R5"/>
    <mergeCell ref="O4:P4"/>
    <mergeCell ref="A4:A5"/>
    <mergeCell ref="B4:B5"/>
    <mergeCell ref="C4:C5"/>
    <mergeCell ref="D4:D5"/>
    <mergeCell ref="E4:E5"/>
    <mergeCell ref="F4:F5"/>
    <mergeCell ref="G4:G5"/>
    <mergeCell ref="H4:I4"/>
    <mergeCell ref="J4:J5"/>
    <mergeCell ref="K4:L4"/>
    <mergeCell ref="M4:N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5"/>
  <sheetViews>
    <sheetView topLeftCell="A34" zoomScale="70" zoomScaleNormal="70" workbookViewId="0">
      <selection activeCell="A37" sqref="A37:R37"/>
    </sheetView>
  </sheetViews>
  <sheetFormatPr defaultColWidth="9.1796875" defaultRowHeight="14.5" x14ac:dyDescent="0.35"/>
  <cols>
    <col min="1" max="1" width="5.1796875" style="192" customWidth="1"/>
    <col min="2" max="2" width="9.1796875" style="192"/>
    <col min="3" max="3" width="7" style="192" customWidth="1"/>
    <col min="4" max="4" width="9" style="85" customWidth="1"/>
    <col min="5" max="5" width="23.26953125" style="192" customWidth="1"/>
    <col min="6" max="6" width="70.453125" style="192" customWidth="1"/>
    <col min="7" max="7" width="26.26953125" style="192" customWidth="1"/>
    <col min="8" max="8" width="19.81640625" style="34" customWidth="1"/>
    <col min="9" max="9" width="11.1796875" style="192" customWidth="1"/>
    <col min="10" max="10" width="42.54296875" style="192" customWidth="1"/>
    <col min="11" max="11" width="14.81640625" style="85" customWidth="1"/>
    <col min="12" max="12" width="15.7265625" style="85" customWidth="1"/>
    <col min="13" max="13" width="17.7265625" style="85" customWidth="1"/>
    <col min="14" max="14" width="16.54296875" style="85" customWidth="1"/>
    <col min="15" max="15" width="18.1796875" style="94" customWidth="1"/>
    <col min="16" max="16" width="16.81640625" style="94" customWidth="1"/>
    <col min="17" max="17" width="15.81640625" style="47" customWidth="1"/>
    <col min="18" max="18" width="18.453125" style="47" customWidth="1"/>
    <col min="19" max="16384" width="9.1796875" style="192"/>
  </cols>
  <sheetData>
    <row r="1" spans="1:18" x14ac:dyDescent="0.35">
      <c r="M1" s="93"/>
      <c r="N1" s="93"/>
    </row>
    <row r="2" spans="1:18" x14ac:dyDescent="0.35">
      <c r="A2" s="54" t="s">
        <v>1365</v>
      </c>
      <c r="M2" s="93"/>
      <c r="N2" s="93"/>
    </row>
    <row r="3" spans="1:18" x14ac:dyDescent="0.35">
      <c r="M3" s="93"/>
      <c r="N3" s="93"/>
    </row>
    <row r="4" spans="1:18" s="8" customFormat="1" ht="48" customHeight="1" x14ac:dyDescent="0.35">
      <c r="A4" s="1046" t="s">
        <v>0</v>
      </c>
      <c r="B4" s="1045" t="s">
        <v>1</v>
      </c>
      <c r="C4" s="1045" t="s">
        <v>2</v>
      </c>
      <c r="D4" s="1045" t="s">
        <v>3</v>
      </c>
      <c r="E4" s="1045" t="s">
        <v>4</v>
      </c>
      <c r="F4" s="1045" t="s">
        <v>5</v>
      </c>
      <c r="G4" s="1045" t="s">
        <v>6</v>
      </c>
      <c r="H4" s="1045" t="s">
        <v>7</v>
      </c>
      <c r="I4" s="1045"/>
      <c r="J4" s="1046" t="s">
        <v>8</v>
      </c>
      <c r="K4" s="1045" t="s">
        <v>214</v>
      </c>
      <c r="L4" s="1045"/>
      <c r="M4" s="1047" t="s">
        <v>215</v>
      </c>
      <c r="N4" s="1047"/>
      <c r="O4" s="1047" t="s">
        <v>9</v>
      </c>
      <c r="P4" s="1047"/>
      <c r="Q4" s="1046" t="s">
        <v>216</v>
      </c>
      <c r="R4" s="1045" t="s">
        <v>10</v>
      </c>
    </row>
    <row r="5" spans="1:18" s="8" customFormat="1" x14ac:dyDescent="0.35">
      <c r="A5" s="1046"/>
      <c r="B5" s="1045"/>
      <c r="C5" s="1045"/>
      <c r="D5" s="1045"/>
      <c r="E5" s="1045"/>
      <c r="F5" s="1045"/>
      <c r="G5" s="1045"/>
      <c r="H5" s="182" t="s">
        <v>11</v>
      </c>
      <c r="I5" s="182" t="s">
        <v>12</v>
      </c>
      <c r="J5" s="1046"/>
      <c r="K5" s="182">
        <v>2020</v>
      </c>
      <c r="L5" s="182">
        <v>2021</v>
      </c>
      <c r="M5" s="95">
        <v>2020</v>
      </c>
      <c r="N5" s="95">
        <v>2021</v>
      </c>
      <c r="O5" s="415">
        <v>2020</v>
      </c>
      <c r="P5" s="415">
        <v>2021</v>
      </c>
      <c r="Q5" s="1046"/>
      <c r="R5" s="1045"/>
    </row>
    <row r="6" spans="1:18" s="96" customFormat="1" x14ac:dyDescent="0.35">
      <c r="A6" s="183" t="s">
        <v>13</v>
      </c>
      <c r="B6" s="182" t="s">
        <v>14</v>
      </c>
      <c r="C6" s="182" t="s">
        <v>15</v>
      </c>
      <c r="D6" s="182" t="s">
        <v>16</v>
      </c>
      <c r="E6" s="183" t="s">
        <v>17</v>
      </c>
      <c r="F6" s="183" t="s">
        <v>18</v>
      </c>
      <c r="G6" s="183" t="s">
        <v>19</v>
      </c>
      <c r="H6" s="182" t="s">
        <v>20</v>
      </c>
      <c r="I6" s="182" t="s">
        <v>21</v>
      </c>
      <c r="J6" s="183" t="s">
        <v>22</v>
      </c>
      <c r="K6" s="182" t="s">
        <v>23</v>
      </c>
      <c r="L6" s="182" t="s">
        <v>24</v>
      </c>
      <c r="M6" s="184" t="s">
        <v>25</v>
      </c>
      <c r="N6" s="184" t="s">
        <v>26</v>
      </c>
      <c r="O6" s="184" t="s">
        <v>27</v>
      </c>
      <c r="P6" s="184" t="s">
        <v>28</v>
      </c>
      <c r="Q6" s="183" t="s">
        <v>573</v>
      </c>
      <c r="R6" s="182" t="s">
        <v>29</v>
      </c>
    </row>
    <row r="7" spans="1:18" ht="116" x14ac:dyDescent="0.35">
      <c r="A7" s="437">
        <v>1</v>
      </c>
      <c r="B7" s="248">
        <v>1</v>
      </c>
      <c r="C7" s="248">
        <v>4</v>
      </c>
      <c r="D7" s="248">
        <v>2</v>
      </c>
      <c r="E7" s="437" t="s">
        <v>663</v>
      </c>
      <c r="F7" s="248" t="s">
        <v>664</v>
      </c>
      <c r="G7" s="248" t="s">
        <v>665</v>
      </c>
      <c r="H7" s="248" t="s">
        <v>666</v>
      </c>
      <c r="I7" s="248" t="s">
        <v>667</v>
      </c>
      <c r="J7" s="248" t="s">
        <v>668</v>
      </c>
      <c r="K7" s="248" t="s">
        <v>577</v>
      </c>
      <c r="L7" s="416"/>
      <c r="M7" s="438">
        <v>53607</v>
      </c>
      <c r="N7" s="416"/>
      <c r="O7" s="438">
        <f>M7</f>
        <v>53607</v>
      </c>
      <c r="P7" s="417"/>
      <c r="Q7" s="248" t="s">
        <v>669</v>
      </c>
      <c r="R7" s="248" t="s">
        <v>670</v>
      </c>
    </row>
    <row r="8" spans="1:18" ht="333.5" x14ac:dyDescent="0.35">
      <c r="A8" s="248">
        <v>2</v>
      </c>
      <c r="B8" s="248">
        <v>1</v>
      </c>
      <c r="C8" s="248">
        <v>4</v>
      </c>
      <c r="D8" s="248">
        <v>2</v>
      </c>
      <c r="E8" s="248" t="s">
        <v>671</v>
      </c>
      <c r="F8" s="248" t="s">
        <v>1523</v>
      </c>
      <c r="G8" s="248" t="s">
        <v>1345</v>
      </c>
      <c r="H8" s="248" t="s">
        <v>1346</v>
      </c>
      <c r="I8" s="248" t="s">
        <v>1524</v>
      </c>
      <c r="J8" s="248" t="s">
        <v>1525</v>
      </c>
      <c r="K8" s="248" t="s">
        <v>672</v>
      </c>
      <c r="L8" s="248"/>
      <c r="M8" s="438">
        <f>52848.19+160000</f>
        <v>212848.19</v>
      </c>
      <c r="N8" s="439"/>
      <c r="O8" s="438">
        <f>M8</f>
        <v>212848.19</v>
      </c>
      <c r="P8" s="439"/>
      <c r="Q8" s="248" t="s">
        <v>669</v>
      </c>
      <c r="R8" s="248" t="s">
        <v>670</v>
      </c>
    </row>
    <row r="9" spans="1:18" ht="333.5" x14ac:dyDescent="0.35">
      <c r="A9" s="16">
        <v>2</v>
      </c>
      <c r="B9" s="153">
        <v>1</v>
      </c>
      <c r="C9" s="153">
        <v>4</v>
      </c>
      <c r="D9" s="153">
        <v>2</v>
      </c>
      <c r="E9" s="153" t="s">
        <v>671</v>
      </c>
      <c r="F9" s="153" t="s">
        <v>1523</v>
      </c>
      <c r="G9" s="153" t="s">
        <v>1345</v>
      </c>
      <c r="H9" s="153" t="s">
        <v>1346</v>
      </c>
      <c r="I9" s="153" t="s">
        <v>1524</v>
      </c>
      <c r="J9" s="153" t="s">
        <v>1525</v>
      </c>
      <c r="K9" s="153" t="s">
        <v>672</v>
      </c>
      <c r="L9" s="153"/>
      <c r="M9" s="151">
        <v>207848.19</v>
      </c>
      <c r="N9" s="440"/>
      <c r="O9" s="151">
        <f>M9</f>
        <v>207848.19</v>
      </c>
      <c r="P9" s="440"/>
      <c r="Q9" s="153" t="s">
        <v>669</v>
      </c>
      <c r="R9" s="153" t="s">
        <v>670</v>
      </c>
    </row>
    <row r="10" spans="1:18" ht="32.25" customHeight="1" x14ac:dyDescent="0.35">
      <c r="A10" s="766" t="s">
        <v>1347</v>
      </c>
      <c r="B10" s="766"/>
      <c r="C10" s="766"/>
      <c r="D10" s="766"/>
      <c r="E10" s="766"/>
      <c r="F10" s="766"/>
      <c r="G10" s="766"/>
      <c r="H10" s="766"/>
      <c r="I10" s="766"/>
      <c r="J10" s="766"/>
      <c r="K10" s="766"/>
      <c r="L10" s="766"/>
      <c r="M10" s="766"/>
      <c r="N10" s="766"/>
      <c r="O10" s="766"/>
      <c r="P10" s="766"/>
      <c r="Q10" s="766"/>
      <c r="R10" s="766"/>
    </row>
    <row r="11" spans="1:18" ht="394.5" customHeight="1" x14ac:dyDescent="0.35">
      <c r="A11" s="437">
        <v>3</v>
      </c>
      <c r="B11" s="248">
        <v>1</v>
      </c>
      <c r="C11" s="248">
        <v>4</v>
      </c>
      <c r="D11" s="248">
        <v>2</v>
      </c>
      <c r="E11" s="441" t="s">
        <v>673</v>
      </c>
      <c r="F11" s="248" t="s">
        <v>1526</v>
      </c>
      <c r="G11" s="442" t="s">
        <v>674</v>
      </c>
      <c r="H11" s="252" t="s">
        <v>1527</v>
      </c>
      <c r="I11" s="439" t="s">
        <v>1348</v>
      </c>
      <c r="J11" s="248" t="s">
        <v>1528</v>
      </c>
      <c r="K11" s="416" t="s">
        <v>675</v>
      </c>
      <c r="L11" s="416"/>
      <c r="M11" s="417">
        <v>151793.28</v>
      </c>
      <c r="N11" s="442"/>
      <c r="O11" s="417">
        <f>M11</f>
        <v>151793.28</v>
      </c>
      <c r="P11" s="248"/>
      <c r="Q11" s="248" t="s">
        <v>669</v>
      </c>
      <c r="R11" s="248" t="s">
        <v>670</v>
      </c>
    </row>
    <row r="12" spans="1:18" ht="80.25" customHeight="1" x14ac:dyDescent="0.35">
      <c r="A12" s="775">
        <v>4</v>
      </c>
      <c r="B12" s="775">
        <v>1</v>
      </c>
      <c r="C12" s="846">
        <v>4</v>
      </c>
      <c r="D12" s="775">
        <v>2</v>
      </c>
      <c r="E12" s="775" t="s">
        <v>350</v>
      </c>
      <c r="F12" s="775" t="s">
        <v>298</v>
      </c>
      <c r="G12" s="775" t="s">
        <v>352</v>
      </c>
      <c r="H12" s="248" t="s">
        <v>53</v>
      </c>
      <c r="I12" s="248">
        <v>6</v>
      </c>
      <c r="J12" s="775" t="s">
        <v>301</v>
      </c>
      <c r="K12" s="775" t="s">
        <v>43</v>
      </c>
      <c r="L12" s="775"/>
      <c r="M12" s="1044">
        <f>66023.4+976.6</f>
        <v>67000</v>
      </c>
      <c r="N12" s="1044"/>
      <c r="O12" s="1044">
        <f>M12</f>
        <v>67000</v>
      </c>
      <c r="P12" s="1044"/>
      <c r="Q12" s="775" t="str">
        <f>Q11</f>
        <v>Podkarpacki Ośrodek Doradztwa Rolniczego z siedzibą w Boguchwale</v>
      </c>
      <c r="R12" s="775" t="str">
        <f>R11</f>
        <v>ul. Suszyckich 9, 
36-040 Boguchwała</v>
      </c>
    </row>
    <row r="13" spans="1:18" ht="69" customHeight="1" x14ac:dyDescent="0.35">
      <c r="A13" s="775"/>
      <c r="B13" s="775"/>
      <c r="C13" s="846"/>
      <c r="D13" s="775"/>
      <c r="E13" s="775"/>
      <c r="F13" s="775"/>
      <c r="G13" s="775"/>
      <c r="H13" s="248" t="s">
        <v>39</v>
      </c>
      <c r="I13" s="248">
        <v>120</v>
      </c>
      <c r="J13" s="775"/>
      <c r="K13" s="775"/>
      <c r="L13" s="775"/>
      <c r="M13" s="1044"/>
      <c r="N13" s="1044"/>
      <c r="O13" s="1044"/>
      <c r="P13" s="1044"/>
      <c r="Q13" s="775"/>
      <c r="R13" s="775"/>
    </row>
    <row r="14" spans="1:18" ht="75.75" customHeight="1" x14ac:dyDescent="0.35">
      <c r="A14" s="775"/>
      <c r="B14" s="775"/>
      <c r="C14" s="846"/>
      <c r="D14" s="775"/>
      <c r="E14" s="775"/>
      <c r="F14" s="775"/>
      <c r="G14" s="418" t="s">
        <v>354</v>
      </c>
      <c r="H14" s="418" t="s">
        <v>41</v>
      </c>
      <c r="I14" s="416">
        <v>1</v>
      </c>
      <c r="J14" s="775"/>
      <c r="K14" s="775"/>
      <c r="L14" s="775"/>
      <c r="M14" s="1044"/>
      <c r="N14" s="1044"/>
      <c r="O14" s="1044"/>
      <c r="P14" s="1044"/>
      <c r="Q14" s="775"/>
      <c r="R14" s="775"/>
    </row>
    <row r="15" spans="1:18" ht="78" customHeight="1" x14ac:dyDescent="0.35">
      <c r="A15" s="681">
        <v>4</v>
      </c>
      <c r="B15" s="588">
        <v>1</v>
      </c>
      <c r="C15" s="587">
        <v>4</v>
      </c>
      <c r="D15" s="588">
        <v>2</v>
      </c>
      <c r="E15" s="681" t="s">
        <v>350</v>
      </c>
      <c r="F15" s="588" t="s">
        <v>351</v>
      </c>
      <c r="G15" s="627" t="s">
        <v>1349</v>
      </c>
      <c r="H15" s="153" t="s">
        <v>53</v>
      </c>
      <c r="I15" s="168">
        <v>5</v>
      </c>
      <c r="J15" s="588" t="s">
        <v>301</v>
      </c>
      <c r="K15" s="588" t="s">
        <v>43</v>
      </c>
      <c r="L15" s="588"/>
      <c r="M15" s="634">
        <v>29756.78</v>
      </c>
      <c r="N15" s="633"/>
      <c r="O15" s="634">
        <f>M15</f>
        <v>29756.78</v>
      </c>
      <c r="P15" s="633"/>
      <c r="Q15" s="588" t="str">
        <f>Q12</f>
        <v>Podkarpacki Ośrodek Doradztwa Rolniczego z siedzibą w Boguchwale</v>
      </c>
      <c r="R15" s="588" t="str">
        <f>R12</f>
        <v>ul. Suszyckich 9, 
36-040 Boguchwała</v>
      </c>
    </row>
    <row r="16" spans="1:18" ht="67.5" customHeight="1" x14ac:dyDescent="0.35">
      <c r="A16" s="681"/>
      <c r="B16" s="588"/>
      <c r="C16" s="587"/>
      <c r="D16" s="588"/>
      <c r="E16" s="681"/>
      <c r="F16" s="588"/>
      <c r="G16" s="627"/>
      <c r="H16" s="153" t="s">
        <v>39</v>
      </c>
      <c r="I16" s="168">
        <v>115</v>
      </c>
      <c r="J16" s="588"/>
      <c r="K16" s="588"/>
      <c r="L16" s="588"/>
      <c r="M16" s="634"/>
      <c r="N16" s="633"/>
      <c r="O16" s="634"/>
      <c r="P16" s="633"/>
      <c r="Q16" s="588"/>
      <c r="R16" s="588"/>
    </row>
    <row r="17" spans="1:18" ht="73.5" customHeight="1" x14ac:dyDescent="0.35">
      <c r="A17" s="681"/>
      <c r="B17" s="588"/>
      <c r="C17" s="587"/>
      <c r="D17" s="588"/>
      <c r="E17" s="681"/>
      <c r="F17" s="588"/>
      <c r="G17" s="419" t="s">
        <v>354</v>
      </c>
      <c r="H17" s="419" t="s">
        <v>41</v>
      </c>
      <c r="I17" s="155">
        <v>1</v>
      </c>
      <c r="J17" s="588"/>
      <c r="K17" s="588"/>
      <c r="L17" s="588"/>
      <c r="M17" s="634"/>
      <c r="N17" s="633"/>
      <c r="O17" s="634"/>
      <c r="P17" s="633"/>
      <c r="Q17" s="588"/>
      <c r="R17" s="588"/>
    </row>
    <row r="18" spans="1:18" ht="84" customHeight="1" x14ac:dyDescent="0.35">
      <c r="A18" s="766" t="s">
        <v>1366</v>
      </c>
      <c r="B18" s="766"/>
      <c r="C18" s="766"/>
      <c r="D18" s="766"/>
      <c r="E18" s="766"/>
      <c r="F18" s="766"/>
      <c r="G18" s="766"/>
      <c r="H18" s="766"/>
      <c r="I18" s="766"/>
      <c r="J18" s="766"/>
      <c r="K18" s="766"/>
      <c r="L18" s="766"/>
      <c r="M18" s="766"/>
      <c r="N18" s="766"/>
      <c r="O18" s="766"/>
      <c r="P18" s="766"/>
      <c r="Q18" s="766"/>
      <c r="R18" s="766"/>
    </row>
    <row r="19" spans="1:18" ht="47.25" customHeight="1" x14ac:dyDescent="0.35">
      <c r="A19" s="1039">
        <v>5</v>
      </c>
      <c r="B19" s="1039">
        <v>1</v>
      </c>
      <c r="C19" s="1039">
        <v>4</v>
      </c>
      <c r="D19" s="1039">
        <v>2</v>
      </c>
      <c r="E19" s="1039" t="s">
        <v>87</v>
      </c>
      <c r="F19" s="1039" t="s">
        <v>1049</v>
      </c>
      <c r="G19" s="1039" t="s">
        <v>334</v>
      </c>
      <c r="H19" s="416" t="s">
        <v>38</v>
      </c>
      <c r="I19" s="420">
        <v>2</v>
      </c>
      <c r="J19" s="1039" t="s">
        <v>88</v>
      </c>
      <c r="K19" s="1039" t="s">
        <v>145</v>
      </c>
      <c r="L19" s="1039"/>
      <c r="M19" s="1048">
        <v>100000</v>
      </c>
      <c r="N19" s="1039"/>
      <c r="O19" s="1048">
        <v>100000</v>
      </c>
      <c r="P19" s="1039"/>
      <c r="Q19" s="1039" t="s">
        <v>669</v>
      </c>
      <c r="R19" s="1039" t="s">
        <v>670</v>
      </c>
    </row>
    <row r="20" spans="1:18" ht="45" customHeight="1" x14ac:dyDescent="0.35">
      <c r="A20" s="1039"/>
      <c r="B20" s="1039"/>
      <c r="C20" s="1039"/>
      <c r="D20" s="1039"/>
      <c r="E20" s="1039"/>
      <c r="F20" s="1039"/>
      <c r="G20" s="1039"/>
      <c r="H20" s="248" t="s">
        <v>54</v>
      </c>
      <c r="I20" s="420">
        <v>160</v>
      </c>
      <c r="J20" s="1039"/>
      <c r="K20" s="1039"/>
      <c r="L20" s="1039"/>
      <c r="M20" s="1048"/>
      <c r="N20" s="1039"/>
      <c r="O20" s="1048"/>
      <c r="P20" s="1039"/>
      <c r="Q20" s="1039"/>
      <c r="R20" s="1039"/>
    </row>
    <row r="21" spans="1:18" ht="72.5" x14ac:dyDescent="0.35">
      <c r="A21" s="1039"/>
      <c r="B21" s="1039"/>
      <c r="C21" s="1039"/>
      <c r="D21" s="1039"/>
      <c r="E21" s="1039"/>
      <c r="F21" s="1039"/>
      <c r="G21" s="248" t="s">
        <v>175</v>
      </c>
      <c r="H21" s="248" t="s">
        <v>50</v>
      </c>
      <c r="I21" s="252" t="s">
        <v>676</v>
      </c>
      <c r="J21" s="1039"/>
      <c r="K21" s="1039"/>
      <c r="L21" s="1039"/>
      <c r="M21" s="1048"/>
      <c r="N21" s="1039"/>
      <c r="O21" s="1048"/>
      <c r="P21" s="1039"/>
      <c r="Q21" s="1039"/>
      <c r="R21" s="1039"/>
    </row>
    <row r="22" spans="1:18" ht="29" x14ac:dyDescent="0.35">
      <c r="A22" s="1039"/>
      <c r="B22" s="1039"/>
      <c r="C22" s="1039"/>
      <c r="D22" s="1039"/>
      <c r="E22" s="1039"/>
      <c r="F22" s="1039"/>
      <c r="G22" s="248" t="s">
        <v>161</v>
      </c>
      <c r="H22" s="248" t="s">
        <v>123</v>
      </c>
      <c r="I22" s="420">
        <v>1</v>
      </c>
      <c r="J22" s="1039"/>
      <c r="K22" s="1039"/>
      <c r="L22" s="1039"/>
      <c r="M22" s="1048"/>
      <c r="N22" s="1039"/>
      <c r="O22" s="1048"/>
      <c r="P22" s="1039"/>
      <c r="Q22" s="1039"/>
      <c r="R22" s="1039"/>
    </row>
    <row r="23" spans="1:18" ht="29" x14ac:dyDescent="0.35">
      <c r="A23" s="1039"/>
      <c r="B23" s="1039"/>
      <c r="C23" s="1039"/>
      <c r="D23" s="1039"/>
      <c r="E23" s="1039"/>
      <c r="F23" s="1039"/>
      <c r="G23" s="248" t="s">
        <v>677</v>
      </c>
      <c r="H23" s="248" t="s">
        <v>678</v>
      </c>
      <c r="I23" s="420">
        <v>1</v>
      </c>
      <c r="J23" s="1039"/>
      <c r="K23" s="1039"/>
      <c r="L23" s="1039"/>
      <c r="M23" s="1048"/>
      <c r="N23" s="1039"/>
      <c r="O23" s="1048"/>
      <c r="P23" s="1039"/>
      <c r="Q23" s="1039"/>
      <c r="R23" s="1039"/>
    </row>
    <row r="24" spans="1:18" ht="38.25" customHeight="1" x14ac:dyDescent="0.35">
      <c r="A24" s="1043">
        <v>5</v>
      </c>
      <c r="B24" s="587">
        <v>1</v>
      </c>
      <c r="C24" s="587">
        <v>4</v>
      </c>
      <c r="D24" s="588">
        <v>2</v>
      </c>
      <c r="E24" s="681" t="s">
        <v>87</v>
      </c>
      <c r="F24" s="1041" t="s">
        <v>1350</v>
      </c>
      <c r="G24" s="1042" t="s">
        <v>1351</v>
      </c>
      <c r="H24" s="153" t="s">
        <v>38</v>
      </c>
      <c r="I24" s="153">
        <v>2</v>
      </c>
      <c r="J24" s="588" t="s">
        <v>88</v>
      </c>
      <c r="K24" s="588" t="s">
        <v>145</v>
      </c>
      <c r="L24" s="588"/>
      <c r="M24" s="634">
        <v>86254.25</v>
      </c>
      <c r="N24" s="633"/>
      <c r="O24" s="634">
        <f>M24</f>
        <v>86254.25</v>
      </c>
      <c r="P24" s="633"/>
      <c r="Q24" s="588" t="str">
        <f>Q12</f>
        <v>Podkarpacki Ośrodek Doradztwa Rolniczego z siedzibą w Boguchwale</v>
      </c>
      <c r="R24" s="620" t="str">
        <f>R12</f>
        <v>ul. Suszyckich 9, 
36-040 Boguchwała</v>
      </c>
    </row>
    <row r="25" spans="1:18" ht="45.75" customHeight="1" x14ac:dyDescent="0.35">
      <c r="A25" s="1043"/>
      <c r="B25" s="587"/>
      <c r="C25" s="587"/>
      <c r="D25" s="588"/>
      <c r="E25" s="681"/>
      <c r="F25" s="1041"/>
      <c r="G25" s="1042"/>
      <c r="H25" s="153" t="s">
        <v>54</v>
      </c>
      <c r="I25" s="153">
        <v>160</v>
      </c>
      <c r="J25" s="588"/>
      <c r="K25" s="588"/>
      <c r="L25" s="588"/>
      <c r="M25" s="634"/>
      <c r="N25" s="633"/>
      <c r="O25" s="634"/>
      <c r="P25" s="633"/>
      <c r="Q25" s="588"/>
      <c r="R25" s="620"/>
    </row>
    <row r="26" spans="1:18" ht="66.75" customHeight="1" x14ac:dyDescent="0.35">
      <c r="A26" s="1043"/>
      <c r="B26" s="587"/>
      <c r="C26" s="587"/>
      <c r="D26" s="588"/>
      <c r="E26" s="681"/>
      <c r="F26" s="1041"/>
      <c r="G26" s="421" t="s">
        <v>1352</v>
      </c>
      <c r="H26" s="153" t="s">
        <v>50</v>
      </c>
      <c r="I26" s="72" t="s">
        <v>1353</v>
      </c>
      <c r="J26" s="588"/>
      <c r="K26" s="588"/>
      <c r="L26" s="588"/>
      <c r="M26" s="634"/>
      <c r="N26" s="633"/>
      <c r="O26" s="634"/>
      <c r="P26" s="633"/>
      <c r="Q26" s="588"/>
      <c r="R26" s="620"/>
    </row>
    <row r="27" spans="1:18" ht="48" customHeight="1" x14ac:dyDescent="0.35">
      <c r="A27" s="1043"/>
      <c r="B27" s="587"/>
      <c r="C27" s="587"/>
      <c r="D27" s="588"/>
      <c r="E27" s="681"/>
      <c r="F27" s="1041"/>
      <c r="G27" s="153" t="s">
        <v>161</v>
      </c>
      <c r="H27" s="153" t="s">
        <v>123</v>
      </c>
      <c r="I27" s="50" t="s">
        <v>160</v>
      </c>
      <c r="J27" s="588"/>
      <c r="K27" s="588"/>
      <c r="L27" s="588"/>
      <c r="M27" s="634"/>
      <c r="N27" s="633"/>
      <c r="O27" s="634"/>
      <c r="P27" s="633"/>
      <c r="Q27" s="588"/>
      <c r="R27" s="620"/>
    </row>
    <row r="28" spans="1:18" ht="49.5" customHeight="1" x14ac:dyDescent="0.35">
      <c r="A28" s="1043"/>
      <c r="B28" s="587"/>
      <c r="C28" s="587"/>
      <c r="D28" s="588"/>
      <c r="E28" s="681"/>
      <c r="F28" s="1041"/>
      <c r="G28" s="153" t="s">
        <v>677</v>
      </c>
      <c r="H28" s="153" t="s">
        <v>678</v>
      </c>
      <c r="I28" s="153">
        <v>1</v>
      </c>
      <c r="J28" s="588"/>
      <c r="K28" s="588"/>
      <c r="L28" s="588"/>
      <c r="M28" s="634"/>
      <c r="N28" s="633"/>
      <c r="O28" s="634"/>
      <c r="P28" s="633"/>
      <c r="Q28" s="588"/>
      <c r="R28" s="620"/>
    </row>
    <row r="29" spans="1:18" ht="75.75" customHeight="1" x14ac:dyDescent="0.35">
      <c r="A29" s="1040" t="s">
        <v>1529</v>
      </c>
      <c r="B29" s="1040"/>
      <c r="C29" s="1040"/>
      <c r="D29" s="1040"/>
      <c r="E29" s="1040"/>
      <c r="F29" s="1040"/>
      <c r="G29" s="1040"/>
      <c r="H29" s="1040"/>
      <c r="I29" s="1040"/>
      <c r="J29" s="1040"/>
      <c r="K29" s="1040"/>
      <c r="L29" s="1040"/>
      <c r="M29" s="1040"/>
      <c r="N29" s="1040"/>
      <c r="O29" s="1040"/>
      <c r="P29" s="1040"/>
      <c r="Q29" s="1040"/>
      <c r="R29" s="1040"/>
    </row>
    <row r="30" spans="1:18" ht="145" x14ac:dyDescent="0.35">
      <c r="A30" s="416">
        <v>6</v>
      </c>
      <c r="B30" s="416">
        <v>1</v>
      </c>
      <c r="C30" s="416">
        <v>4</v>
      </c>
      <c r="D30" s="248">
        <v>2</v>
      </c>
      <c r="E30" s="248" t="s">
        <v>679</v>
      </c>
      <c r="F30" s="248" t="s">
        <v>680</v>
      </c>
      <c r="G30" s="248" t="s">
        <v>32</v>
      </c>
      <c r="H30" s="248" t="s">
        <v>681</v>
      </c>
      <c r="I30" s="252" t="s">
        <v>257</v>
      </c>
      <c r="J30" s="248" t="s">
        <v>1530</v>
      </c>
      <c r="K30" s="422" t="s">
        <v>682</v>
      </c>
      <c r="L30" s="422"/>
      <c r="M30" s="417">
        <v>20000</v>
      </c>
      <c r="N30" s="416"/>
      <c r="O30" s="417">
        <f>M30</f>
        <v>20000</v>
      </c>
      <c r="P30" s="417"/>
      <c r="Q30" s="248" t="str">
        <f>Q24</f>
        <v>Podkarpacki Ośrodek Doradztwa Rolniczego z siedzibą w Boguchwale</v>
      </c>
      <c r="R30" s="248" t="str">
        <f>R24</f>
        <v>ul. Suszyckich 9, 
36-040 Boguchwała</v>
      </c>
    </row>
    <row r="31" spans="1:18" ht="145" x14ac:dyDescent="0.35">
      <c r="A31" s="423">
        <v>6</v>
      </c>
      <c r="B31" s="155">
        <v>1</v>
      </c>
      <c r="C31" s="155">
        <v>4</v>
      </c>
      <c r="D31" s="153">
        <v>2</v>
      </c>
      <c r="E31" s="16" t="s">
        <v>679</v>
      </c>
      <c r="F31" s="153" t="s">
        <v>1354</v>
      </c>
      <c r="G31" s="168" t="s">
        <v>1355</v>
      </c>
      <c r="H31" s="153" t="s">
        <v>1356</v>
      </c>
      <c r="I31" s="50" t="s">
        <v>257</v>
      </c>
      <c r="J31" s="153" t="s">
        <v>1530</v>
      </c>
      <c r="K31" s="74" t="s">
        <v>1357</v>
      </c>
      <c r="L31" s="152"/>
      <c r="M31" s="25">
        <v>3600</v>
      </c>
      <c r="N31" s="155"/>
      <c r="O31" s="25">
        <f>M31</f>
        <v>3600</v>
      </c>
      <c r="P31" s="26"/>
      <c r="Q31" s="153" t="str">
        <f t="shared" ref="Q31:R31" si="0">Q30</f>
        <v>Podkarpacki Ośrodek Doradztwa Rolniczego z siedzibą w Boguchwale</v>
      </c>
      <c r="R31" s="153" t="str">
        <f t="shared" si="0"/>
        <v>ul. Suszyckich 9, 
36-040 Boguchwała</v>
      </c>
    </row>
    <row r="32" spans="1:18" ht="42.75" customHeight="1" x14ac:dyDescent="0.35">
      <c r="A32" s="1038" t="s">
        <v>1531</v>
      </c>
      <c r="B32" s="1038"/>
      <c r="C32" s="1038"/>
      <c r="D32" s="1038"/>
      <c r="E32" s="1038"/>
      <c r="F32" s="1038"/>
      <c r="G32" s="1038"/>
      <c r="H32" s="1038"/>
      <c r="I32" s="1038"/>
      <c r="J32" s="1038"/>
      <c r="K32" s="1038"/>
      <c r="L32" s="1038"/>
      <c r="M32" s="1038"/>
      <c r="N32" s="1038"/>
      <c r="O32" s="1038"/>
      <c r="P32" s="1038"/>
      <c r="Q32" s="1038"/>
      <c r="R32" s="1038"/>
    </row>
    <row r="33" spans="1:19" ht="217.5" x14ac:dyDescent="0.35">
      <c r="A33" s="418">
        <v>7</v>
      </c>
      <c r="B33" s="418">
        <v>1</v>
      </c>
      <c r="C33" s="418">
        <v>4</v>
      </c>
      <c r="D33" s="418">
        <v>5</v>
      </c>
      <c r="E33" s="420" t="s">
        <v>683</v>
      </c>
      <c r="F33" s="420" t="s">
        <v>684</v>
      </c>
      <c r="G33" s="424" t="s">
        <v>685</v>
      </c>
      <c r="H33" s="420" t="s">
        <v>686</v>
      </c>
      <c r="I33" s="420">
        <v>100</v>
      </c>
      <c r="J33" s="248" t="s">
        <v>1532</v>
      </c>
      <c r="K33" s="418" t="s">
        <v>682</v>
      </c>
      <c r="L33" s="418"/>
      <c r="M33" s="425">
        <v>43751.53</v>
      </c>
      <c r="N33" s="425"/>
      <c r="O33" s="425">
        <f>M33</f>
        <v>43751.53</v>
      </c>
      <c r="P33" s="425"/>
      <c r="Q33" s="248" t="s">
        <v>669</v>
      </c>
      <c r="R33" s="248" t="s">
        <v>670</v>
      </c>
    </row>
    <row r="34" spans="1:19" ht="217.5" x14ac:dyDescent="0.35">
      <c r="A34" s="419">
        <v>7</v>
      </c>
      <c r="B34" s="419">
        <v>1</v>
      </c>
      <c r="C34" s="419">
        <v>4</v>
      </c>
      <c r="D34" s="419">
        <v>5</v>
      </c>
      <c r="E34" s="426" t="s">
        <v>683</v>
      </c>
      <c r="F34" s="428" t="s">
        <v>684</v>
      </c>
      <c r="G34" s="427" t="s">
        <v>685</v>
      </c>
      <c r="H34" s="428" t="s">
        <v>686</v>
      </c>
      <c r="I34" s="428">
        <v>100</v>
      </c>
      <c r="J34" s="153" t="s">
        <v>1532</v>
      </c>
      <c r="K34" s="419" t="s">
        <v>682</v>
      </c>
      <c r="L34" s="419"/>
      <c r="M34" s="25">
        <v>47787.09</v>
      </c>
      <c r="N34" s="429"/>
      <c r="O34" s="25">
        <f>M34</f>
        <v>47787.09</v>
      </c>
      <c r="P34" s="429"/>
      <c r="Q34" s="153" t="s">
        <v>669</v>
      </c>
      <c r="R34" s="153" t="s">
        <v>670</v>
      </c>
      <c r="S34" s="436"/>
    </row>
    <row r="35" spans="1:19" ht="38.25" customHeight="1" x14ac:dyDescent="0.35">
      <c r="A35" s="671" t="s">
        <v>1367</v>
      </c>
      <c r="B35" s="671"/>
      <c r="C35" s="671"/>
      <c r="D35" s="671"/>
      <c r="E35" s="671"/>
      <c r="F35" s="671"/>
      <c r="G35" s="671"/>
      <c r="H35" s="671"/>
      <c r="I35" s="671"/>
      <c r="J35" s="671"/>
      <c r="K35" s="671"/>
      <c r="L35" s="671"/>
      <c r="M35" s="671"/>
      <c r="N35" s="671"/>
      <c r="O35" s="671"/>
      <c r="P35" s="671"/>
      <c r="Q35" s="671"/>
      <c r="R35" s="671"/>
    </row>
    <row r="36" spans="1:19" ht="116" x14ac:dyDescent="0.35">
      <c r="A36" s="443">
        <v>8</v>
      </c>
      <c r="B36" s="443">
        <v>1</v>
      </c>
      <c r="C36" s="443">
        <v>4</v>
      </c>
      <c r="D36" s="443">
        <v>5</v>
      </c>
      <c r="E36" s="111" t="s">
        <v>1358</v>
      </c>
      <c r="F36" s="148" t="s">
        <v>1359</v>
      </c>
      <c r="G36" s="148" t="s">
        <v>1360</v>
      </c>
      <c r="H36" s="148" t="s">
        <v>39</v>
      </c>
      <c r="I36" s="148">
        <v>20</v>
      </c>
      <c r="J36" s="148" t="s">
        <v>558</v>
      </c>
      <c r="K36" s="443" t="s">
        <v>156</v>
      </c>
      <c r="L36" s="443"/>
      <c r="M36" s="149">
        <v>68353.41</v>
      </c>
      <c r="N36" s="149"/>
      <c r="O36" s="149">
        <f>M36</f>
        <v>68353.41</v>
      </c>
      <c r="P36" s="444"/>
      <c r="Q36" s="148" t="s">
        <v>669</v>
      </c>
      <c r="R36" s="148" t="s">
        <v>670</v>
      </c>
    </row>
    <row r="37" spans="1:19" ht="85.5" customHeight="1" x14ac:dyDescent="0.35">
      <c r="A37" s="1049" t="s">
        <v>1361</v>
      </c>
      <c r="B37" s="1049"/>
      <c r="C37" s="1049"/>
      <c r="D37" s="1049"/>
      <c r="E37" s="1049"/>
      <c r="F37" s="1049"/>
      <c r="G37" s="1049"/>
      <c r="H37" s="1049"/>
      <c r="I37" s="1049"/>
      <c r="J37" s="1049"/>
      <c r="K37" s="1049"/>
      <c r="L37" s="1049"/>
      <c r="M37" s="1049"/>
      <c r="N37" s="1049"/>
      <c r="O37" s="1049"/>
      <c r="P37" s="1049"/>
      <c r="Q37" s="1049"/>
      <c r="R37" s="1049"/>
    </row>
    <row r="38" spans="1:19" x14ac:dyDescent="0.35">
      <c r="A38" s="430"/>
      <c r="B38" s="430"/>
      <c r="C38" s="430"/>
      <c r="D38" s="430"/>
      <c r="E38" s="430"/>
      <c r="F38" s="430"/>
      <c r="G38" s="430"/>
      <c r="H38" s="430"/>
      <c r="I38" s="430"/>
      <c r="J38" s="430"/>
      <c r="K38" s="430"/>
      <c r="L38" s="430"/>
      <c r="M38" s="430"/>
      <c r="N38" s="430"/>
      <c r="O38" s="430"/>
      <c r="P38" s="430"/>
      <c r="Q38" s="430"/>
      <c r="R38" s="430"/>
    </row>
    <row r="39" spans="1:19" x14ac:dyDescent="0.35">
      <c r="K39" s="192"/>
      <c r="L39" s="192"/>
      <c r="M39" s="1050"/>
      <c r="N39" s="761" t="s">
        <v>1180</v>
      </c>
      <c r="O39" s="761" t="s">
        <v>1362</v>
      </c>
      <c r="P39" s="761"/>
    </row>
    <row r="40" spans="1:19" x14ac:dyDescent="0.35">
      <c r="K40" s="192"/>
      <c r="L40" s="192"/>
      <c r="M40" s="1050"/>
      <c r="N40" s="761"/>
      <c r="O40" s="141">
        <v>2020</v>
      </c>
      <c r="P40" s="141">
        <v>2021</v>
      </c>
    </row>
    <row r="41" spans="1:19" x14ac:dyDescent="0.35">
      <c r="K41" s="192"/>
      <c r="L41" s="192"/>
      <c r="M41" s="431" t="s">
        <v>1363</v>
      </c>
      <c r="N41" s="159">
        <v>7</v>
      </c>
      <c r="O41" s="30">
        <v>649000</v>
      </c>
      <c r="P41" s="30">
        <v>0</v>
      </c>
    </row>
    <row r="42" spans="1:19" x14ac:dyDescent="0.35">
      <c r="G42" s="432"/>
      <c r="K42" s="192"/>
      <c r="L42" s="192"/>
      <c r="M42" s="431" t="s">
        <v>1364</v>
      </c>
      <c r="N42" s="335">
        <v>8</v>
      </c>
      <c r="O42" s="336">
        <v>649000</v>
      </c>
      <c r="P42" s="336">
        <f>S24</f>
        <v>0</v>
      </c>
    </row>
    <row r="43" spans="1:19" x14ac:dyDescent="0.35">
      <c r="N43" s="433"/>
      <c r="O43" s="434"/>
    </row>
    <row r="44" spans="1:19" x14ac:dyDescent="0.35">
      <c r="L44" s="93"/>
    </row>
    <row r="45" spans="1:19" x14ac:dyDescent="0.35">
      <c r="K45" s="435"/>
      <c r="L45" s="435"/>
    </row>
  </sheetData>
  <mergeCells count="87">
    <mergeCell ref="A35:R35"/>
    <mergeCell ref="A37:R37"/>
    <mergeCell ref="N39:N40"/>
    <mergeCell ref="M39:M40"/>
    <mergeCell ref="O39:P39"/>
    <mergeCell ref="R15:R17"/>
    <mergeCell ref="A18:R18"/>
    <mergeCell ref="A19:A23"/>
    <mergeCell ref="B19:B23"/>
    <mergeCell ref="C19:C23"/>
    <mergeCell ref="D19:D23"/>
    <mergeCell ref="E19:E23"/>
    <mergeCell ref="F19:F23"/>
    <mergeCell ref="G19:G20"/>
    <mergeCell ref="J19:J23"/>
    <mergeCell ref="K19:K23"/>
    <mergeCell ref="L19:L23"/>
    <mergeCell ref="M19:M23"/>
    <mergeCell ref="N19:N23"/>
    <mergeCell ref="O19:O23"/>
    <mergeCell ref="P19:P23"/>
    <mergeCell ref="R12:R14"/>
    <mergeCell ref="A15:A17"/>
    <mergeCell ref="B15:B17"/>
    <mergeCell ref="C15:C17"/>
    <mergeCell ref="D15:D17"/>
    <mergeCell ref="E15:E17"/>
    <mergeCell ref="F15:F17"/>
    <mergeCell ref="G15:G16"/>
    <mergeCell ref="J15:J17"/>
    <mergeCell ref="K15:K17"/>
    <mergeCell ref="L15:L17"/>
    <mergeCell ref="M15:M17"/>
    <mergeCell ref="N15:N17"/>
    <mergeCell ref="O15:O17"/>
    <mergeCell ref="P15:P17"/>
    <mergeCell ref="Q15:Q17"/>
    <mergeCell ref="A10:R10"/>
    <mergeCell ref="G4:G5"/>
    <mergeCell ref="H4:I4"/>
    <mergeCell ref="J4:J5"/>
    <mergeCell ref="K4:L4"/>
    <mergeCell ref="M4:N4"/>
    <mergeCell ref="O4:P4"/>
    <mergeCell ref="A4:A5"/>
    <mergeCell ref="B4:B5"/>
    <mergeCell ref="C4:C5"/>
    <mergeCell ref="D4:D5"/>
    <mergeCell ref="E4:E5"/>
    <mergeCell ref="F4:F5"/>
    <mergeCell ref="Q4:Q5"/>
    <mergeCell ref="R4:R5"/>
    <mergeCell ref="N12:N14"/>
    <mergeCell ref="O12:O14"/>
    <mergeCell ref="P12:P14"/>
    <mergeCell ref="Q12:Q14"/>
    <mergeCell ref="A12:A14"/>
    <mergeCell ref="B12:B14"/>
    <mergeCell ref="C12:C14"/>
    <mergeCell ref="K12:K14"/>
    <mergeCell ref="L12:L14"/>
    <mergeCell ref="D12:D14"/>
    <mergeCell ref="E12:E14"/>
    <mergeCell ref="F12:F14"/>
    <mergeCell ref="G12:G13"/>
    <mergeCell ref="J12:J14"/>
    <mergeCell ref="B24:B28"/>
    <mergeCell ref="C24:C28"/>
    <mergeCell ref="D24:D28"/>
    <mergeCell ref="E24:E28"/>
    <mergeCell ref="M12:M14"/>
    <mergeCell ref="A32:R32"/>
    <mergeCell ref="R19:R23"/>
    <mergeCell ref="K24:K28"/>
    <mergeCell ref="L24:L28"/>
    <mergeCell ref="M24:M28"/>
    <mergeCell ref="A29:R29"/>
    <mergeCell ref="N24:N28"/>
    <mergeCell ref="O24:O28"/>
    <mergeCell ref="P24:P28"/>
    <mergeCell ref="Q24:Q28"/>
    <mergeCell ref="R24:R28"/>
    <mergeCell ref="Q19:Q23"/>
    <mergeCell ref="F24:F28"/>
    <mergeCell ref="G24:G25"/>
    <mergeCell ref="J24:J28"/>
    <mergeCell ref="A24:A28"/>
  </mergeCells>
  <pageMargins left="0.7" right="0.7" top="0.75" bottom="0.75" header="0.3" footer="0.3"/>
  <pageSetup paperSize="9" orientation="portrait" horizontalDpi="0" verticalDpi="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S64"/>
  <sheetViews>
    <sheetView topLeftCell="A51" zoomScale="70" zoomScaleNormal="70" workbookViewId="0">
      <selection activeCell="A15" sqref="A15:R15"/>
    </sheetView>
  </sheetViews>
  <sheetFormatPr defaultRowHeight="14.5" x14ac:dyDescent="0.35"/>
  <cols>
    <col min="1" max="1" width="4.7265625" style="85" customWidth="1"/>
    <col min="2" max="2" width="8.81640625" style="85" customWidth="1"/>
    <col min="3" max="3" width="11.453125" style="85" customWidth="1"/>
    <col min="4" max="4" width="9.7265625" style="85" customWidth="1"/>
    <col min="5" max="5" width="45.7265625" style="56" customWidth="1"/>
    <col min="6" max="6" width="61.453125" style="56" customWidth="1"/>
    <col min="7" max="7" width="35.7265625" style="85" customWidth="1"/>
    <col min="8" max="8" width="20.453125" style="85" customWidth="1"/>
    <col min="9" max="9" width="12.1796875" style="85" customWidth="1"/>
    <col min="10" max="10" width="35.81640625" style="85" customWidth="1"/>
    <col min="11" max="11" width="12.1796875" style="85" customWidth="1"/>
    <col min="12" max="12" width="12.7265625" style="85" customWidth="1"/>
    <col min="13" max="13" width="17.81640625" style="85" customWidth="1"/>
    <col min="14" max="14" width="26.54296875" style="85" customWidth="1"/>
    <col min="15" max="16" width="18" style="85" customWidth="1"/>
    <col min="17" max="17" width="21.26953125" style="85" customWidth="1"/>
    <col min="18" max="18" width="23.54296875" style="85" customWidth="1"/>
    <col min="19" max="19" width="19.54296875" style="192" customWidth="1"/>
    <col min="20" max="258" width="9.1796875" style="192"/>
    <col min="259" max="259" width="4.7265625" style="192" bestFit="1" customWidth="1"/>
    <col min="260" max="260" width="9.7265625" style="192" bestFit="1" customWidth="1"/>
    <col min="261" max="261" width="10" style="192" bestFit="1" customWidth="1"/>
    <col min="262" max="262" width="8.81640625" style="192" bestFit="1" customWidth="1"/>
    <col min="263" max="263" width="22.81640625" style="192" customWidth="1"/>
    <col min="264" max="264" width="59.7265625" style="192" bestFit="1" customWidth="1"/>
    <col min="265" max="265" width="57.81640625" style="192" bestFit="1" customWidth="1"/>
    <col min="266" max="266" width="35.26953125" style="192" bestFit="1" customWidth="1"/>
    <col min="267" max="267" width="28.1796875" style="192" bestFit="1" customWidth="1"/>
    <col min="268" max="268" width="33.1796875" style="192" bestFit="1" customWidth="1"/>
    <col min="269" max="269" width="26" style="192" bestFit="1" customWidth="1"/>
    <col min="270" max="270" width="19.1796875" style="192" bestFit="1" customWidth="1"/>
    <col min="271" max="271" width="10.453125" style="192" customWidth="1"/>
    <col min="272" max="272" width="11.81640625" style="192" customWidth="1"/>
    <col min="273" max="273" width="14.7265625" style="192" customWidth="1"/>
    <col min="274" max="274" width="9" style="192" bestFit="1" customWidth="1"/>
    <col min="275" max="514" width="9.1796875" style="192"/>
    <col min="515" max="515" width="4.7265625" style="192" bestFit="1" customWidth="1"/>
    <col min="516" max="516" width="9.7265625" style="192" bestFit="1" customWidth="1"/>
    <col min="517" max="517" width="10" style="192" bestFit="1" customWidth="1"/>
    <col min="518" max="518" width="8.81640625" style="192" bestFit="1" customWidth="1"/>
    <col min="519" max="519" width="22.81640625" style="192" customWidth="1"/>
    <col min="520" max="520" width="59.7265625" style="192" bestFit="1" customWidth="1"/>
    <col min="521" max="521" width="57.81640625" style="192" bestFit="1" customWidth="1"/>
    <col min="522" max="522" width="35.26953125" style="192" bestFit="1" customWidth="1"/>
    <col min="523" max="523" width="28.1796875" style="192" bestFit="1" customWidth="1"/>
    <col min="524" max="524" width="33.1796875" style="192" bestFit="1" customWidth="1"/>
    <col min="525" max="525" width="26" style="192" bestFit="1" customWidth="1"/>
    <col min="526" max="526" width="19.1796875" style="192" bestFit="1" customWidth="1"/>
    <col min="527" max="527" width="10.453125" style="192" customWidth="1"/>
    <col min="528" max="528" width="11.81640625" style="192" customWidth="1"/>
    <col min="529" max="529" width="14.7265625" style="192" customWidth="1"/>
    <col min="530" max="530" width="9" style="192" bestFit="1" customWidth="1"/>
    <col min="531" max="770" width="9.1796875" style="192"/>
    <col min="771" max="771" width="4.7265625" style="192" bestFit="1" customWidth="1"/>
    <col min="772" max="772" width="9.7265625" style="192" bestFit="1" customWidth="1"/>
    <col min="773" max="773" width="10" style="192" bestFit="1" customWidth="1"/>
    <col min="774" max="774" width="8.81640625" style="192" bestFit="1" customWidth="1"/>
    <col min="775" max="775" width="22.81640625" style="192" customWidth="1"/>
    <col min="776" max="776" width="59.7265625" style="192" bestFit="1" customWidth="1"/>
    <col min="777" max="777" width="57.81640625" style="192" bestFit="1" customWidth="1"/>
    <col min="778" max="778" width="35.26953125" style="192" bestFit="1" customWidth="1"/>
    <col min="779" max="779" width="28.1796875" style="192" bestFit="1" customWidth="1"/>
    <col min="780" max="780" width="33.1796875" style="192" bestFit="1" customWidth="1"/>
    <col min="781" max="781" width="26" style="192" bestFit="1" customWidth="1"/>
    <col min="782" max="782" width="19.1796875" style="192" bestFit="1" customWidth="1"/>
    <col min="783" max="783" width="10.453125" style="192" customWidth="1"/>
    <col min="784" max="784" width="11.81640625" style="192" customWidth="1"/>
    <col min="785" max="785" width="14.7265625" style="192" customWidth="1"/>
    <col min="786" max="786" width="9" style="192" bestFit="1" customWidth="1"/>
    <col min="787" max="1026" width="9.1796875" style="192"/>
    <col min="1027" max="1027" width="4.7265625" style="192" bestFit="1" customWidth="1"/>
    <col min="1028" max="1028" width="9.7265625" style="192" bestFit="1" customWidth="1"/>
    <col min="1029" max="1029" width="10" style="192" bestFit="1" customWidth="1"/>
    <col min="1030" max="1030" width="8.81640625" style="192" bestFit="1" customWidth="1"/>
    <col min="1031" max="1031" width="22.81640625" style="192" customWidth="1"/>
    <col min="1032" max="1032" width="59.7265625" style="192" bestFit="1" customWidth="1"/>
    <col min="1033" max="1033" width="57.81640625" style="192" bestFit="1" customWidth="1"/>
    <col min="1034" max="1034" width="35.26953125" style="192" bestFit="1" customWidth="1"/>
    <col min="1035" max="1035" width="28.1796875" style="192" bestFit="1" customWidth="1"/>
    <col min="1036" max="1036" width="33.1796875" style="192" bestFit="1" customWidth="1"/>
    <col min="1037" max="1037" width="26" style="192" bestFit="1" customWidth="1"/>
    <col min="1038" max="1038" width="19.1796875" style="192" bestFit="1" customWidth="1"/>
    <col min="1039" max="1039" width="10.453125" style="192" customWidth="1"/>
    <col min="1040" max="1040" width="11.81640625" style="192" customWidth="1"/>
    <col min="1041" max="1041" width="14.7265625" style="192" customWidth="1"/>
    <col min="1042" max="1042" width="9" style="192" bestFit="1" customWidth="1"/>
    <col min="1043" max="1282" width="9.1796875" style="192"/>
    <col min="1283" max="1283" width="4.7265625" style="192" bestFit="1" customWidth="1"/>
    <col min="1284" max="1284" width="9.7265625" style="192" bestFit="1" customWidth="1"/>
    <col min="1285" max="1285" width="10" style="192" bestFit="1" customWidth="1"/>
    <col min="1286" max="1286" width="8.81640625" style="192" bestFit="1" customWidth="1"/>
    <col min="1287" max="1287" width="22.81640625" style="192" customWidth="1"/>
    <col min="1288" max="1288" width="59.7265625" style="192" bestFit="1" customWidth="1"/>
    <col min="1289" max="1289" width="57.81640625" style="192" bestFit="1" customWidth="1"/>
    <col min="1290" max="1290" width="35.26953125" style="192" bestFit="1" customWidth="1"/>
    <col min="1291" max="1291" width="28.1796875" style="192" bestFit="1" customWidth="1"/>
    <col min="1292" max="1292" width="33.1796875" style="192" bestFit="1" customWidth="1"/>
    <col min="1293" max="1293" width="26" style="192" bestFit="1" customWidth="1"/>
    <col min="1294" max="1294" width="19.1796875" style="192" bestFit="1" customWidth="1"/>
    <col min="1295" max="1295" width="10.453125" style="192" customWidth="1"/>
    <col min="1296" max="1296" width="11.81640625" style="192" customWidth="1"/>
    <col min="1297" max="1297" width="14.7265625" style="192" customWidth="1"/>
    <col min="1298" max="1298" width="9" style="192" bestFit="1" customWidth="1"/>
    <col min="1299" max="1538" width="9.1796875" style="192"/>
    <col min="1539" max="1539" width="4.7265625" style="192" bestFit="1" customWidth="1"/>
    <col min="1540" max="1540" width="9.7265625" style="192" bestFit="1" customWidth="1"/>
    <col min="1541" max="1541" width="10" style="192" bestFit="1" customWidth="1"/>
    <col min="1542" max="1542" width="8.81640625" style="192" bestFit="1" customWidth="1"/>
    <col min="1543" max="1543" width="22.81640625" style="192" customWidth="1"/>
    <col min="1544" max="1544" width="59.7265625" style="192" bestFit="1" customWidth="1"/>
    <col min="1545" max="1545" width="57.81640625" style="192" bestFit="1" customWidth="1"/>
    <col min="1546" max="1546" width="35.26953125" style="192" bestFit="1" customWidth="1"/>
    <col min="1547" max="1547" width="28.1796875" style="192" bestFit="1" customWidth="1"/>
    <col min="1548" max="1548" width="33.1796875" style="192" bestFit="1" customWidth="1"/>
    <col min="1549" max="1549" width="26" style="192" bestFit="1" customWidth="1"/>
    <col min="1550" max="1550" width="19.1796875" style="192" bestFit="1" customWidth="1"/>
    <col min="1551" max="1551" width="10.453125" style="192" customWidth="1"/>
    <col min="1552" max="1552" width="11.81640625" style="192" customWidth="1"/>
    <col min="1553" max="1553" width="14.7265625" style="192" customWidth="1"/>
    <col min="1554" max="1554" width="9" style="192" bestFit="1" customWidth="1"/>
    <col min="1555" max="1794" width="9.1796875" style="192"/>
    <col min="1795" max="1795" width="4.7265625" style="192" bestFit="1" customWidth="1"/>
    <col min="1796" max="1796" width="9.7265625" style="192" bestFit="1" customWidth="1"/>
    <col min="1797" max="1797" width="10" style="192" bestFit="1" customWidth="1"/>
    <col min="1798" max="1798" width="8.81640625" style="192" bestFit="1" customWidth="1"/>
    <col min="1799" max="1799" width="22.81640625" style="192" customWidth="1"/>
    <col min="1800" max="1800" width="59.7265625" style="192" bestFit="1" customWidth="1"/>
    <col min="1801" max="1801" width="57.81640625" style="192" bestFit="1" customWidth="1"/>
    <col min="1802" max="1802" width="35.26953125" style="192" bestFit="1" customWidth="1"/>
    <col min="1803" max="1803" width="28.1796875" style="192" bestFit="1" customWidth="1"/>
    <col min="1804" max="1804" width="33.1796875" style="192" bestFit="1" customWidth="1"/>
    <col min="1805" max="1805" width="26" style="192" bestFit="1" customWidth="1"/>
    <col min="1806" max="1806" width="19.1796875" style="192" bestFit="1" customWidth="1"/>
    <col min="1807" max="1807" width="10.453125" style="192" customWidth="1"/>
    <col min="1808" max="1808" width="11.81640625" style="192" customWidth="1"/>
    <col min="1809" max="1809" width="14.7265625" style="192" customWidth="1"/>
    <col min="1810" max="1810" width="9" style="192" bestFit="1" customWidth="1"/>
    <col min="1811" max="2050" width="9.1796875" style="192"/>
    <col min="2051" max="2051" width="4.7265625" style="192" bestFit="1" customWidth="1"/>
    <col min="2052" max="2052" width="9.7265625" style="192" bestFit="1" customWidth="1"/>
    <col min="2053" max="2053" width="10" style="192" bestFit="1" customWidth="1"/>
    <col min="2054" max="2054" width="8.81640625" style="192" bestFit="1" customWidth="1"/>
    <col min="2055" max="2055" width="22.81640625" style="192" customWidth="1"/>
    <col min="2056" max="2056" width="59.7265625" style="192" bestFit="1" customWidth="1"/>
    <col min="2057" max="2057" width="57.81640625" style="192" bestFit="1" customWidth="1"/>
    <col min="2058" max="2058" width="35.26953125" style="192" bestFit="1" customWidth="1"/>
    <col min="2059" max="2059" width="28.1796875" style="192" bestFit="1" customWidth="1"/>
    <col min="2060" max="2060" width="33.1796875" style="192" bestFit="1" customWidth="1"/>
    <col min="2061" max="2061" width="26" style="192" bestFit="1" customWidth="1"/>
    <col min="2062" max="2062" width="19.1796875" style="192" bestFit="1" customWidth="1"/>
    <col min="2063" max="2063" width="10.453125" style="192" customWidth="1"/>
    <col min="2064" max="2064" width="11.81640625" style="192" customWidth="1"/>
    <col min="2065" max="2065" width="14.7265625" style="192" customWidth="1"/>
    <col min="2066" max="2066" width="9" style="192" bestFit="1" customWidth="1"/>
    <col min="2067" max="2306" width="9.1796875" style="192"/>
    <col min="2307" max="2307" width="4.7265625" style="192" bestFit="1" customWidth="1"/>
    <col min="2308" max="2308" width="9.7265625" style="192" bestFit="1" customWidth="1"/>
    <col min="2309" max="2309" width="10" style="192" bestFit="1" customWidth="1"/>
    <col min="2310" max="2310" width="8.81640625" style="192" bestFit="1" customWidth="1"/>
    <col min="2311" max="2311" width="22.81640625" style="192" customWidth="1"/>
    <col min="2312" max="2312" width="59.7265625" style="192" bestFit="1" customWidth="1"/>
    <col min="2313" max="2313" width="57.81640625" style="192" bestFit="1" customWidth="1"/>
    <col min="2314" max="2314" width="35.26953125" style="192" bestFit="1" customWidth="1"/>
    <col min="2315" max="2315" width="28.1796875" style="192" bestFit="1" customWidth="1"/>
    <col min="2316" max="2316" width="33.1796875" style="192" bestFit="1" customWidth="1"/>
    <col min="2317" max="2317" width="26" style="192" bestFit="1" customWidth="1"/>
    <col min="2318" max="2318" width="19.1796875" style="192" bestFit="1" customWidth="1"/>
    <col min="2319" max="2319" width="10.453125" style="192" customWidth="1"/>
    <col min="2320" max="2320" width="11.81640625" style="192" customWidth="1"/>
    <col min="2321" max="2321" width="14.7265625" style="192" customWidth="1"/>
    <col min="2322" max="2322" width="9" style="192" bestFit="1" customWidth="1"/>
    <col min="2323" max="2562" width="9.1796875" style="192"/>
    <col min="2563" max="2563" width="4.7265625" style="192" bestFit="1" customWidth="1"/>
    <col min="2564" max="2564" width="9.7265625" style="192" bestFit="1" customWidth="1"/>
    <col min="2565" max="2565" width="10" style="192" bestFit="1" customWidth="1"/>
    <col min="2566" max="2566" width="8.81640625" style="192" bestFit="1" customWidth="1"/>
    <col min="2567" max="2567" width="22.81640625" style="192" customWidth="1"/>
    <col min="2568" max="2568" width="59.7265625" style="192" bestFit="1" customWidth="1"/>
    <col min="2569" max="2569" width="57.81640625" style="192" bestFit="1" customWidth="1"/>
    <col min="2570" max="2570" width="35.26953125" style="192" bestFit="1" customWidth="1"/>
    <col min="2571" max="2571" width="28.1796875" style="192" bestFit="1" customWidth="1"/>
    <col min="2572" max="2572" width="33.1796875" style="192" bestFit="1" customWidth="1"/>
    <col min="2573" max="2573" width="26" style="192" bestFit="1" customWidth="1"/>
    <col min="2574" max="2574" width="19.1796875" style="192" bestFit="1" customWidth="1"/>
    <col min="2575" max="2575" width="10.453125" style="192" customWidth="1"/>
    <col min="2576" max="2576" width="11.81640625" style="192" customWidth="1"/>
    <col min="2577" max="2577" width="14.7265625" style="192" customWidth="1"/>
    <col min="2578" max="2578" width="9" style="192" bestFit="1" customWidth="1"/>
    <col min="2579" max="2818" width="9.1796875" style="192"/>
    <col min="2819" max="2819" width="4.7265625" style="192" bestFit="1" customWidth="1"/>
    <col min="2820" max="2820" width="9.7265625" style="192" bestFit="1" customWidth="1"/>
    <col min="2821" max="2821" width="10" style="192" bestFit="1" customWidth="1"/>
    <col min="2822" max="2822" width="8.81640625" style="192" bestFit="1" customWidth="1"/>
    <col min="2823" max="2823" width="22.81640625" style="192" customWidth="1"/>
    <col min="2824" max="2824" width="59.7265625" style="192" bestFit="1" customWidth="1"/>
    <col min="2825" max="2825" width="57.81640625" style="192" bestFit="1" customWidth="1"/>
    <col min="2826" max="2826" width="35.26953125" style="192" bestFit="1" customWidth="1"/>
    <col min="2827" max="2827" width="28.1796875" style="192" bestFit="1" customWidth="1"/>
    <col min="2828" max="2828" width="33.1796875" style="192" bestFit="1" customWidth="1"/>
    <col min="2829" max="2829" width="26" style="192" bestFit="1" customWidth="1"/>
    <col min="2830" max="2830" width="19.1796875" style="192" bestFit="1" customWidth="1"/>
    <col min="2831" max="2831" width="10.453125" style="192" customWidth="1"/>
    <col min="2832" max="2832" width="11.81640625" style="192" customWidth="1"/>
    <col min="2833" max="2833" width="14.7265625" style="192" customWidth="1"/>
    <col min="2834" max="2834" width="9" style="192" bestFit="1" customWidth="1"/>
    <col min="2835" max="3074" width="9.1796875" style="192"/>
    <col min="3075" max="3075" width="4.7265625" style="192" bestFit="1" customWidth="1"/>
    <col min="3076" max="3076" width="9.7265625" style="192" bestFit="1" customWidth="1"/>
    <col min="3077" max="3077" width="10" style="192" bestFit="1" customWidth="1"/>
    <col min="3078" max="3078" width="8.81640625" style="192" bestFit="1" customWidth="1"/>
    <col min="3079" max="3079" width="22.81640625" style="192" customWidth="1"/>
    <col min="3080" max="3080" width="59.7265625" style="192" bestFit="1" customWidth="1"/>
    <col min="3081" max="3081" width="57.81640625" style="192" bestFit="1" customWidth="1"/>
    <col min="3082" max="3082" width="35.26953125" style="192" bestFit="1" customWidth="1"/>
    <col min="3083" max="3083" width="28.1796875" style="192" bestFit="1" customWidth="1"/>
    <col min="3084" max="3084" width="33.1796875" style="192" bestFit="1" customWidth="1"/>
    <col min="3085" max="3085" width="26" style="192" bestFit="1" customWidth="1"/>
    <col min="3086" max="3086" width="19.1796875" style="192" bestFit="1" customWidth="1"/>
    <col min="3087" max="3087" width="10.453125" style="192" customWidth="1"/>
    <col min="3088" max="3088" width="11.81640625" style="192" customWidth="1"/>
    <col min="3089" max="3089" width="14.7265625" style="192" customWidth="1"/>
    <col min="3090" max="3090" width="9" style="192" bestFit="1" customWidth="1"/>
    <col min="3091" max="3330" width="9.1796875" style="192"/>
    <col min="3331" max="3331" width="4.7265625" style="192" bestFit="1" customWidth="1"/>
    <col min="3332" max="3332" width="9.7265625" style="192" bestFit="1" customWidth="1"/>
    <col min="3333" max="3333" width="10" style="192" bestFit="1" customWidth="1"/>
    <col min="3334" max="3334" width="8.81640625" style="192" bestFit="1" customWidth="1"/>
    <col min="3335" max="3335" width="22.81640625" style="192" customWidth="1"/>
    <col min="3336" max="3336" width="59.7265625" style="192" bestFit="1" customWidth="1"/>
    <col min="3337" max="3337" width="57.81640625" style="192" bestFit="1" customWidth="1"/>
    <col min="3338" max="3338" width="35.26953125" style="192" bestFit="1" customWidth="1"/>
    <col min="3339" max="3339" width="28.1796875" style="192" bestFit="1" customWidth="1"/>
    <col min="3340" max="3340" width="33.1796875" style="192" bestFit="1" customWidth="1"/>
    <col min="3341" max="3341" width="26" style="192" bestFit="1" customWidth="1"/>
    <col min="3342" max="3342" width="19.1796875" style="192" bestFit="1" customWidth="1"/>
    <col min="3343" max="3343" width="10.453125" style="192" customWidth="1"/>
    <col min="3344" max="3344" width="11.81640625" style="192" customWidth="1"/>
    <col min="3345" max="3345" width="14.7265625" style="192" customWidth="1"/>
    <col min="3346" max="3346" width="9" style="192" bestFit="1" customWidth="1"/>
    <col min="3347" max="3586" width="9.1796875" style="192"/>
    <col min="3587" max="3587" width="4.7265625" style="192" bestFit="1" customWidth="1"/>
    <col min="3588" max="3588" width="9.7265625" style="192" bestFit="1" customWidth="1"/>
    <col min="3589" max="3589" width="10" style="192" bestFit="1" customWidth="1"/>
    <col min="3590" max="3590" width="8.81640625" style="192" bestFit="1" customWidth="1"/>
    <col min="3591" max="3591" width="22.81640625" style="192" customWidth="1"/>
    <col min="3592" max="3592" width="59.7265625" style="192" bestFit="1" customWidth="1"/>
    <col min="3593" max="3593" width="57.81640625" style="192" bestFit="1" customWidth="1"/>
    <col min="3594" max="3594" width="35.26953125" style="192" bestFit="1" customWidth="1"/>
    <col min="3595" max="3595" width="28.1796875" style="192" bestFit="1" customWidth="1"/>
    <col min="3596" max="3596" width="33.1796875" style="192" bestFit="1" customWidth="1"/>
    <col min="3597" max="3597" width="26" style="192" bestFit="1" customWidth="1"/>
    <col min="3598" max="3598" width="19.1796875" style="192" bestFit="1" customWidth="1"/>
    <col min="3599" max="3599" width="10.453125" style="192" customWidth="1"/>
    <col min="3600" max="3600" width="11.81640625" style="192" customWidth="1"/>
    <col min="3601" max="3601" width="14.7265625" style="192" customWidth="1"/>
    <col min="3602" max="3602" width="9" style="192" bestFit="1" customWidth="1"/>
    <col min="3603" max="3842" width="9.1796875" style="192"/>
    <col min="3843" max="3843" width="4.7265625" style="192" bestFit="1" customWidth="1"/>
    <col min="3844" max="3844" width="9.7265625" style="192" bestFit="1" customWidth="1"/>
    <col min="3845" max="3845" width="10" style="192" bestFit="1" customWidth="1"/>
    <col min="3846" max="3846" width="8.81640625" style="192" bestFit="1" customWidth="1"/>
    <col min="3847" max="3847" width="22.81640625" style="192" customWidth="1"/>
    <col min="3848" max="3848" width="59.7265625" style="192" bestFit="1" customWidth="1"/>
    <col min="3849" max="3849" width="57.81640625" style="192" bestFit="1" customWidth="1"/>
    <col min="3850" max="3850" width="35.26953125" style="192" bestFit="1" customWidth="1"/>
    <col min="3851" max="3851" width="28.1796875" style="192" bestFit="1" customWidth="1"/>
    <col min="3852" max="3852" width="33.1796875" style="192" bestFit="1" customWidth="1"/>
    <col min="3853" max="3853" width="26" style="192" bestFit="1" customWidth="1"/>
    <col min="3854" max="3854" width="19.1796875" style="192" bestFit="1" customWidth="1"/>
    <col min="3855" max="3855" width="10.453125" style="192" customWidth="1"/>
    <col min="3856" max="3856" width="11.81640625" style="192" customWidth="1"/>
    <col min="3857" max="3857" width="14.7265625" style="192" customWidth="1"/>
    <col min="3858" max="3858" width="9" style="192" bestFit="1" customWidth="1"/>
    <col min="3859" max="4098" width="9.1796875" style="192"/>
    <col min="4099" max="4099" width="4.7265625" style="192" bestFit="1" customWidth="1"/>
    <col min="4100" max="4100" width="9.7265625" style="192" bestFit="1" customWidth="1"/>
    <col min="4101" max="4101" width="10" style="192" bestFit="1" customWidth="1"/>
    <col min="4102" max="4102" width="8.81640625" style="192" bestFit="1" customWidth="1"/>
    <col min="4103" max="4103" width="22.81640625" style="192" customWidth="1"/>
    <col min="4104" max="4104" width="59.7265625" style="192" bestFit="1" customWidth="1"/>
    <col min="4105" max="4105" width="57.81640625" style="192" bestFit="1" customWidth="1"/>
    <col min="4106" max="4106" width="35.26953125" style="192" bestFit="1" customWidth="1"/>
    <col min="4107" max="4107" width="28.1796875" style="192" bestFit="1" customWidth="1"/>
    <col min="4108" max="4108" width="33.1796875" style="192" bestFit="1" customWidth="1"/>
    <col min="4109" max="4109" width="26" style="192" bestFit="1" customWidth="1"/>
    <col min="4110" max="4110" width="19.1796875" style="192" bestFit="1" customWidth="1"/>
    <col min="4111" max="4111" width="10.453125" style="192" customWidth="1"/>
    <col min="4112" max="4112" width="11.81640625" style="192" customWidth="1"/>
    <col min="4113" max="4113" width="14.7265625" style="192" customWidth="1"/>
    <col min="4114" max="4114" width="9" style="192" bestFit="1" customWidth="1"/>
    <col min="4115" max="4354" width="9.1796875" style="192"/>
    <col min="4355" max="4355" width="4.7265625" style="192" bestFit="1" customWidth="1"/>
    <col min="4356" max="4356" width="9.7265625" style="192" bestFit="1" customWidth="1"/>
    <col min="4357" max="4357" width="10" style="192" bestFit="1" customWidth="1"/>
    <col min="4358" max="4358" width="8.81640625" style="192" bestFit="1" customWidth="1"/>
    <col min="4359" max="4359" width="22.81640625" style="192" customWidth="1"/>
    <col min="4360" max="4360" width="59.7265625" style="192" bestFit="1" customWidth="1"/>
    <col min="4361" max="4361" width="57.81640625" style="192" bestFit="1" customWidth="1"/>
    <col min="4362" max="4362" width="35.26953125" style="192" bestFit="1" customWidth="1"/>
    <col min="4363" max="4363" width="28.1796875" style="192" bestFit="1" customWidth="1"/>
    <col min="4364" max="4364" width="33.1796875" style="192" bestFit="1" customWidth="1"/>
    <col min="4365" max="4365" width="26" style="192" bestFit="1" customWidth="1"/>
    <col min="4366" max="4366" width="19.1796875" style="192" bestFit="1" customWidth="1"/>
    <col min="4367" max="4367" width="10.453125" style="192" customWidth="1"/>
    <col min="4368" max="4368" width="11.81640625" style="192" customWidth="1"/>
    <col min="4369" max="4369" width="14.7265625" style="192" customWidth="1"/>
    <col min="4370" max="4370" width="9" style="192" bestFit="1" customWidth="1"/>
    <col min="4371" max="4610" width="9.1796875" style="192"/>
    <col min="4611" max="4611" width="4.7265625" style="192" bestFit="1" customWidth="1"/>
    <col min="4612" max="4612" width="9.7265625" style="192" bestFit="1" customWidth="1"/>
    <col min="4613" max="4613" width="10" style="192" bestFit="1" customWidth="1"/>
    <col min="4614" max="4614" width="8.81640625" style="192" bestFit="1" customWidth="1"/>
    <col min="4615" max="4615" width="22.81640625" style="192" customWidth="1"/>
    <col min="4616" max="4616" width="59.7265625" style="192" bestFit="1" customWidth="1"/>
    <col min="4617" max="4617" width="57.81640625" style="192" bestFit="1" customWidth="1"/>
    <col min="4618" max="4618" width="35.26953125" style="192" bestFit="1" customWidth="1"/>
    <col min="4619" max="4619" width="28.1796875" style="192" bestFit="1" customWidth="1"/>
    <col min="4620" max="4620" width="33.1796875" style="192" bestFit="1" customWidth="1"/>
    <col min="4621" max="4621" width="26" style="192" bestFit="1" customWidth="1"/>
    <col min="4622" max="4622" width="19.1796875" style="192" bestFit="1" customWidth="1"/>
    <col min="4623" max="4623" width="10.453125" style="192" customWidth="1"/>
    <col min="4624" max="4624" width="11.81640625" style="192" customWidth="1"/>
    <col min="4625" max="4625" width="14.7265625" style="192" customWidth="1"/>
    <col min="4626" max="4626" width="9" style="192" bestFit="1" customWidth="1"/>
    <col min="4627" max="4866" width="9.1796875" style="192"/>
    <col min="4867" max="4867" width="4.7265625" style="192" bestFit="1" customWidth="1"/>
    <col min="4868" max="4868" width="9.7265625" style="192" bestFit="1" customWidth="1"/>
    <col min="4869" max="4869" width="10" style="192" bestFit="1" customWidth="1"/>
    <col min="4870" max="4870" width="8.81640625" style="192" bestFit="1" customWidth="1"/>
    <col min="4871" max="4871" width="22.81640625" style="192" customWidth="1"/>
    <col min="4872" max="4872" width="59.7265625" style="192" bestFit="1" customWidth="1"/>
    <col min="4873" max="4873" width="57.81640625" style="192" bestFit="1" customWidth="1"/>
    <col min="4874" max="4874" width="35.26953125" style="192" bestFit="1" customWidth="1"/>
    <col min="4875" max="4875" width="28.1796875" style="192" bestFit="1" customWidth="1"/>
    <col min="4876" max="4876" width="33.1796875" style="192" bestFit="1" customWidth="1"/>
    <col min="4877" max="4877" width="26" style="192" bestFit="1" customWidth="1"/>
    <col min="4878" max="4878" width="19.1796875" style="192" bestFit="1" customWidth="1"/>
    <col min="4879" max="4879" width="10.453125" style="192" customWidth="1"/>
    <col min="4880" max="4880" width="11.81640625" style="192" customWidth="1"/>
    <col min="4881" max="4881" width="14.7265625" style="192" customWidth="1"/>
    <col min="4882" max="4882" width="9" style="192" bestFit="1" customWidth="1"/>
    <col min="4883" max="5122" width="9.1796875" style="192"/>
    <col min="5123" max="5123" width="4.7265625" style="192" bestFit="1" customWidth="1"/>
    <col min="5124" max="5124" width="9.7265625" style="192" bestFit="1" customWidth="1"/>
    <col min="5125" max="5125" width="10" style="192" bestFit="1" customWidth="1"/>
    <col min="5126" max="5126" width="8.81640625" style="192" bestFit="1" customWidth="1"/>
    <col min="5127" max="5127" width="22.81640625" style="192" customWidth="1"/>
    <col min="5128" max="5128" width="59.7265625" style="192" bestFit="1" customWidth="1"/>
    <col min="5129" max="5129" width="57.81640625" style="192" bestFit="1" customWidth="1"/>
    <col min="5130" max="5130" width="35.26953125" style="192" bestFit="1" customWidth="1"/>
    <col min="5131" max="5131" width="28.1796875" style="192" bestFit="1" customWidth="1"/>
    <col min="5132" max="5132" width="33.1796875" style="192" bestFit="1" customWidth="1"/>
    <col min="5133" max="5133" width="26" style="192" bestFit="1" customWidth="1"/>
    <col min="5134" max="5134" width="19.1796875" style="192" bestFit="1" customWidth="1"/>
    <col min="5135" max="5135" width="10.453125" style="192" customWidth="1"/>
    <col min="5136" max="5136" width="11.81640625" style="192" customWidth="1"/>
    <col min="5137" max="5137" width="14.7265625" style="192" customWidth="1"/>
    <col min="5138" max="5138" width="9" style="192" bestFit="1" customWidth="1"/>
    <col min="5139" max="5378" width="9.1796875" style="192"/>
    <col min="5379" max="5379" width="4.7265625" style="192" bestFit="1" customWidth="1"/>
    <col min="5380" max="5380" width="9.7265625" style="192" bestFit="1" customWidth="1"/>
    <col min="5381" max="5381" width="10" style="192" bestFit="1" customWidth="1"/>
    <col min="5382" max="5382" width="8.81640625" style="192" bestFit="1" customWidth="1"/>
    <col min="5383" max="5383" width="22.81640625" style="192" customWidth="1"/>
    <col min="5384" max="5384" width="59.7265625" style="192" bestFit="1" customWidth="1"/>
    <col min="5385" max="5385" width="57.81640625" style="192" bestFit="1" customWidth="1"/>
    <col min="5386" max="5386" width="35.26953125" style="192" bestFit="1" customWidth="1"/>
    <col min="5387" max="5387" width="28.1796875" style="192" bestFit="1" customWidth="1"/>
    <col min="5388" max="5388" width="33.1796875" style="192" bestFit="1" customWidth="1"/>
    <col min="5389" max="5389" width="26" style="192" bestFit="1" customWidth="1"/>
    <col min="5390" max="5390" width="19.1796875" style="192" bestFit="1" customWidth="1"/>
    <col min="5391" max="5391" width="10.453125" style="192" customWidth="1"/>
    <col min="5392" max="5392" width="11.81640625" style="192" customWidth="1"/>
    <col min="5393" max="5393" width="14.7265625" style="192" customWidth="1"/>
    <col min="5394" max="5394" width="9" style="192" bestFit="1" customWidth="1"/>
    <col min="5395" max="5634" width="9.1796875" style="192"/>
    <col min="5635" max="5635" width="4.7265625" style="192" bestFit="1" customWidth="1"/>
    <col min="5636" max="5636" width="9.7265625" style="192" bestFit="1" customWidth="1"/>
    <col min="5637" max="5637" width="10" style="192" bestFit="1" customWidth="1"/>
    <col min="5638" max="5638" width="8.81640625" style="192" bestFit="1" customWidth="1"/>
    <col min="5639" max="5639" width="22.81640625" style="192" customWidth="1"/>
    <col min="5640" max="5640" width="59.7265625" style="192" bestFit="1" customWidth="1"/>
    <col min="5641" max="5641" width="57.81640625" style="192" bestFit="1" customWidth="1"/>
    <col min="5642" max="5642" width="35.26953125" style="192" bestFit="1" customWidth="1"/>
    <col min="5643" max="5643" width="28.1796875" style="192" bestFit="1" customWidth="1"/>
    <col min="5644" max="5644" width="33.1796875" style="192" bestFit="1" customWidth="1"/>
    <col min="5645" max="5645" width="26" style="192" bestFit="1" customWidth="1"/>
    <col min="5646" max="5646" width="19.1796875" style="192" bestFit="1" customWidth="1"/>
    <col min="5647" max="5647" width="10.453125" style="192" customWidth="1"/>
    <col min="5648" max="5648" width="11.81640625" style="192" customWidth="1"/>
    <col min="5649" max="5649" width="14.7265625" style="192" customWidth="1"/>
    <col min="5650" max="5650" width="9" style="192" bestFit="1" customWidth="1"/>
    <col min="5651" max="5890" width="9.1796875" style="192"/>
    <col min="5891" max="5891" width="4.7265625" style="192" bestFit="1" customWidth="1"/>
    <col min="5892" max="5892" width="9.7265625" style="192" bestFit="1" customWidth="1"/>
    <col min="5893" max="5893" width="10" style="192" bestFit="1" customWidth="1"/>
    <col min="5894" max="5894" width="8.81640625" style="192" bestFit="1" customWidth="1"/>
    <col min="5895" max="5895" width="22.81640625" style="192" customWidth="1"/>
    <col min="5896" max="5896" width="59.7265625" style="192" bestFit="1" customWidth="1"/>
    <col min="5897" max="5897" width="57.81640625" style="192" bestFit="1" customWidth="1"/>
    <col min="5898" max="5898" width="35.26953125" style="192" bestFit="1" customWidth="1"/>
    <col min="5899" max="5899" width="28.1796875" style="192" bestFit="1" customWidth="1"/>
    <col min="5900" max="5900" width="33.1796875" style="192" bestFit="1" customWidth="1"/>
    <col min="5901" max="5901" width="26" style="192" bestFit="1" customWidth="1"/>
    <col min="5902" max="5902" width="19.1796875" style="192" bestFit="1" customWidth="1"/>
    <col min="5903" max="5903" width="10.453125" style="192" customWidth="1"/>
    <col min="5904" max="5904" width="11.81640625" style="192" customWidth="1"/>
    <col min="5905" max="5905" width="14.7265625" style="192" customWidth="1"/>
    <col min="5906" max="5906" width="9" style="192" bestFit="1" customWidth="1"/>
    <col min="5907" max="6146" width="9.1796875" style="192"/>
    <col min="6147" max="6147" width="4.7265625" style="192" bestFit="1" customWidth="1"/>
    <col min="6148" max="6148" width="9.7265625" style="192" bestFit="1" customWidth="1"/>
    <col min="6149" max="6149" width="10" style="192" bestFit="1" customWidth="1"/>
    <col min="6150" max="6150" width="8.81640625" style="192" bestFit="1" customWidth="1"/>
    <col min="6151" max="6151" width="22.81640625" style="192" customWidth="1"/>
    <col min="6152" max="6152" width="59.7265625" style="192" bestFit="1" customWidth="1"/>
    <col min="6153" max="6153" width="57.81640625" style="192" bestFit="1" customWidth="1"/>
    <col min="6154" max="6154" width="35.26953125" style="192" bestFit="1" customWidth="1"/>
    <col min="6155" max="6155" width="28.1796875" style="192" bestFit="1" customWidth="1"/>
    <col min="6156" max="6156" width="33.1796875" style="192" bestFit="1" customWidth="1"/>
    <col min="6157" max="6157" width="26" style="192" bestFit="1" customWidth="1"/>
    <col min="6158" max="6158" width="19.1796875" style="192" bestFit="1" customWidth="1"/>
    <col min="6159" max="6159" width="10.453125" style="192" customWidth="1"/>
    <col min="6160" max="6160" width="11.81640625" style="192" customWidth="1"/>
    <col min="6161" max="6161" width="14.7265625" style="192" customWidth="1"/>
    <col min="6162" max="6162" width="9" style="192" bestFit="1" customWidth="1"/>
    <col min="6163" max="6402" width="9.1796875" style="192"/>
    <col min="6403" max="6403" width="4.7265625" style="192" bestFit="1" customWidth="1"/>
    <col min="6404" max="6404" width="9.7265625" style="192" bestFit="1" customWidth="1"/>
    <col min="6405" max="6405" width="10" style="192" bestFit="1" customWidth="1"/>
    <col min="6406" max="6406" width="8.81640625" style="192" bestFit="1" customWidth="1"/>
    <col min="6407" max="6407" width="22.81640625" style="192" customWidth="1"/>
    <col min="6408" max="6408" width="59.7265625" style="192" bestFit="1" customWidth="1"/>
    <col min="6409" max="6409" width="57.81640625" style="192" bestFit="1" customWidth="1"/>
    <col min="6410" max="6410" width="35.26953125" style="192" bestFit="1" customWidth="1"/>
    <col min="6411" max="6411" width="28.1796875" style="192" bestFit="1" customWidth="1"/>
    <col min="6412" max="6412" width="33.1796875" style="192" bestFit="1" customWidth="1"/>
    <col min="6413" max="6413" width="26" style="192" bestFit="1" customWidth="1"/>
    <col min="6414" max="6414" width="19.1796875" style="192" bestFit="1" customWidth="1"/>
    <col min="6415" max="6415" width="10.453125" style="192" customWidth="1"/>
    <col min="6416" max="6416" width="11.81640625" style="192" customWidth="1"/>
    <col min="6417" max="6417" width="14.7265625" style="192" customWidth="1"/>
    <col min="6418" max="6418" width="9" style="192" bestFit="1" customWidth="1"/>
    <col min="6419" max="6658" width="9.1796875" style="192"/>
    <col min="6659" max="6659" width="4.7265625" style="192" bestFit="1" customWidth="1"/>
    <col min="6660" max="6660" width="9.7265625" style="192" bestFit="1" customWidth="1"/>
    <col min="6661" max="6661" width="10" style="192" bestFit="1" customWidth="1"/>
    <col min="6662" max="6662" width="8.81640625" style="192" bestFit="1" customWidth="1"/>
    <col min="6663" max="6663" width="22.81640625" style="192" customWidth="1"/>
    <col min="6664" max="6664" width="59.7265625" style="192" bestFit="1" customWidth="1"/>
    <col min="6665" max="6665" width="57.81640625" style="192" bestFit="1" customWidth="1"/>
    <col min="6666" max="6666" width="35.26953125" style="192" bestFit="1" customWidth="1"/>
    <col min="6667" max="6667" width="28.1796875" style="192" bestFit="1" customWidth="1"/>
    <col min="6668" max="6668" width="33.1796875" style="192" bestFit="1" customWidth="1"/>
    <col min="6669" max="6669" width="26" style="192" bestFit="1" customWidth="1"/>
    <col min="6670" max="6670" width="19.1796875" style="192" bestFit="1" customWidth="1"/>
    <col min="6671" max="6671" width="10.453125" style="192" customWidth="1"/>
    <col min="6672" max="6672" width="11.81640625" style="192" customWidth="1"/>
    <col min="6673" max="6673" width="14.7265625" style="192" customWidth="1"/>
    <col min="6674" max="6674" width="9" style="192" bestFit="1" customWidth="1"/>
    <col min="6675" max="6914" width="9.1796875" style="192"/>
    <col min="6915" max="6915" width="4.7265625" style="192" bestFit="1" customWidth="1"/>
    <col min="6916" max="6916" width="9.7265625" style="192" bestFit="1" customWidth="1"/>
    <col min="6917" max="6917" width="10" style="192" bestFit="1" customWidth="1"/>
    <col min="6918" max="6918" width="8.81640625" style="192" bestFit="1" customWidth="1"/>
    <col min="6919" max="6919" width="22.81640625" style="192" customWidth="1"/>
    <col min="6920" max="6920" width="59.7265625" style="192" bestFit="1" customWidth="1"/>
    <col min="6921" max="6921" width="57.81640625" style="192" bestFit="1" customWidth="1"/>
    <col min="6922" max="6922" width="35.26953125" style="192" bestFit="1" customWidth="1"/>
    <col min="6923" max="6923" width="28.1796875" style="192" bestFit="1" customWidth="1"/>
    <col min="6924" max="6924" width="33.1796875" style="192" bestFit="1" customWidth="1"/>
    <col min="6925" max="6925" width="26" style="192" bestFit="1" customWidth="1"/>
    <col min="6926" max="6926" width="19.1796875" style="192" bestFit="1" customWidth="1"/>
    <col min="6927" max="6927" width="10.453125" style="192" customWidth="1"/>
    <col min="6928" max="6928" width="11.81640625" style="192" customWidth="1"/>
    <col min="6929" max="6929" width="14.7265625" style="192" customWidth="1"/>
    <col min="6930" max="6930" width="9" style="192" bestFit="1" customWidth="1"/>
    <col min="6931" max="7170" width="9.1796875" style="192"/>
    <col min="7171" max="7171" width="4.7265625" style="192" bestFit="1" customWidth="1"/>
    <col min="7172" max="7172" width="9.7265625" style="192" bestFit="1" customWidth="1"/>
    <col min="7173" max="7173" width="10" style="192" bestFit="1" customWidth="1"/>
    <col min="7174" max="7174" width="8.81640625" style="192" bestFit="1" customWidth="1"/>
    <col min="7175" max="7175" width="22.81640625" style="192" customWidth="1"/>
    <col min="7176" max="7176" width="59.7265625" style="192" bestFit="1" customWidth="1"/>
    <col min="7177" max="7177" width="57.81640625" style="192" bestFit="1" customWidth="1"/>
    <col min="7178" max="7178" width="35.26953125" style="192" bestFit="1" customWidth="1"/>
    <col min="7179" max="7179" width="28.1796875" style="192" bestFit="1" customWidth="1"/>
    <col min="7180" max="7180" width="33.1796875" style="192" bestFit="1" customWidth="1"/>
    <col min="7181" max="7181" width="26" style="192" bestFit="1" customWidth="1"/>
    <col min="7182" max="7182" width="19.1796875" style="192" bestFit="1" customWidth="1"/>
    <col min="7183" max="7183" width="10.453125" style="192" customWidth="1"/>
    <col min="7184" max="7184" width="11.81640625" style="192" customWidth="1"/>
    <col min="7185" max="7185" width="14.7265625" style="192" customWidth="1"/>
    <col min="7186" max="7186" width="9" style="192" bestFit="1" customWidth="1"/>
    <col min="7187" max="7426" width="9.1796875" style="192"/>
    <col min="7427" max="7427" width="4.7265625" style="192" bestFit="1" customWidth="1"/>
    <col min="7428" max="7428" width="9.7265625" style="192" bestFit="1" customWidth="1"/>
    <col min="7429" max="7429" width="10" style="192" bestFit="1" customWidth="1"/>
    <col min="7430" max="7430" width="8.81640625" style="192" bestFit="1" customWidth="1"/>
    <col min="7431" max="7431" width="22.81640625" style="192" customWidth="1"/>
    <col min="7432" max="7432" width="59.7265625" style="192" bestFit="1" customWidth="1"/>
    <col min="7433" max="7433" width="57.81640625" style="192" bestFit="1" customWidth="1"/>
    <col min="7434" max="7434" width="35.26953125" style="192" bestFit="1" customWidth="1"/>
    <col min="7435" max="7435" width="28.1796875" style="192" bestFit="1" customWidth="1"/>
    <col min="7436" max="7436" width="33.1796875" style="192" bestFit="1" customWidth="1"/>
    <col min="7437" max="7437" width="26" style="192" bestFit="1" customWidth="1"/>
    <col min="7438" max="7438" width="19.1796875" style="192" bestFit="1" customWidth="1"/>
    <col min="7439" max="7439" width="10.453125" style="192" customWidth="1"/>
    <col min="7440" max="7440" width="11.81640625" style="192" customWidth="1"/>
    <col min="7441" max="7441" width="14.7265625" style="192" customWidth="1"/>
    <col min="7442" max="7442" width="9" style="192" bestFit="1" customWidth="1"/>
    <col min="7443" max="7682" width="9.1796875" style="192"/>
    <col min="7683" max="7683" width="4.7265625" style="192" bestFit="1" customWidth="1"/>
    <col min="7684" max="7684" width="9.7265625" style="192" bestFit="1" customWidth="1"/>
    <col min="7685" max="7685" width="10" style="192" bestFit="1" customWidth="1"/>
    <col min="7686" max="7686" width="8.81640625" style="192" bestFit="1" customWidth="1"/>
    <col min="7687" max="7687" width="22.81640625" style="192" customWidth="1"/>
    <col min="7688" max="7688" width="59.7265625" style="192" bestFit="1" customWidth="1"/>
    <col min="7689" max="7689" width="57.81640625" style="192" bestFit="1" customWidth="1"/>
    <col min="7690" max="7690" width="35.26953125" style="192" bestFit="1" customWidth="1"/>
    <col min="7691" max="7691" width="28.1796875" style="192" bestFit="1" customWidth="1"/>
    <col min="7692" max="7692" width="33.1796875" style="192" bestFit="1" customWidth="1"/>
    <col min="7693" max="7693" width="26" style="192" bestFit="1" customWidth="1"/>
    <col min="7694" max="7694" width="19.1796875" style="192" bestFit="1" customWidth="1"/>
    <col min="7695" max="7695" width="10.453125" style="192" customWidth="1"/>
    <col min="7696" max="7696" width="11.81640625" style="192" customWidth="1"/>
    <col min="7697" max="7697" width="14.7265625" style="192" customWidth="1"/>
    <col min="7698" max="7698" width="9" style="192" bestFit="1" customWidth="1"/>
    <col min="7699" max="7938" width="9.1796875" style="192"/>
    <col min="7939" max="7939" width="4.7265625" style="192" bestFit="1" customWidth="1"/>
    <col min="7940" max="7940" width="9.7265625" style="192" bestFit="1" customWidth="1"/>
    <col min="7941" max="7941" width="10" style="192" bestFit="1" customWidth="1"/>
    <col min="7942" max="7942" width="8.81640625" style="192" bestFit="1" customWidth="1"/>
    <col min="7943" max="7943" width="22.81640625" style="192" customWidth="1"/>
    <col min="7944" max="7944" width="59.7265625" style="192" bestFit="1" customWidth="1"/>
    <col min="7945" max="7945" width="57.81640625" style="192" bestFit="1" customWidth="1"/>
    <col min="7946" max="7946" width="35.26953125" style="192" bestFit="1" customWidth="1"/>
    <col min="7947" max="7947" width="28.1796875" style="192" bestFit="1" customWidth="1"/>
    <col min="7948" max="7948" width="33.1796875" style="192" bestFit="1" customWidth="1"/>
    <col min="7949" max="7949" width="26" style="192" bestFit="1" customWidth="1"/>
    <col min="7950" max="7950" width="19.1796875" style="192" bestFit="1" customWidth="1"/>
    <col min="7951" max="7951" width="10.453125" style="192" customWidth="1"/>
    <col min="7952" max="7952" width="11.81640625" style="192" customWidth="1"/>
    <col min="7953" max="7953" width="14.7265625" style="192" customWidth="1"/>
    <col min="7954" max="7954" width="9" style="192" bestFit="1" customWidth="1"/>
    <col min="7955" max="8194" width="9.1796875" style="192"/>
    <col min="8195" max="8195" width="4.7265625" style="192" bestFit="1" customWidth="1"/>
    <col min="8196" max="8196" width="9.7265625" style="192" bestFit="1" customWidth="1"/>
    <col min="8197" max="8197" width="10" style="192" bestFit="1" customWidth="1"/>
    <col min="8198" max="8198" width="8.81640625" style="192" bestFit="1" customWidth="1"/>
    <col min="8199" max="8199" width="22.81640625" style="192" customWidth="1"/>
    <col min="8200" max="8200" width="59.7265625" style="192" bestFit="1" customWidth="1"/>
    <col min="8201" max="8201" width="57.81640625" style="192" bestFit="1" customWidth="1"/>
    <col min="8202" max="8202" width="35.26953125" style="192" bestFit="1" customWidth="1"/>
    <col min="8203" max="8203" width="28.1796875" style="192" bestFit="1" customWidth="1"/>
    <col min="8204" max="8204" width="33.1796875" style="192" bestFit="1" customWidth="1"/>
    <col min="8205" max="8205" width="26" style="192" bestFit="1" customWidth="1"/>
    <col min="8206" max="8206" width="19.1796875" style="192" bestFit="1" customWidth="1"/>
    <col min="8207" max="8207" width="10.453125" style="192" customWidth="1"/>
    <col min="8208" max="8208" width="11.81640625" style="192" customWidth="1"/>
    <col min="8209" max="8209" width="14.7265625" style="192" customWidth="1"/>
    <col min="8210" max="8210" width="9" style="192" bestFit="1" customWidth="1"/>
    <col min="8211" max="8450" width="9.1796875" style="192"/>
    <col min="8451" max="8451" width="4.7265625" style="192" bestFit="1" customWidth="1"/>
    <col min="8452" max="8452" width="9.7265625" style="192" bestFit="1" customWidth="1"/>
    <col min="8453" max="8453" width="10" style="192" bestFit="1" customWidth="1"/>
    <col min="8454" max="8454" width="8.81640625" style="192" bestFit="1" customWidth="1"/>
    <col min="8455" max="8455" width="22.81640625" style="192" customWidth="1"/>
    <col min="8456" max="8456" width="59.7265625" style="192" bestFit="1" customWidth="1"/>
    <col min="8457" max="8457" width="57.81640625" style="192" bestFit="1" customWidth="1"/>
    <col min="8458" max="8458" width="35.26953125" style="192" bestFit="1" customWidth="1"/>
    <col min="8459" max="8459" width="28.1796875" style="192" bestFit="1" customWidth="1"/>
    <col min="8460" max="8460" width="33.1796875" style="192" bestFit="1" customWidth="1"/>
    <col min="8461" max="8461" width="26" style="192" bestFit="1" customWidth="1"/>
    <col min="8462" max="8462" width="19.1796875" style="192" bestFit="1" customWidth="1"/>
    <col min="8463" max="8463" width="10.453125" style="192" customWidth="1"/>
    <col min="8464" max="8464" width="11.81640625" style="192" customWidth="1"/>
    <col min="8465" max="8465" width="14.7265625" style="192" customWidth="1"/>
    <col min="8466" max="8466" width="9" style="192" bestFit="1" customWidth="1"/>
    <col min="8467" max="8706" width="9.1796875" style="192"/>
    <col min="8707" max="8707" width="4.7265625" style="192" bestFit="1" customWidth="1"/>
    <col min="8708" max="8708" width="9.7265625" style="192" bestFit="1" customWidth="1"/>
    <col min="8709" max="8709" width="10" style="192" bestFit="1" customWidth="1"/>
    <col min="8710" max="8710" width="8.81640625" style="192" bestFit="1" customWidth="1"/>
    <col min="8711" max="8711" width="22.81640625" style="192" customWidth="1"/>
    <col min="8712" max="8712" width="59.7265625" style="192" bestFit="1" customWidth="1"/>
    <col min="8713" max="8713" width="57.81640625" style="192" bestFit="1" customWidth="1"/>
    <col min="8714" max="8714" width="35.26953125" style="192" bestFit="1" customWidth="1"/>
    <col min="8715" max="8715" width="28.1796875" style="192" bestFit="1" customWidth="1"/>
    <col min="8716" max="8716" width="33.1796875" style="192" bestFit="1" customWidth="1"/>
    <col min="8717" max="8717" width="26" style="192" bestFit="1" customWidth="1"/>
    <col min="8718" max="8718" width="19.1796875" style="192" bestFit="1" customWidth="1"/>
    <col min="8719" max="8719" width="10.453125" style="192" customWidth="1"/>
    <col min="8720" max="8720" width="11.81640625" style="192" customWidth="1"/>
    <col min="8721" max="8721" width="14.7265625" style="192" customWidth="1"/>
    <col min="8722" max="8722" width="9" style="192" bestFit="1" customWidth="1"/>
    <col min="8723" max="8962" width="9.1796875" style="192"/>
    <col min="8963" max="8963" width="4.7265625" style="192" bestFit="1" customWidth="1"/>
    <col min="8964" max="8964" width="9.7265625" style="192" bestFit="1" customWidth="1"/>
    <col min="8965" max="8965" width="10" style="192" bestFit="1" customWidth="1"/>
    <col min="8966" max="8966" width="8.81640625" style="192" bestFit="1" customWidth="1"/>
    <col min="8967" max="8967" width="22.81640625" style="192" customWidth="1"/>
    <col min="8968" max="8968" width="59.7265625" style="192" bestFit="1" customWidth="1"/>
    <col min="8969" max="8969" width="57.81640625" style="192" bestFit="1" customWidth="1"/>
    <col min="8970" max="8970" width="35.26953125" style="192" bestFit="1" customWidth="1"/>
    <col min="8971" max="8971" width="28.1796875" style="192" bestFit="1" customWidth="1"/>
    <col min="8972" max="8972" width="33.1796875" style="192" bestFit="1" customWidth="1"/>
    <col min="8973" max="8973" width="26" style="192" bestFit="1" customWidth="1"/>
    <col min="8974" max="8974" width="19.1796875" style="192" bestFit="1" customWidth="1"/>
    <col min="8975" max="8975" width="10.453125" style="192" customWidth="1"/>
    <col min="8976" max="8976" width="11.81640625" style="192" customWidth="1"/>
    <col min="8977" max="8977" width="14.7265625" style="192" customWidth="1"/>
    <col min="8978" max="8978" width="9" style="192" bestFit="1" customWidth="1"/>
    <col min="8979" max="9218" width="9.1796875" style="192"/>
    <col min="9219" max="9219" width="4.7265625" style="192" bestFit="1" customWidth="1"/>
    <col min="9220" max="9220" width="9.7265625" style="192" bestFit="1" customWidth="1"/>
    <col min="9221" max="9221" width="10" style="192" bestFit="1" customWidth="1"/>
    <col min="9222" max="9222" width="8.81640625" style="192" bestFit="1" customWidth="1"/>
    <col min="9223" max="9223" width="22.81640625" style="192" customWidth="1"/>
    <col min="9224" max="9224" width="59.7265625" style="192" bestFit="1" customWidth="1"/>
    <col min="9225" max="9225" width="57.81640625" style="192" bestFit="1" customWidth="1"/>
    <col min="9226" max="9226" width="35.26953125" style="192" bestFit="1" customWidth="1"/>
    <col min="9227" max="9227" width="28.1796875" style="192" bestFit="1" customWidth="1"/>
    <col min="9228" max="9228" width="33.1796875" style="192" bestFit="1" customWidth="1"/>
    <col min="9229" max="9229" width="26" style="192" bestFit="1" customWidth="1"/>
    <col min="9230" max="9230" width="19.1796875" style="192" bestFit="1" customWidth="1"/>
    <col min="9231" max="9231" width="10.453125" style="192" customWidth="1"/>
    <col min="9232" max="9232" width="11.81640625" style="192" customWidth="1"/>
    <col min="9233" max="9233" width="14.7265625" style="192" customWidth="1"/>
    <col min="9234" max="9234" width="9" style="192" bestFit="1" customWidth="1"/>
    <col min="9235" max="9474" width="9.1796875" style="192"/>
    <col min="9475" max="9475" width="4.7265625" style="192" bestFit="1" customWidth="1"/>
    <col min="9476" max="9476" width="9.7265625" style="192" bestFit="1" customWidth="1"/>
    <col min="9477" max="9477" width="10" style="192" bestFit="1" customWidth="1"/>
    <col min="9478" max="9478" width="8.81640625" style="192" bestFit="1" customWidth="1"/>
    <col min="9479" max="9479" width="22.81640625" style="192" customWidth="1"/>
    <col min="9480" max="9480" width="59.7265625" style="192" bestFit="1" customWidth="1"/>
    <col min="9481" max="9481" width="57.81640625" style="192" bestFit="1" customWidth="1"/>
    <col min="9482" max="9482" width="35.26953125" style="192" bestFit="1" customWidth="1"/>
    <col min="9483" max="9483" width="28.1796875" style="192" bestFit="1" customWidth="1"/>
    <col min="9484" max="9484" width="33.1796875" style="192" bestFit="1" customWidth="1"/>
    <col min="9485" max="9485" width="26" style="192" bestFit="1" customWidth="1"/>
    <col min="9486" max="9486" width="19.1796875" style="192" bestFit="1" customWidth="1"/>
    <col min="9487" max="9487" width="10.453125" style="192" customWidth="1"/>
    <col min="9488" max="9488" width="11.81640625" style="192" customWidth="1"/>
    <col min="9489" max="9489" width="14.7265625" style="192" customWidth="1"/>
    <col min="9490" max="9490" width="9" style="192" bestFit="1" customWidth="1"/>
    <col min="9491" max="9730" width="9.1796875" style="192"/>
    <col min="9731" max="9731" width="4.7265625" style="192" bestFit="1" customWidth="1"/>
    <col min="9732" max="9732" width="9.7265625" style="192" bestFit="1" customWidth="1"/>
    <col min="9733" max="9733" width="10" style="192" bestFit="1" customWidth="1"/>
    <col min="9734" max="9734" width="8.81640625" style="192" bestFit="1" customWidth="1"/>
    <col min="9735" max="9735" width="22.81640625" style="192" customWidth="1"/>
    <col min="9736" max="9736" width="59.7265625" style="192" bestFit="1" customWidth="1"/>
    <col min="9737" max="9737" width="57.81640625" style="192" bestFit="1" customWidth="1"/>
    <col min="9738" max="9738" width="35.26953125" style="192" bestFit="1" customWidth="1"/>
    <col min="9739" max="9739" width="28.1796875" style="192" bestFit="1" customWidth="1"/>
    <col min="9740" max="9740" width="33.1796875" style="192" bestFit="1" customWidth="1"/>
    <col min="9741" max="9741" width="26" style="192" bestFit="1" customWidth="1"/>
    <col min="9742" max="9742" width="19.1796875" style="192" bestFit="1" customWidth="1"/>
    <col min="9743" max="9743" width="10.453125" style="192" customWidth="1"/>
    <col min="9744" max="9744" width="11.81640625" style="192" customWidth="1"/>
    <col min="9745" max="9745" width="14.7265625" style="192" customWidth="1"/>
    <col min="9746" max="9746" width="9" style="192" bestFit="1" customWidth="1"/>
    <col min="9747" max="9986" width="9.1796875" style="192"/>
    <col min="9987" max="9987" width="4.7265625" style="192" bestFit="1" customWidth="1"/>
    <col min="9988" max="9988" width="9.7265625" style="192" bestFit="1" customWidth="1"/>
    <col min="9989" max="9989" width="10" style="192" bestFit="1" customWidth="1"/>
    <col min="9990" max="9990" width="8.81640625" style="192" bestFit="1" customWidth="1"/>
    <col min="9991" max="9991" width="22.81640625" style="192" customWidth="1"/>
    <col min="9992" max="9992" width="59.7265625" style="192" bestFit="1" customWidth="1"/>
    <col min="9993" max="9993" width="57.81640625" style="192" bestFit="1" customWidth="1"/>
    <col min="9994" max="9994" width="35.26953125" style="192" bestFit="1" customWidth="1"/>
    <col min="9995" max="9995" width="28.1796875" style="192" bestFit="1" customWidth="1"/>
    <col min="9996" max="9996" width="33.1796875" style="192" bestFit="1" customWidth="1"/>
    <col min="9997" max="9997" width="26" style="192" bestFit="1" customWidth="1"/>
    <col min="9998" max="9998" width="19.1796875" style="192" bestFit="1" customWidth="1"/>
    <col min="9999" max="9999" width="10.453125" style="192" customWidth="1"/>
    <col min="10000" max="10000" width="11.81640625" style="192" customWidth="1"/>
    <col min="10001" max="10001" width="14.7265625" style="192" customWidth="1"/>
    <col min="10002" max="10002" width="9" style="192" bestFit="1" customWidth="1"/>
    <col min="10003" max="10242" width="9.1796875" style="192"/>
    <col min="10243" max="10243" width="4.7265625" style="192" bestFit="1" customWidth="1"/>
    <col min="10244" max="10244" width="9.7265625" style="192" bestFit="1" customWidth="1"/>
    <col min="10245" max="10245" width="10" style="192" bestFit="1" customWidth="1"/>
    <col min="10246" max="10246" width="8.81640625" style="192" bestFit="1" customWidth="1"/>
    <col min="10247" max="10247" width="22.81640625" style="192" customWidth="1"/>
    <col min="10248" max="10248" width="59.7265625" style="192" bestFit="1" customWidth="1"/>
    <col min="10249" max="10249" width="57.81640625" style="192" bestFit="1" customWidth="1"/>
    <col min="10250" max="10250" width="35.26953125" style="192" bestFit="1" customWidth="1"/>
    <col min="10251" max="10251" width="28.1796875" style="192" bestFit="1" customWidth="1"/>
    <col min="10252" max="10252" width="33.1796875" style="192" bestFit="1" customWidth="1"/>
    <col min="10253" max="10253" width="26" style="192" bestFit="1" customWidth="1"/>
    <col min="10254" max="10254" width="19.1796875" style="192" bestFit="1" customWidth="1"/>
    <col min="10255" max="10255" width="10.453125" style="192" customWidth="1"/>
    <col min="10256" max="10256" width="11.81640625" style="192" customWidth="1"/>
    <col min="10257" max="10257" width="14.7265625" style="192" customWidth="1"/>
    <col min="10258" max="10258" width="9" style="192" bestFit="1" customWidth="1"/>
    <col min="10259" max="10498" width="9.1796875" style="192"/>
    <col min="10499" max="10499" width="4.7265625" style="192" bestFit="1" customWidth="1"/>
    <col min="10500" max="10500" width="9.7265625" style="192" bestFit="1" customWidth="1"/>
    <col min="10501" max="10501" width="10" style="192" bestFit="1" customWidth="1"/>
    <col min="10502" max="10502" width="8.81640625" style="192" bestFit="1" customWidth="1"/>
    <col min="10503" max="10503" width="22.81640625" style="192" customWidth="1"/>
    <col min="10504" max="10504" width="59.7265625" style="192" bestFit="1" customWidth="1"/>
    <col min="10505" max="10505" width="57.81640625" style="192" bestFit="1" customWidth="1"/>
    <col min="10506" max="10506" width="35.26953125" style="192" bestFit="1" customWidth="1"/>
    <col min="10507" max="10507" width="28.1796875" style="192" bestFit="1" customWidth="1"/>
    <col min="10508" max="10508" width="33.1796875" style="192" bestFit="1" customWidth="1"/>
    <col min="10509" max="10509" width="26" style="192" bestFit="1" customWidth="1"/>
    <col min="10510" max="10510" width="19.1796875" style="192" bestFit="1" customWidth="1"/>
    <col min="10511" max="10511" width="10.453125" style="192" customWidth="1"/>
    <col min="10512" max="10512" width="11.81640625" style="192" customWidth="1"/>
    <col min="10513" max="10513" width="14.7265625" style="192" customWidth="1"/>
    <col min="10514" max="10514" width="9" style="192" bestFit="1" customWidth="1"/>
    <col min="10515" max="10754" width="9.1796875" style="192"/>
    <col min="10755" max="10755" width="4.7265625" style="192" bestFit="1" customWidth="1"/>
    <col min="10756" max="10756" width="9.7265625" style="192" bestFit="1" customWidth="1"/>
    <col min="10757" max="10757" width="10" style="192" bestFit="1" customWidth="1"/>
    <col min="10758" max="10758" width="8.81640625" style="192" bestFit="1" customWidth="1"/>
    <col min="10759" max="10759" width="22.81640625" style="192" customWidth="1"/>
    <col min="10760" max="10760" width="59.7265625" style="192" bestFit="1" customWidth="1"/>
    <col min="10761" max="10761" width="57.81640625" style="192" bestFit="1" customWidth="1"/>
    <col min="10762" max="10762" width="35.26953125" style="192" bestFit="1" customWidth="1"/>
    <col min="10763" max="10763" width="28.1796875" style="192" bestFit="1" customWidth="1"/>
    <col min="10764" max="10764" width="33.1796875" style="192" bestFit="1" customWidth="1"/>
    <col min="10765" max="10765" width="26" style="192" bestFit="1" customWidth="1"/>
    <col min="10766" max="10766" width="19.1796875" style="192" bestFit="1" customWidth="1"/>
    <col min="10767" max="10767" width="10.453125" style="192" customWidth="1"/>
    <col min="10768" max="10768" width="11.81640625" style="192" customWidth="1"/>
    <col min="10769" max="10769" width="14.7265625" style="192" customWidth="1"/>
    <col min="10770" max="10770" width="9" style="192" bestFit="1" customWidth="1"/>
    <col min="10771" max="11010" width="9.1796875" style="192"/>
    <col min="11011" max="11011" width="4.7265625" style="192" bestFit="1" customWidth="1"/>
    <col min="11012" max="11012" width="9.7265625" style="192" bestFit="1" customWidth="1"/>
    <col min="11013" max="11013" width="10" style="192" bestFit="1" customWidth="1"/>
    <col min="11014" max="11014" width="8.81640625" style="192" bestFit="1" customWidth="1"/>
    <col min="11015" max="11015" width="22.81640625" style="192" customWidth="1"/>
    <col min="11016" max="11016" width="59.7265625" style="192" bestFit="1" customWidth="1"/>
    <col min="11017" max="11017" width="57.81640625" style="192" bestFit="1" customWidth="1"/>
    <col min="11018" max="11018" width="35.26953125" style="192" bestFit="1" customWidth="1"/>
    <col min="11019" max="11019" width="28.1796875" style="192" bestFit="1" customWidth="1"/>
    <col min="11020" max="11020" width="33.1796875" style="192" bestFit="1" customWidth="1"/>
    <col min="11021" max="11021" width="26" style="192" bestFit="1" customWidth="1"/>
    <col min="11022" max="11022" width="19.1796875" style="192" bestFit="1" customWidth="1"/>
    <col min="11023" max="11023" width="10.453125" style="192" customWidth="1"/>
    <col min="11024" max="11024" width="11.81640625" style="192" customWidth="1"/>
    <col min="11025" max="11025" width="14.7265625" style="192" customWidth="1"/>
    <col min="11026" max="11026" width="9" style="192" bestFit="1" customWidth="1"/>
    <col min="11027" max="11266" width="9.1796875" style="192"/>
    <col min="11267" max="11267" width="4.7265625" style="192" bestFit="1" customWidth="1"/>
    <col min="11268" max="11268" width="9.7265625" style="192" bestFit="1" customWidth="1"/>
    <col min="11269" max="11269" width="10" style="192" bestFit="1" customWidth="1"/>
    <col min="11270" max="11270" width="8.81640625" style="192" bestFit="1" customWidth="1"/>
    <col min="11271" max="11271" width="22.81640625" style="192" customWidth="1"/>
    <col min="11272" max="11272" width="59.7265625" style="192" bestFit="1" customWidth="1"/>
    <col min="11273" max="11273" width="57.81640625" style="192" bestFit="1" customWidth="1"/>
    <col min="11274" max="11274" width="35.26953125" style="192" bestFit="1" customWidth="1"/>
    <col min="11275" max="11275" width="28.1796875" style="192" bestFit="1" customWidth="1"/>
    <col min="11276" max="11276" width="33.1796875" style="192" bestFit="1" customWidth="1"/>
    <col min="11277" max="11277" width="26" style="192" bestFit="1" customWidth="1"/>
    <col min="11278" max="11278" width="19.1796875" style="192" bestFit="1" customWidth="1"/>
    <col min="11279" max="11279" width="10.453125" style="192" customWidth="1"/>
    <col min="11280" max="11280" width="11.81640625" style="192" customWidth="1"/>
    <col min="11281" max="11281" width="14.7265625" style="192" customWidth="1"/>
    <col min="11282" max="11282" width="9" style="192" bestFit="1" customWidth="1"/>
    <col min="11283" max="11522" width="9.1796875" style="192"/>
    <col min="11523" max="11523" width="4.7265625" style="192" bestFit="1" customWidth="1"/>
    <col min="11524" max="11524" width="9.7265625" style="192" bestFit="1" customWidth="1"/>
    <col min="11525" max="11525" width="10" style="192" bestFit="1" customWidth="1"/>
    <col min="11526" max="11526" width="8.81640625" style="192" bestFit="1" customWidth="1"/>
    <col min="11527" max="11527" width="22.81640625" style="192" customWidth="1"/>
    <col min="11528" max="11528" width="59.7265625" style="192" bestFit="1" customWidth="1"/>
    <col min="11529" max="11529" width="57.81640625" style="192" bestFit="1" customWidth="1"/>
    <col min="11530" max="11530" width="35.26953125" style="192" bestFit="1" customWidth="1"/>
    <col min="11531" max="11531" width="28.1796875" style="192" bestFit="1" customWidth="1"/>
    <col min="11532" max="11532" width="33.1796875" style="192" bestFit="1" customWidth="1"/>
    <col min="11533" max="11533" width="26" style="192" bestFit="1" customWidth="1"/>
    <col min="11534" max="11534" width="19.1796875" style="192" bestFit="1" customWidth="1"/>
    <col min="11535" max="11535" width="10.453125" style="192" customWidth="1"/>
    <col min="11536" max="11536" width="11.81640625" style="192" customWidth="1"/>
    <col min="11537" max="11537" width="14.7265625" style="192" customWidth="1"/>
    <col min="11538" max="11538" width="9" style="192" bestFit="1" customWidth="1"/>
    <col min="11539" max="11778" width="9.1796875" style="192"/>
    <col min="11779" max="11779" width="4.7265625" style="192" bestFit="1" customWidth="1"/>
    <col min="11780" max="11780" width="9.7265625" style="192" bestFit="1" customWidth="1"/>
    <col min="11781" max="11781" width="10" style="192" bestFit="1" customWidth="1"/>
    <col min="11782" max="11782" width="8.81640625" style="192" bestFit="1" customWidth="1"/>
    <col min="11783" max="11783" width="22.81640625" style="192" customWidth="1"/>
    <col min="11784" max="11784" width="59.7265625" style="192" bestFit="1" customWidth="1"/>
    <col min="11785" max="11785" width="57.81640625" style="192" bestFit="1" customWidth="1"/>
    <col min="11786" max="11786" width="35.26953125" style="192" bestFit="1" customWidth="1"/>
    <col min="11787" max="11787" width="28.1796875" style="192" bestFit="1" customWidth="1"/>
    <col min="11788" max="11788" width="33.1796875" style="192" bestFit="1" customWidth="1"/>
    <col min="11789" max="11789" width="26" style="192" bestFit="1" customWidth="1"/>
    <col min="11790" max="11790" width="19.1796875" style="192" bestFit="1" customWidth="1"/>
    <col min="11791" max="11791" width="10.453125" style="192" customWidth="1"/>
    <col min="11792" max="11792" width="11.81640625" style="192" customWidth="1"/>
    <col min="11793" max="11793" width="14.7265625" style="192" customWidth="1"/>
    <col min="11794" max="11794" width="9" style="192" bestFit="1" customWidth="1"/>
    <col min="11795" max="12034" width="9.1796875" style="192"/>
    <col min="12035" max="12035" width="4.7265625" style="192" bestFit="1" customWidth="1"/>
    <col min="12036" max="12036" width="9.7265625" style="192" bestFit="1" customWidth="1"/>
    <col min="12037" max="12037" width="10" style="192" bestFit="1" customWidth="1"/>
    <col min="12038" max="12038" width="8.81640625" style="192" bestFit="1" customWidth="1"/>
    <col min="12039" max="12039" width="22.81640625" style="192" customWidth="1"/>
    <col min="12040" max="12040" width="59.7265625" style="192" bestFit="1" customWidth="1"/>
    <col min="12041" max="12041" width="57.81640625" style="192" bestFit="1" customWidth="1"/>
    <col min="12042" max="12042" width="35.26953125" style="192" bestFit="1" customWidth="1"/>
    <col min="12043" max="12043" width="28.1796875" style="192" bestFit="1" customWidth="1"/>
    <col min="12044" max="12044" width="33.1796875" style="192" bestFit="1" customWidth="1"/>
    <col min="12045" max="12045" width="26" style="192" bestFit="1" customWidth="1"/>
    <col min="12046" max="12046" width="19.1796875" style="192" bestFit="1" customWidth="1"/>
    <col min="12047" max="12047" width="10.453125" style="192" customWidth="1"/>
    <col min="12048" max="12048" width="11.81640625" style="192" customWidth="1"/>
    <col min="12049" max="12049" width="14.7265625" style="192" customWidth="1"/>
    <col min="12050" max="12050" width="9" style="192" bestFit="1" customWidth="1"/>
    <col min="12051" max="12290" width="9.1796875" style="192"/>
    <col min="12291" max="12291" width="4.7265625" style="192" bestFit="1" customWidth="1"/>
    <col min="12292" max="12292" width="9.7265625" style="192" bestFit="1" customWidth="1"/>
    <col min="12293" max="12293" width="10" style="192" bestFit="1" customWidth="1"/>
    <col min="12294" max="12294" width="8.81640625" style="192" bestFit="1" customWidth="1"/>
    <col min="12295" max="12295" width="22.81640625" style="192" customWidth="1"/>
    <col min="12296" max="12296" width="59.7265625" style="192" bestFit="1" customWidth="1"/>
    <col min="12297" max="12297" width="57.81640625" style="192" bestFit="1" customWidth="1"/>
    <col min="12298" max="12298" width="35.26953125" style="192" bestFit="1" customWidth="1"/>
    <col min="12299" max="12299" width="28.1796875" style="192" bestFit="1" customWidth="1"/>
    <col min="12300" max="12300" width="33.1796875" style="192" bestFit="1" customWidth="1"/>
    <col min="12301" max="12301" width="26" style="192" bestFit="1" customWidth="1"/>
    <col min="12302" max="12302" width="19.1796875" style="192" bestFit="1" customWidth="1"/>
    <col min="12303" max="12303" width="10.453125" style="192" customWidth="1"/>
    <col min="12304" max="12304" width="11.81640625" style="192" customWidth="1"/>
    <col min="12305" max="12305" width="14.7265625" style="192" customWidth="1"/>
    <col min="12306" max="12306" width="9" style="192" bestFit="1" customWidth="1"/>
    <col min="12307" max="12546" width="9.1796875" style="192"/>
    <col min="12547" max="12547" width="4.7265625" style="192" bestFit="1" customWidth="1"/>
    <col min="12548" max="12548" width="9.7265625" style="192" bestFit="1" customWidth="1"/>
    <col min="12549" max="12549" width="10" style="192" bestFit="1" customWidth="1"/>
    <col min="12550" max="12550" width="8.81640625" style="192" bestFit="1" customWidth="1"/>
    <col min="12551" max="12551" width="22.81640625" style="192" customWidth="1"/>
    <col min="12552" max="12552" width="59.7265625" style="192" bestFit="1" customWidth="1"/>
    <col min="12553" max="12553" width="57.81640625" style="192" bestFit="1" customWidth="1"/>
    <col min="12554" max="12554" width="35.26953125" style="192" bestFit="1" customWidth="1"/>
    <col min="12555" max="12555" width="28.1796875" style="192" bestFit="1" customWidth="1"/>
    <col min="12556" max="12556" width="33.1796875" style="192" bestFit="1" customWidth="1"/>
    <col min="12557" max="12557" width="26" style="192" bestFit="1" customWidth="1"/>
    <col min="12558" max="12558" width="19.1796875" style="192" bestFit="1" customWidth="1"/>
    <col min="12559" max="12559" width="10.453125" style="192" customWidth="1"/>
    <col min="12560" max="12560" width="11.81640625" style="192" customWidth="1"/>
    <col min="12561" max="12561" width="14.7265625" style="192" customWidth="1"/>
    <col min="12562" max="12562" width="9" style="192" bestFit="1" customWidth="1"/>
    <col min="12563" max="12802" width="9.1796875" style="192"/>
    <col min="12803" max="12803" width="4.7265625" style="192" bestFit="1" customWidth="1"/>
    <col min="12804" max="12804" width="9.7265625" style="192" bestFit="1" customWidth="1"/>
    <col min="12805" max="12805" width="10" style="192" bestFit="1" customWidth="1"/>
    <col min="12806" max="12806" width="8.81640625" style="192" bestFit="1" customWidth="1"/>
    <col min="12807" max="12807" width="22.81640625" style="192" customWidth="1"/>
    <col min="12808" max="12808" width="59.7265625" style="192" bestFit="1" customWidth="1"/>
    <col min="12809" max="12809" width="57.81640625" style="192" bestFit="1" customWidth="1"/>
    <col min="12810" max="12810" width="35.26953125" style="192" bestFit="1" customWidth="1"/>
    <col min="12811" max="12811" width="28.1796875" style="192" bestFit="1" customWidth="1"/>
    <col min="12812" max="12812" width="33.1796875" style="192" bestFit="1" customWidth="1"/>
    <col min="12813" max="12813" width="26" style="192" bestFit="1" customWidth="1"/>
    <col min="12814" max="12814" width="19.1796875" style="192" bestFit="1" customWidth="1"/>
    <col min="12815" max="12815" width="10.453125" style="192" customWidth="1"/>
    <col min="12816" max="12816" width="11.81640625" style="192" customWidth="1"/>
    <col min="12817" max="12817" width="14.7265625" style="192" customWidth="1"/>
    <col min="12818" max="12818" width="9" style="192" bestFit="1" customWidth="1"/>
    <col min="12819" max="13058" width="9.1796875" style="192"/>
    <col min="13059" max="13059" width="4.7265625" style="192" bestFit="1" customWidth="1"/>
    <col min="13060" max="13060" width="9.7265625" style="192" bestFit="1" customWidth="1"/>
    <col min="13061" max="13061" width="10" style="192" bestFit="1" customWidth="1"/>
    <col min="13062" max="13062" width="8.81640625" style="192" bestFit="1" customWidth="1"/>
    <col min="13063" max="13063" width="22.81640625" style="192" customWidth="1"/>
    <col min="13064" max="13064" width="59.7265625" style="192" bestFit="1" customWidth="1"/>
    <col min="13065" max="13065" width="57.81640625" style="192" bestFit="1" customWidth="1"/>
    <col min="13066" max="13066" width="35.26953125" style="192" bestFit="1" customWidth="1"/>
    <col min="13067" max="13067" width="28.1796875" style="192" bestFit="1" customWidth="1"/>
    <col min="13068" max="13068" width="33.1796875" style="192" bestFit="1" customWidth="1"/>
    <col min="13069" max="13069" width="26" style="192" bestFit="1" customWidth="1"/>
    <col min="13070" max="13070" width="19.1796875" style="192" bestFit="1" customWidth="1"/>
    <col min="13071" max="13071" width="10.453125" style="192" customWidth="1"/>
    <col min="13072" max="13072" width="11.81640625" style="192" customWidth="1"/>
    <col min="13073" max="13073" width="14.7265625" style="192" customWidth="1"/>
    <col min="13074" max="13074" width="9" style="192" bestFit="1" customWidth="1"/>
    <col min="13075" max="13314" width="9.1796875" style="192"/>
    <col min="13315" max="13315" width="4.7265625" style="192" bestFit="1" customWidth="1"/>
    <col min="13316" max="13316" width="9.7265625" style="192" bestFit="1" customWidth="1"/>
    <col min="13317" max="13317" width="10" style="192" bestFit="1" customWidth="1"/>
    <col min="13318" max="13318" width="8.81640625" style="192" bestFit="1" customWidth="1"/>
    <col min="13319" max="13319" width="22.81640625" style="192" customWidth="1"/>
    <col min="13320" max="13320" width="59.7265625" style="192" bestFit="1" customWidth="1"/>
    <col min="13321" max="13321" width="57.81640625" style="192" bestFit="1" customWidth="1"/>
    <col min="13322" max="13322" width="35.26953125" style="192" bestFit="1" customWidth="1"/>
    <col min="13323" max="13323" width="28.1796875" style="192" bestFit="1" customWidth="1"/>
    <col min="13324" max="13324" width="33.1796875" style="192" bestFit="1" customWidth="1"/>
    <col min="13325" max="13325" width="26" style="192" bestFit="1" customWidth="1"/>
    <col min="13326" max="13326" width="19.1796875" style="192" bestFit="1" customWidth="1"/>
    <col min="13327" max="13327" width="10.453125" style="192" customWidth="1"/>
    <col min="13328" max="13328" width="11.81640625" style="192" customWidth="1"/>
    <col min="13329" max="13329" width="14.7265625" style="192" customWidth="1"/>
    <col min="13330" max="13330" width="9" style="192" bestFit="1" customWidth="1"/>
    <col min="13331" max="13570" width="9.1796875" style="192"/>
    <col min="13571" max="13571" width="4.7265625" style="192" bestFit="1" customWidth="1"/>
    <col min="13572" max="13572" width="9.7265625" style="192" bestFit="1" customWidth="1"/>
    <col min="13573" max="13573" width="10" style="192" bestFit="1" customWidth="1"/>
    <col min="13574" max="13574" width="8.81640625" style="192" bestFit="1" customWidth="1"/>
    <col min="13575" max="13575" width="22.81640625" style="192" customWidth="1"/>
    <col min="13576" max="13576" width="59.7265625" style="192" bestFit="1" customWidth="1"/>
    <col min="13577" max="13577" width="57.81640625" style="192" bestFit="1" customWidth="1"/>
    <col min="13578" max="13578" width="35.26953125" style="192" bestFit="1" customWidth="1"/>
    <col min="13579" max="13579" width="28.1796875" style="192" bestFit="1" customWidth="1"/>
    <col min="13580" max="13580" width="33.1796875" style="192" bestFit="1" customWidth="1"/>
    <col min="13581" max="13581" width="26" style="192" bestFit="1" customWidth="1"/>
    <col min="13582" max="13582" width="19.1796875" style="192" bestFit="1" customWidth="1"/>
    <col min="13583" max="13583" width="10.453125" style="192" customWidth="1"/>
    <col min="13584" max="13584" width="11.81640625" style="192" customWidth="1"/>
    <col min="13585" max="13585" width="14.7265625" style="192" customWidth="1"/>
    <col min="13586" max="13586" width="9" style="192" bestFit="1" customWidth="1"/>
    <col min="13587" max="13826" width="9.1796875" style="192"/>
    <col min="13827" max="13827" width="4.7265625" style="192" bestFit="1" customWidth="1"/>
    <col min="13828" max="13828" width="9.7265625" style="192" bestFit="1" customWidth="1"/>
    <col min="13829" max="13829" width="10" style="192" bestFit="1" customWidth="1"/>
    <col min="13830" max="13830" width="8.81640625" style="192" bestFit="1" customWidth="1"/>
    <col min="13831" max="13831" width="22.81640625" style="192" customWidth="1"/>
    <col min="13832" max="13832" width="59.7265625" style="192" bestFit="1" customWidth="1"/>
    <col min="13833" max="13833" width="57.81640625" style="192" bestFit="1" customWidth="1"/>
    <col min="13834" max="13834" width="35.26953125" style="192" bestFit="1" customWidth="1"/>
    <col min="13835" max="13835" width="28.1796875" style="192" bestFit="1" customWidth="1"/>
    <col min="13836" max="13836" width="33.1796875" style="192" bestFit="1" customWidth="1"/>
    <col min="13837" max="13837" width="26" style="192" bestFit="1" customWidth="1"/>
    <col min="13838" max="13838" width="19.1796875" style="192" bestFit="1" customWidth="1"/>
    <col min="13839" max="13839" width="10.453125" style="192" customWidth="1"/>
    <col min="13840" max="13840" width="11.81640625" style="192" customWidth="1"/>
    <col min="13841" max="13841" width="14.7265625" style="192" customWidth="1"/>
    <col min="13842" max="13842" width="9" style="192" bestFit="1" customWidth="1"/>
    <col min="13843" max="14082" width="9.1796875" style="192"/>
    <col min="14083" max="14083" width="4.7265625" style="192" bestFit="1" customWidth="1"/>
    <col min="14084" max="14084" width="9.7265625" style="192" bestFit="1" customWidth="1"/>
    <col min="14085" max="14085" width="10" style="192" bestFit="1" customWidth="1"/>
    <col min="14086" max="14086" width="8.81640625" style="192" bestFit="1" customWidth="1"/>
    <col min="14087" max="14087" width="22.81640625" style="192" customWidth="1"/>
    <col min="14088" max="14088" width="59.7265625" style="192" bestFit="1" customWidth="1"/>
    <col min="14089" max="14089" width="57.81640625" style="192" bestFit="1" customWidth="1"/>
    <col min="14090" max="14090" width="35.26953125" style="192" bestFit="1" customWidth="1"/>
    <col min="14091" max="14091" width="28.1796875" style="192" bestFit="1" customWidth="1"/>
    <col min="14092" max="14092" width="33.1796875" style="192" bestFit="1" customWidth="1"/>
    <col min="14093" max="14093" width="26" style="192" bestFit="1" customWidth="1"/>
    <col min="14094" max="14094" width="19.1796875" style="192" bestFit="1" customWidth="1"/>
    <col min="14095" max="14095" width="10.453125" style="192" customWidth="1"/>
    <col min="14096" max="14096" width="11.81640625" style="192" customWidth="1"/>
    <col min="14097" max="14097" width="14.7265625" style="192" customWidth="1"/>
    <col min="14098" max="14098" width="9" style="192" bestFit="1" customWidth="1"/>
    <col min="14099" max="14338" width="9.1796875" style="192"/>
    <col min="14339" max="14339" width="4.7265625" style="192" bestFit="1" customWidth="1"/>
    <col min="14340" max="14340" width="9.7265625" style="192" bestFit="1" customWidth="1"/>
    <col min="14341" max="14341" width="10" style="192" bestFit="1" customWidth="1"/>
    <col min="14342" max="14342" width="8.81640625" style="192" bestFit="1" customWidth="1"/>
    <col min="14343" max="14343" width="22.81640625" style="192" customWidth="1"/>
    <col min="14344" max="14344" width="59.7265625" style="192" bestFit="1" customWidth="1"/>
    <col min="14345" max="14345" width="57.81640625" style="192" bestFit="1" customWidth="1"/>
    <col min="14346" max="14346" width="35.26953125" style="192" bestFit="1" customWidth="1"/>
    <col min="14347" max="14347" width="28.1796875" style="192" bestFit="1" customWidth="1"/>
    <col min="14348" max="14348" width="33.1796875" style="192" bestFit="1" customWidth="1"/>
    <col min="14349" max="14349" width="26" style="192" bestFit="1" customWidth="1"/>
    <col min="14350" max="14350" width="19.1796875" style="192" bestFit="1" customWidth="1"/>
    <col min="14351" max="14351" width="10.453125" style="192" customWidth="1"/>
    <col min="14352" max="14352" width="11.81640625" style="192" customWidth="1"/>
    <col min="14353" max="14353" width="14.7265625" style="192" customWidth="1"/>
    <col min="14354" max="14354" width="9" style="192" bestFit="1" customWidth="1"/>
    <col min="14355" max="14594" width="9.1796875" style="192"/>
    <col min="14595" max="14595" width="4.7265625" style="192" bestFit="1" customWidth="1"/>
    <col min="14596" max="14596" width="9.7265625" style="192" bestFit="1" customWidth="1"/>
    <col min="14597" max="14597" width="10" style="192" bestFit="1" customWidth="1"/>
    <col min="14598" max="14598" width="8.81640625" style="192" bestFit="1" customWidth="1"/>
    <col min="14599" max="14599" width="22.81640625" style="192" customWidth="1"/>
    <col min="14600" max="14600" width="59.7265625" style="192" bestFit="1" customWidth="1"/>
    <col min="14601" max="14601" width="57.81640625" style="192" bestFit="1" customWidth="1"/>
    <col min="14602" max="14602" width="35.26953125" style="192" bestFit="1" customWidth="1"/>
    <col min="14603" max="14603" width="28.1796875" style="192" bestFit="1" customWidth="1"/>
    <col min="14604" max="14604" width="33.1796875" style="192" bestFit="1" customWidth="1"/>
    <col min="14605" max="14605" width="26" style="192" bestFit="1" customWidth="1"/>
    <col min="14606" max="14606" width="19.1796875" style="192" bestFit="1" customWidth="1"/>
    <col min="14607" max="14607" width="10.453125" style="192" customWidth="1"/>
    <col min="14608" max="14608" width="11.81640625" style="192" customWidth="1"/>
    <col min="14609" max="14609" width="14.7265625" style="192" customWidth="1"/>
    <col min="14610" max="14610" width="9" style="192" bestFit="1" customWidth="1"/>
    <col min="14611" max="14850" width="9.1796875" style="192"/>
    <col min="14851" max="14851" width="4.7265625" style="192" bestFit="1" customWidth="1"/>
    <col min="14852" max="14852" width="9.7265625" style="192" bestFit="1" customWidth="1"/>
    <col min="14853" max="14853" width="10" style="192" bestFit="1" customWidth="1"/>
    <col min="14854" max="14854" width="8.81640625" style="192" bestFit="1" customWidth="1"/>
    <col min="14855" max="14855" width="22.81640625" style="192" customWidth="1"/>
    <col min="14856" max="14856" width="59.7265625" style="192" bestFit="1" customWidth="1"/>
    <col min="14857" max="14857" width="57.81640625" style="192" bestFit="1" customWidth="1"/>
    <col min="14858" max="14858" width="35.26953125" style="192" bestFit="1" customWidth="1"/>
    <col min="14859" max="14859" width="28.1796875" style="192" bestFit="1" customWidth="1"/>
    <col min="14860" max="14860" width="33.1796875" style="192" bestFit="1" customWidth="1"/>
    <col min="14861" max="14861" width="26" style="192" bestFit="1" customWidth="1"/>
    <col min="14862" max="14862" width="19.1796875" style="192" bestFit="1" customWidth="1"/>
    <col min="14863" max="14863" width="10.453125" style="192" customWidth="1"/>
    <col min="14864" max="14864" width="11.81640625" style="192" customWidth="1"/>
    <col min="14865" max="14865" width="14.7265625" style="192" customWidth="1"/>
    <col min="14866" max="14866" width="9" style="192" bestFit="1" customWidth="1"/>
    <col min="14867" max="15106" width="9.1796875" style="192"/>
    <col min="15107" max="15107" width="4.7265625" style="192" bestFit="1" customWidth="1"/>
    <col min="15108" max="15108" width="9.7265625" style="192" bestFit="1" customWidth="1"/>
    <col min="15109" max="15109" width="10" style="192" bestFit="1" customWidth="1"/>
    <col min="15110" max="15110" width="8.81640625" style="192" bestFit="1" customWidth="1"/>
    <col min="15111" max="15111" width="22.81640625" style="192" customWidth="1"/>
    <col min="15112" max="15112" width="59.7265625" style="192" bestFit="1" customWidth="1"/>
    <col min="15113" max="15113" width="57.81640625" style="192" bestFit="1" customWidth="1"/>
    <col min="15114" max="15114" width="35.26953125" style="192" bestFit="1" customWidth="1"/>
    <col min="15115" max="15115" width="28.1796875" style="192" bestFit="1" customWidth="1"/>
    <col min="15116" max="15116" width="33.1796875" style="192" bestFit="1" customWidth="1"/>
    <col min="15117" max="15117" width="26" style="192" bestFit="1" customWidth="1"/>
    <col min="15118" max="15118" width="19.1796875" style="192" bestFit="1" customWidth="1"/>
    <col min="15119" max="15119" width="10.453125" style="192" customWidth="1"/>
    <col min="15120" max="15120" width="11.81640625" style="192" customWidth="1"/>
    <col min="15121" max="15121" width="14.7265625" style="192" customWidth="1"/>
    <col min="15122" max="15122" width="9" style="192" bestFit="1" customWidth="1"/>
    <col min="15123" max="15362" width="9.1796875" style="192"/>
    <col min="15363" max="15363" width="4.7265625" style="192" bestFit="1" customWidth="1"/>
    <col min="15364" max="15364" width="9.7265625" style="192" bestFit="1" customWidth="1"/>
    <col min="15365" max="15365" width="10" style="192" bestFit="1" customWidth="1"/>
    <col min="15366" max="15366" width="8.81640625" style="192" bestFit="1" customWidth="1"/>
    <col min="15367" max="15367" width="22.81640625" style="192" customWidth="1"/>
    <col min="15368" max="15368" width="59.7265625" style="192" bestFit="1" customWidth="1"/>
    <col min="15369" max="15369" width="57.81640625" style="192" bestFit="1" customWidth="1"/>
    <col min="15370" max="15370" width="35.26953125" style="192" bestFit="1" customWidth="1"/>
    <col min="15371" max="15371" width="28.1796875" style="192" bestFit="1" customWidth="1"/>
    <col min="15372" max="15372" width="33.1796875" style="192" bestFit="1" customWidth="1"/>
    <col min="15373" max="15373" width="26" style="192" bestFit="1" customWidth="1"/>
    <col min="15374" max="15374" width="19.1796875" style="192" bestFit="1" customWidth="1"/>
    <col min="15375" max="15375" width="10.453125" style="192" customWidth="1"/>
    <col min="15376" max="15376" width="11.81640625" style="192" customWidth="1"/>
    <col min="15377" max="15377" width="14.7265625" style="192" customWidth="1"/>
    <col min="15378" max="15378" width="9" style="192" bestFit="1" customWidth="1"/>
    <col min="15379" max="15618" width="9.1796875" style="192"/>
    <col min="15619" max="15619" width="4.7265625" style="192" bestFit="1" customWidth="1"/>
    <col min="15620" max="15620" width="9.7265625" style="192" bestFit="1" customWidth="1"/>
    <col min="15621" max="15621" width="10" style="192" bestFit="1" customWidth="1"/>
    <col min="15622" max="15622" width="8.81640625" style="192" bestFit="1" customWidth="1"/>
    <col min="15623" max="15623" width="22.81640625" style="192" customWidth="1"/>
    <col min="15624" max="15624" width="59.7265625" style="192" bestFit="1" customWidth="1"/>
    <col min="15625" max="15625" width="57.81640625" style="192" bestFit="1" customWidth="1"/>
    <col min="15626" max="15626" width="35.26953125" style="192" bestFit="1" customWidth="1"/>
    <col min="15627" max="15627" width="28.1796875" style="192" bestFit="1" customWidth="1"/>
    <col min="15628" max="15628" width="33.1796875" style="192" bestFit="1" customWidth="1"/>
    <col min="15629" max="15629" width="26" style="192" bestFit="1" customWidth="1"/>
    <col min="15630" max="15630" width="19.1796875" style="192" bestFit="1" customWidth="1"/>
    <col min="15631" max="15631" width="10.453125" style="192" customWidth="1"/>
    <col min="15632" max="15632" width="11.81640625" style="192" customWidth="1"/>
    <col min="15633" max="15633" width="14.7265625" style="192" customWidth="1"/>
    <col min="15634" max="15634" width="9" style="192" bestFit="1" customWidth="1"/>
    <col min="15635" max="15874" width="9.1796875" style="192"/>
    <col min="15875" max="15875" width="4.7265625" style="192" bestFit="1" customWidth="1"/>
    <col min="15876" max="15876" width="9.7265625" style="192" bestFit="1" customWidth="1"/>
    <col min="15877" max="15877" width="10" style="192" bestFit="1" customWidth="1"/>
    <col min="15878" max="15878" width="8.81640625" style="192" bestFit="1" customWidth="1"/>
    <col min="15879" max="15879" width="22.81640625" style="192" customWidth="1"/>
    <col min="15880" max="15880" width="59.7265625" style="192" bestFit="1" customWidth="1"/>
    <col min="15881" max="15881" width="57.81640625" style="192" bestFit="1" customWidth="1"/>
    <col min="15882" max="15882" width="35.26953125" style="192" bestFit="1" customWidth="1"/>
    <col min="15883" max="15883" width="28.1796875" style="192" bestFit="1" customWidth="1"/>
    <col min="15884" max="15884" width="33.1796875" style="192" bestFit="1" customWidth="1"/>
    <col min="15885" max="15885" width="26" style="192" bestFit="1" customWidth="1"/>
    <col min="15886" max="15886" width="19.1796875" style="192" bestFit="1" customWidth="1"/>
    <col min="15887" max="15887" width="10.453125" style="192" customWidth="1"/>
    <col min="15888" max="15888" width="11.81640625" style="192" customWidth="1"/>
    <col min="15889" max="15889" width="14.7265625" style="192" customWidth="1"/>
    <col min="15890" max="15890" width="9" style="192" bestFit="1" customWidth="1"/>
    <col min="15891" max="16130" width="9.1796875" style="192"/>
    <col min="16131" max="16131" width="4.7265625" style="192" bestFit="1" customWidth="1"/>
    <col min="16132" max="16132" width="9.7265625" style="192" bestFit="1" customWidth="1"/>
    <col min="16133" max="16133" width="10" style="192" bestFit="1" customWidth="1"/>
    <col min="16134" max="16134" width="8.81640625" style="192" bestFit="1" customWidth="1"/>
    <col min="16135" max="16135" width="22.81640625" style="192" customWidth="1"/>
    <col min="16136" max="16136" width="59.7265625" style="192" bestFit="1" customWidth="1"/>
    <col min="16137" max="16137" width="57.81640625" style="192" bestFit="1" customWidth="1"/>
    <col min="16138" max="16138" width="35.26953125" style="192" bestFit="1" customWidth="1"/>
    <col min="16139" max="16139" width="28.1796875" style="192" bestFit="1" customWidth="1"/>
    <col min="16140" max="16140" width="33.1796875" style="192" bestFit="1" customWidth="1"/>
    <col min="16141" max="16141" width="26" style="192" bestFit="1" customWidth="1"/>
    <col min="16142" max="16142" width="19.1796875" style="192" bestFit="1" customWidth="1"/>
    <col min="16143" max="16143" width="10.453125" style="192" customWidth="1"/>
    <col min="16144" max="16144" width="11.81640625" style="192" customWidth="1"/>
    <col min="16145" max="16145" width="14.7265625" style="192" customWidth="1"/>
    <col min="16146" max="16146" width="9" style="192" bestFit="1" customWidth="1"/>
    <col min="16147" max="16384" width="9.1796875" style="192"/>
  </cols>
  <sheetData>
    <row r="2" spans="1:19" x14ac:dyDescent="0.35">
      <c r="A2" s="1053" t="s">
        <v>1368</v>
      </c>
      <c r="B2" s="1053"/>
      <c r="C2" s="1053"/>
      <c r="D2" s="1053"/>
      <c r="E2" s="1053"/>
      <c r="F2" s="1053"/>
      <c r="G2" s="1053"/>
      <c r="H2" s="1053"/>
      <c r="I2" s="1053"/>
      <c r="J2" s="1053"/>
      <c r="K2" s="1053"/>
      <c r="L2" s="1053"/>
      <c r="M2" s="1053"/>
      <c r="N2" s="1053"/>
      <c r="O2" s="1053"/>
      <c r="P2" s="1053"/>
      <c r="Q2" s="1053"/>
      <c r="R2" s="1053"/>
    </row>
    <row r="3" spans="1:19" x14ac:dyDescent="0.35">
      <c r="M3" s="93"/>
      <c r="N3" s="93"/>
      <c r="O3" s="93"/>
      <c r="P3" s="93"/>
    </row>
    <row r="4" spans="1:19" s="3" customFormat="1" x14ac:dyDescent="0.25">
      <c r="A4" s="901" t="s">
        <v>0</v>
      </c>
      <c r="B4" s="755" t="s">
        <v>1</v>
      </c>
      <c r="C4" s="755" t="s">
        <v>2</v>
      </c>
      <c r="D4" s="755" t="s">
        <v>3</v>
      </c>
      <c r="E4" s="755" t="s">
        <v>4</v>
      </c>
      <c r="F4" s="755" t="s">
        <v>5</v>
      </c>
      <c r="G4" s="901" t="s">
        <v>6</v>
      </c>
      <c r="H4" s="755" t="s">
        <v>7</v>
      </c>
      <c r="I4" s="755"/>
      <c r="J4" s="901" t="s">
        <v>8</v>
      </c>
      <c r="K4" s="755" t="s">
        <v>214</v>
      </c>
      <c r="L4" s="931"/>
      <c r="M4" s="754" t="s">
        <v>215</v>
      </c>
      <c r="N4" s="754"/>
      <c r="O4" s="754" t="s">
        <v>9</v>
      </c>
      <c r="P4" s="754"/>
      <c r="Q4" s="901" t="s">
        <v>216</v>
      </c>
      <c r="R4" s="755" t="s">
        <v>10</v>
      </c>
      <c r="S4" s="20"/>
    </row>
    <row r="5" spans="1:19" s="3" customFormat="1" x14ac:dyDescent="0.25">
      <c r="A5" s="901"/>
      <c r="B5" s="755"/>
      <c r="C5" s="755"/>
      <c r="D5" s="755"/>
      <c r="E5" s="755"/>
      <c r="F5" s="755"/>
      <c r="G5" s="901"/>
      <c r="H5" s="145" t="s">
        <v>11</v>
      </c>
      <c r="I5" s="145" t="s">
        <v>12</v>
      </c>
      <c r="J5" s="901"/>
      <c r="K5" s="145">
        <v>2020</v>
      </c>
      <c r="L5" s="145">
        <v>2021</v>
      </c>
      <c r="M5" s="21">
        <v>2020</v>
      </c>
      <c r="N5" s="21">
        <v>2021</v>
      </c>
      <c r="O5" s="21">
        <v>2020</v>
      </c>
      <c r="P5" s="21">
        <v>2021</v>
      </c>
      <c r="Q5" s="901"/>
      <c r="R5" s="755"/>
      <c r="S5" s="20"/>
    </row>
    <row r="6" spans="1:19" s="3" customFormat="1" x14ac:dyDescent="0.25">
      <c r="A6" s="171" t="s">
        <v>13</v>
      </c>
      <c r="B6" s="145" t="s">
        <v>14</v>
      </c>
      <c r="C6" s="145" t="s">
        <v>15</v>
      </c>
      <c r="D6" s="145" t="s">
        <v>16</v>
      </c>
      <c r="E6" s="145" t="s">
        <v>17</v>
      </c>
      <c r="F6" s="145" t="s">
        <v>18</v>
      </c>
      <c r="G6" s="171" t="s">
        <v>19</v>
      </c>
      <c r="H6" s="145" t="s">
        <v>20</v>
      </c>
      <c r="I6" s="145" t="s">
        <v>21</v>
      </c>
      <c r="J6" s="171" t="s">
        <v>22</v>
      </c>
      <c r="K6" s="145" t="s">
        <v>23</v>
      </c>
      <c r="L6" s="145" t="s">
        <v>24</v>
      </c>
      <c r="M6" s="144" t="s">
        <v>25</v>
      </c>
      <c r="N6" s="144" t="s">
        <v>26</v>
      </c>
      <c r="O6" s="144" t="s">
        <v>27</v>
      </c>
      <c r="P6" s="144" t="s">
        <v>28</v>
      </c>
      <c r="Q6" s="171" t="s">
        <v>29</v>
      </c>
      <c r="R6" s="145" t="s">
        <v>30</v>
      </c>
      <c r="S6" s="20"/>
    </row>
    <row r="7" spans="1:19" s="6" customFormat="1" ht="42.75" customHeight="1" x14ac:dyDescent="0.35">
      <c r="A7" s="602">
        <v>1</v>
      </c>
      <c r="B7" s="585">
        <v>1</v>
      </c>
      <c r="C7" s="602">
        <v>4</v>
      </c>
      <c r="D7" s="585">
        <v>2</v>
      </c>
      <c r="E7" s="585" t="s">
        <v>687</v>
      </c>
      <c r="F7" s="585" t="s">
        <v>688</v>
      </c>
      <c r="G7" s="196" t="s">
        <v>689</v>
      </c>
      <c r="H7" s="585" t="s">
        <v>690</v>
      </c>
      <c r="I7" s="197" t="s">
        <v>691</v>
      </c>
      <c r="J7" s="585" t="s">
        <v>692</v>
      </c>
      <c r="K7" s="874" t="s">
        <v>693</v>
      </c>
      <c r="L7" s="874"/>
      <c r="M7" s="619">
        <v>75000</v>
      </c>
      <c r="N7" s="602"/>
      <c r="O7" s="619">
        <v>75000</v>
      </c>
      <c r="P7" s="619"/>
      <c r="Q7" s="585" t="s">
        <v>694</v>
      </c>
      <c r="R7" s="585" t="s">
        <v>695</v>
      </c>
      <c r="S7" s="22"/>
    </row>
    <row r="8" spans="1:19" s="6" customFormat="1" ht="38.25" customHeight="1" x14ac:dyDescent="0.35">
      <c r="A8" s="602"/>
      <c r="B8" s="585"/>
      <c r="C8" s="602"/>
      <c r="D8" s="585"/>
      <c r="E8" s="585"/>
      <c r="F8" s="585"/>
      <c r="G8" s="196" t="s">
        <v>696</v>
      </c>
      <c r="H8" s="585"/>
      <c r="I8" s="197" t="s">
        <v>691</v>
      </c>
      <c r="J8" s="585"/>
      <c r="K8" s="874"/>
      <c r="L8" s="874"/>
      <c r="M8" s="619"/>
      <c r="N8" s="602"/>
      <c r="O8" s="619"/>
      <c r="P8" s="619"/>
      <c r="Q8" s="585"/>
      <c r="R8" s="585"/>
      <c r="S8" s="22"/>
    </row>
    <row r="9" spans="1:19" s="6" customFormat="1" ht="22.5" customHeight="1" x14ac:dyDescent="0.35">
      <c r="A9" s="602"/>
      <c r="B9" s="585"/>
      <c r="C9" s="602"/>
      <c r="D9" s="585"/>
      <c r="E9" s="585"/>
      <c r="F9" s="585"/>
      <c r="G9" s="196" t="s">
        <v>697</v>
      </c>
      <c r="H9" s="585"/>
      <c r="I9" s="197" t="s">
        <v>698</v>
      </c>
      <c r="J9" s="585"/>
      <c r="K9" s="874"/>
      <c r="L9" s="874"/>
      <c r="M9" s="619"/>
      <c r="N9" s="602"/>
      <c r="O9" s="619"/>
      <c r="P9" s="619"/>
      <c r="Q9" s="585"/>
      <c r="R9" s="585"/>
      <c r="S9" s="22"/>
    </row>
    <row r="10" spans="1:19" s="6" customFormat="1" ht="24.75" customHeight="1" x14ac:dyDescent="0.35">
      <c r="A10" s="602"/>
      <c r="B10" s="585"/>
      <c r="C10" s="602"/>
      <c r="D10" s="585"/>
      <c r="E10" s="585"/>
      <c r="F10" s="585"/>
      <c r="G10" s="196" t="s">
        <v>699</v>
      </c>
      <c r="H10" s="585"/>
      <c r="I10" s="197" t="s">
        <v>294</v>
      </c>
      <c r="J10" s="585"/>
      <c r="K10" s="874"/>
      <c r="L10" s="874"/>
      <c r="M10" s="619"/>
      <c r="N10" s="602"/>
      <c r="O10" s="619"/>
      <c r="P10" s="619"/>
      <c r="Q10" s="585"/>
      <c r="R10" s="585"/>
      <c r="S10" s="22"/>
    </row>
    <row r="11" spans="1:19" s="6" customFormat="1" ht="25.5" customHeight="1" x14ac:dyDescent="0.35">
      <c r="A11" s="587">
        <v>1</v>
      </c>
      <c r="B11" s="588">
        <v>1</v>
      </c>
      <c r="C11" s="587">
        <v>4</v>
      </c>
      <c r="D11" s="588">
        <v>2</v>
      </c>
      <c r="E11" s="588" t="s">
        <v>687</v>
      </c>
      <c r="F11" s="588" t="s">
        <v>688</v>
      </c>
      <c r="G11" s="153" t="s">
        <v>689</v>
      </c>
      <c r="H11" s="588" t="s">
        <v>690</v>
      </c>
      <c r="I11" s="50" t="s">
        <v>691</v>
      </c>
      <c r="J11" s="588" t="s">
        <v>692</v>
      </c>
      <c r="K11" s="1051" t="s">
        <v>693</v>
      </c>
      <c r="L11" s="1052" t="s">
        <v>702</v>
      </c>
      <c r="M11" s="594">
        <v>48000</v>
      </c>
      <c r="N11" s="594">
        <v>27000</v>
      </c>
      <c r="O11" s="594">
        <v>48000</v>
      </c>
      <c r="P11" s="594">
        <v>27000</v>
      </c>
      <c r="Q11" s="588" t="s">
        <v>694</v>
      </c>
      <c r="R11" s="588" t="s">
        <v>695</v>
      </c>
      <c r="S11" s="22"/>
    </row>
    <row r="12" spans="1:19" s="6" customFormat="1" ht="23.25" customHeight="1" x14ac:dyDescent="0.35">
      <c r="A12" s="587"/>
      <c r="B12" s="588"/>
      <c r="C12" s="587"/>
      <c r="D12" s="588"/>
      <c r="E12" s="588"/>
      <c r="F12" s="588"/>
      <c r="G12" s="153" t="s">
        <v>696</v>
      </c>
      <c r="H12" s="588"/>
      <c r="I12" s="50" t="s">
        <v>691</v>
      </c>
      <c r="J12" s="588"/>
      <c r="K12" s="1051"/>
      <c r="L12" s="1052"/>
      <c r="M12" s="594"/>
      <c r="N12" s="594"/>
      <c r="O12" s="594"/>
      <c r="P12" s="594"/>
      <c r="Q12" s="588"/>
      <c r="R12" s="588"/>
      <c r="S12" s="22"/>
    </row>
    <row r="13" spans="1:19" s="6" customFormat="1" ht="23.25" customHeight="1" x14ac:dyDescent="0.35">
      <c r="A13" s="587"/>
      <c r="B13" s="588"/>
      <c r="C13" s="587"/>
      <c r="D13" s="588"/>
      <c r="E13" s="588"/>
      <c r="F13" s="588"/>
      <c r="G13" s="153" t="s">
        <v>697</v>
      </c>
      <c r="H13" s="588"/>
      <c r="I13" s="72" t="s">
        <v>691</v>
      </c>
      <c r="J13" s="588"/>
      <c r="K13" s="1051"/>
      <c r="L13" s="1052"/>
      <c r="M13" s="594"/>
      <c r="N13" s="594"/>
      <c r="O13" s="594"/>
      <c r="P13" s="594"/>
      <c r="Q13" s="588"/>
      <c r="R13" s="588"/>
      <c r="S13" s="22"/>
    </row>
    <row r="14" spans="1:19" s="6" customFormat="1" ht="38.25" customHeight="1" x14ac:dyDescent="0.35">
      <c r="A14" s="587"/>
      <c r="B14" s="588"/>
      <c r="C14" s="587"/>
      <c r="D14" s="588"/>
      <c r="E14" s="588"/>
      <c r="F14" s="588"/>
      <c r="G14" s="153" t="s">
        <v>699</v>
      </c>
      <c r="H14" s="588"/>
      <c r="I14" s="50" t="s">
        <v>294</v>
      </c>
      <c r="J14" s="588"/>
      <c r="K14" s="1051"/>
      <c r="L14" s="1052"/>
      <c r="M14" s="594"/>
      <c r="N14" s="594"/>
      <c r="O14" s="594"/>
      <c r="P14" s="594"/>
      <c r="Q14" s="588"/>
      <c r="R14" s="588"/>
      <c r="S14" s="22"/>
    </row>
    <row r="15" spans="1:19" s="6" customFormat="1" ht="24.75" customHeight="1" x14ac:dyDescent="0.35">
      <c r="A15" s="1020" t="s">
        <v>1369</v>
      </c>
      <c r="B15" s="1020"/>
      <c r="C15" s="1020"/>
      <c r="D15" s="1020"/>
      <c r="E15" s="1020"/>
      <c r="F15" s="1020"/>
      <c r="G15" s="1020"/>
      <c r="H15" s="1020"/>
      <c r="I15" s="1020"/>
      <c r="J15" s="1020"/>
      <c r="K15" s="1020"/>
      <c r="L15" s="1020"/>
      <c r="M15" s="1020"/>
      <c r="N15" s="1020"/>
      <c r="O15" s="1020"/>
      <c r="P15" s="1020"/>
      <c r="Q15" s="1020"/>
      <c r="R15" s="1020"/>
      <c r="S15" s="22"/>
    </row>
    <row r="16" spans="1:19" ht="47.25" customHeight="1" x14ac:dyDescent="0.35">
      <c r="A16" s="602">
        <v>2</v>
      </c>
      <c r="B16" s="602">
        <v>1</v>
      </c>
      <c r="C16" s="602">
        <v>4</v>
      </c>
      <c r="D16" s="585">
        <v>2</v>
      </c>
      <c r="E16" s="585" t="s">
        <v>700</v>
      </c>
      <c r="F16" s="585" t="s">
        <v>701</v>
      </c>
      <c r="G16" s="196" t="s">
        <v>49</v>
      </c>
      <c r="H16" s="196" t="s">
        <v>50</v>
      </c>
      <c r="I16" s="197" t="s">
        <v>676</v>
      </c>
      <c r="J16" s="585" t="s">
        <v>1053</v>
      </c>
      <c r="K16" s="874" t="s">
        <v>693</v>
      </c>
      <c r="L16" s="874" t="s">
        <v>702</v>
      </c>
      <c r="M16" s="619">
        <v>15000</v>
      </c>
      <c r="N16" s="619">
        <v>67000</v>
      </c>
      <c r="O16" s="619">
        <v>15000</v>
      </c>
      <c r="P16" s="619">
        <v>67000</v>
      </c>
      <c r="Q16" s="585" t="s">
        <v>694</v>
      </c>
      <c r="R16" s="585" t="s">
        <v>695</v>
      </c>
    </row>
    <row r="17" spans="1:18" ht="50.25" customHeight="1" x14ac:dyDescent="0.35">
      <c r="A17" s="602"/>
      <c r="B17" s="602"/>
      <c r="C17" s="602"/>
      <c r="D17" s="585"/>
      <c r="E17" s="585"/>
      <c r="F17" s="585"/>
      <c r="G17" s="196" t="s">
        <v>32</v>
      </c>
      <c r="H17" s="196" t="s">
        <v>690</v>
      </c>
      <c r="I17" s="197" t="s">
        <v>294</v>
      </c>
      <c r="J17" s="585"/>
      <c r="K17" s="874"/>
      <c r="L17" s="874"/>
      <c r="M17" s="619"/>
      <c r="N17" s="619"/>
      <c r="O17" s="619"/>
      <c r="P17" s="619"/>
      <c r="Q17" s="585"/>
      <c r="R17" s="585"/>
    </row>
    <row r="18" spans="1:18" ht="42" customHeight="1" x14ac:dyDescent="0.35">
      <c r="A18" s="587">
        <v>2</v>
      </c>
      <c r="B18" s="587">
        <v>1</v>
      </c>
      <c r="C18" s="587">
        <v>4</v>
      </c>
      <c r="D18" s="588">
        <v>2</v>
      </c>
      <c r="E18" s="588" t="s">
        <v>700</v>
      </c>
      <c r="F18" s="588" t="s">
        <v>701</v>
      </c>
      <c r="G18" s="153" t="s">
        <v>49</v>
      </c>
      <c r="H18" s="153" t="s">
        <v>50</v>
      </c>
      <c r="I18" s="50" t="s">
        <v>676</v>
      </c>
      <c r="J18" s="588" t="s">
        <v>1053</v>
      </c>
      <c r="K18" s="1052"/>
      <c r="L18" s="1051" t="s">
        <v>702</v>
      </c>
      <c r="M18" s="745"/>
      <c r="N18" s="594">
        <v>82000</v>
      </c>
      <c r="O18" s="745"/>
      <c r="P18" s="594">
        <v>82000</v>
      </c>
      <c r="Q18" s="588" t="s">
        <v>694</v>
      </c>
      <c r="R18" s="588" t="s">
        <v>695</v>
      </c>
    </row>
    <row r="19" spans="1:18" ht="60" customHeight="1" x14ac:dyDescent="0.35">
      <c r="A19" s="587"/>
      <c r="B19" s="587"/>
      <c r="C19" s="587"/>
      <c r="D19" s="588"/>
      <c r="E19" s="588"/>
      <c r="F19" s="588"/>
      <c r="G19" s="153" t="s">
        <v>32</v>
      </c>
      <c r="H19" s="153" t="s">
        <v>690</v>
      </c>
      <c r="I19" s="50" t="s">
        <v>294</v>
      </c>
      <c r="J19" s="588"/>
      <c r="K19" s="1052"/>
      <c r="L19" s="1051"/>
      <c r="M19" s="745"/>
      <c r="N19" s="594"/>
      <c r="O19" s="745"/>
      <c r="P19" s="594"/>
      <c r="Q19" s="588"/>
      <c r="R19" s="588"/>
    </row>
    <row r="20" spans="1:18" ht="22.5" customHeight="1" x14ac:dyDescent="0.35">
      <c r="A20" s="1020" t="s">
        <v>1370</v>
      </c>
      <c r="B20" s="1020"/>
      <c r="C20" s="1020"/>
      <c r="D20" s="1020"/>
      <c r="E20" s="1020"/>
      <c r="F20" s="1020"/>
      <c r="G20" s="1020"/>
      <c r="H20" s="1020"/>
      <c r="I20" s="1020"/>
      <c r="J20" s="1020"/>
      <c r="K20" s="1020"/>
      <c r="L20" s="1020"/>
      <c r="M20" s="1020"/>
      <c r="N20" s="1020"/>
      <c r="O20" s="1020"/>
      <c r="P20" s="1020"/>
      <c r="Q20" s="1020"/>
      <c r="R20" s="1020"/>
    </row>
    <row r="21" spans="1:18" ht="72.5" x14ac:dyDescent="0.35">
      <c r="A21" s="196">
        <v>3</v>
      </c>
      <c r="B21" s="196">
        <v>1</v>
      </c>
      <c r="C21" s="196">
        <v>4</v>
      </c>
      <c r="D21" s="196">
        <v>2</v>
      </c>
      <c r="E21" s="196" t="s">
        <v>703</v>
      </c>
      <c r="F21" s="196" t="s">
        <v>704</v>
      </c>
      <c r="G21" s="196" t="s">
        <v>32</v>
      </c>
      <c r="H21" s="196" t="s">
        <v>690</v>
      </c>
      <c r="I21" s="198">
        <v>80</v>
      </c>
      <c r="J21" s="196" t="s">
        <v>705</v>
      </c>
      <c r="K21" s="198" t="s">
        <v>706</v>
      </c>
      <c r="L21" s="229"/>
      <c r="M21" s="303">
        <v>10750</v>
      </c>
      <c r="N21" s="445"/>
      <c r="O21" s="303">
        <v>10750</v>
      </c>
      <c r="P21" s="445"/>
      <c r="Q21" s="196" t="s">
        <v>694</v>
      </c>
      <c r="R21" s="196" t="s">
        <v>695</v>
      </c>
    </row>
    <row r="22" spans="1:18" ht="72.5" x14ac:dyDescent="0.35">
      <c r="A22" s="153">
        <v>3</v>
      </c>
      <c r="B22" s="153">
        <v>1</v>
      </c>
      <c r="C22" s="153">
        <v>4</v>
      </c>
      <c r="D22" s="153">
        <v>2</v>
      </c>
      <c r="E22" s="153" t="s">
        <v>703</v>
      </c>
      <c r="F22" s="153" t="s">
        <v>704</v>
      </c>
      <c r="G22" s="168" t="s">
        <v>736</v>
      </c>
      <c r="H22" s="153" t="s">
        <v>690</v>
      </c>
      <c r="I22" s="51">
        <v>60</v>
      </c>
      <c r="J22" s="153" t="s">
        <v>705</v>
      </c>
      <c r="K22" s="155" t="s">
        <v>706</v>
      </c>
      <c r="L22" s="152"/>
      <c r="M22" s="55">
        <v>10750</v>
      </c>
      <c r="N22" s="97"/>
      <c r="O22" s="55">
        <v>10750</v>
      </c>
      <c r="P22" s="97"/>
      <c r="Q22" s="153" t="s">
        <v>694</v>
      </c>
      <c r="R22" s="153" t="s">
        <v>695</v>
      </c>
    </row>
    <row r="23" spans="1:18" ht="24.75" customHeight="1" x14ac:dyDescent="0.35">
      <c r="A23" s="671" t="s">
        <v>1371</v>
      </c>
      <c r="B23" s="671"/>
      <c r="C23" s="671"/>
      <c r="D23" s="671"/>
      <c r="E23" s="671"/>
      <c r="F23" s="671"/>
      <c r="G23" s="671"/>
      <c r="H23" s="671"/>
      <c r="I23" s="671"/>
      <c r="J23" s="671"/>
      <c r="K23" s="671"/>
      <c r="L23" s="671"/>
      <c r="M23" s="671"/>
      <c r="N23" s="671"/>
      <c r="O23" s="671"/>
      <c r="P23" s="671"/>
      <c r="Q23" s="671"/>
      <c r="R23" s="671"/>
    </row>
    <row r="24" spans="1:18" ht="72.5" x14ac:dyDescent="0.35">
      <c r="A24" s="198">
        <v>4</v>
      </c>
      <c r="B24" s="196">
        <v>1</v>
      </c>
      <c r="C24" s="198">
        <v>4</v>
      </c>
      <c r="D24" s="196">
        <v>2</v>
      </c>
      <c r="E24" s="196" t="s">
        <v>707</v>
      </c>
      <c r="F24" s="196" t="s">
        <v>708</v>
      </c>
      <c r="G24" s="196" t="s">
        <v>32</v>
      </c>
      <c r="H24" s="196" t="s">
        <v>690</v>
      </c>
      <c r="I24" s="197" t="s">
        <v>691</v>
      </c>
      <c r="J24" s="196" t="s">
        <v>709</v>
      </c>
      <c r="K24" s="229" t="s">
        <v>706</v>
      </c>
      <c r="L24" s="229"/>
      <c r="M24" s="107">
        <v>10750</v>
      </c>
      <c r="N24" s="198"/>
      <c r="O24" s="107">
        <v>10750</v>
      </c>
      <c r="P24" s="107"/>
      <c r="Q24" s="196" t="s">
        <v>694</v>
      </c>
      <c r="R24" s="196" t="s">
        <v>695</v>
      </c>
    </row>
    <row r="25" spans="1:18" ht="42.75" customHeight="1" x14ac:dyDescent="0.35">
      <c r="A25" s="587">
        <v>4</v>
      </c>
      <c r="B25" s="588">
        <v>1</v>
      </c>
      <c r="C25" s="587">
        <v>4</v>
      </c>
      <c r="D25" s="588">
        <v>2</v>
      </c>
      <c r="E25" s="588" t="s">
        <v>707</v>
      </c>
      <c r="F25" s="588" t="s">
        <v>708</v>
      </c>
      <c r="G25" s="168" t="s">
        <v>1372</v>
      </c>
      <c r="H25" s="153" t="s">
        <v>690</v>
      </c>
      <c r="I25" s="72" t="s">
        <v>326</v>
      </c>
      <c r="J25" s="588" t="s">
        <v>709</v>
      </c>
      <c r="K25" s="1051" t="s">
        <v>706</v>
      </c>
      <c r="L25" s="1051"/>
      <c r="M25" s="745">
        <v>10750</v>
      </c>
      <c r="N25" s="587"/>
      <c r="O25" s="745">
        <v>10750</v>
      </c>
      <c r="P25" s="745"/>
      <c r="Q25" s="588" t="s">
        <v>694</v>
      </c>
      <c r="R25" s="588" t="s">
        <v>695</v>
      </c>
    </row>
    <row r="26" spans="1:18" ht="42" customHeight="1" x14ac:dyDescent="0.35">
      <c r="A26" s="587"/>
      <c r="B26" s="588"/>
      <c r="C26" s="587"/>
      <c r="D26" s="588"/>
      <c r="E26" s="588"/>
      <c r="F26" s="588"/>
      <c r="G26" s="168" t="s">
        <v>49</v>
      </c>
      <c r="H26" s="168" t="s">
        <v>50</v>
      </c>
      <c r="I26" s="72" t="s">
        <v>90</v>
      </c>
      <c r="J26" s="588"/>
      <c r="K26" s="1051"/>
      <c r="L26" s="1051"/>
      <c r="M26" s="745"/>
      <c r="N26" s="587"/>
      <c r="O26" s="745"/>
      <c r="P26" s="745"/>
      <c r="Q26" s="588"/>
      <c r="R26" s="588"/>
    </row>
    <row r="27" spans="1:18" ht="23.25" customHeight="1" x14ac:dyDescent="0.35">
      <c r="A27" s="1020" t="s">
        <v>1373</v>
      </c>
      <c r="B27" s="1020"/>
      <c r="C27" s="1020"/>
      <c r="D27" s="1020"/>
      <c r="E27" s="1020"/>
      <c r="F27" s="1020"/>
      <c r="G27" s="1020"/>
      <c r="H27" s="1020"/>
      <c r="I27" s="1020"/>
      <c r="J27" s="1020"/>
      <c r="K27" s="1020"/>
      <c r="L27" s="1020"/>
      <c r="M27" s="1020"/>
      <c r="N27" s="1020"/>
      <c r="O27" s="1020"/>
      <c r="P27" s="1020"/>
      <c r="Q27" s="1020"/>
      <c r="R27" s="1020"/>
    </row>
    <row r="28" spans="1:18" ht="101.5" x14ac:dyDescent="0.35">
      <c r="A28" s="198">
        <v>5</v>
      </c>
      <c r="B28" s="198">
        <v>1</v>
      </c>
      <c r="C28" s="198">
        <v>4</v>
      </c>
      <c r="D28" s="196">
        <v>2</v>
      </c>
      <c r="E28" s="196" t="s">
        <v>710</v>
      </c>
      <c r="F28" s="196" t="s">
        <v>711</v>
      </c>
      <c r="G28" s="196" t="s">
        <v>219</v>
      </c>
      <c r="H28" s="196" t="s">
        <v>690</v>
      </c>
      <c r="I28" s="197" t="s">
        <v>462</v>
      </c>
      <c r="J28" s="196" t="s">
        <v>712</v>
      </c>
      <c r="K28" s="229" t="s">
        <v>713</v>
      </c>
      <c r="L28" s="229"/>
      <c r="M28" s="107">
        <v>36000</v>
      </c>
      <c r="N28" s="198"/>
      <c r="O28" s="107">
        <v>36000</v>
      </c>
      <c r="P28" s="107"/>
      <c r="Q28" s="196" t="s">
        <v>694</v>
      </c>
      <c r="R28" s="196" t="s">
        <v>695</v>
      </c>
    </row>
    <row r="29" spans="1:18" ht="101.5" x14ac:dyDescent="0.35">
      <c r="A29" s="155">
        <v>5</v>
      </c>
      <c r="B29" s="155">
        <v>1</v>
      </c>
      <c r="C29" s="155">
        <v>4</v>
      </c>
      <c r="D29" s="153">
        <v>2</v>
      </c>
      <c r="E29" s="153" t="s">
        <v>710</v>
      </c>
      <c r="F29" s="153" t="s">
        <v>711</v>
      </c>
      <c r="G29" s="153" t="s">
        <v>219</v>
      </c>
      <c r="H29" s="153" t="s">
        <v>690</v>
      </c>
      <c r="I29" s="50" t="s">
        <v>462</v>
      </c>
      <c r="J29" s="153" t="s">
        <v>712</v>
      </c>
      <c r="K29" s="152" t="s">
        <v>713</v>
      </c>
      <c r="L29" s="152"/>
      <c r="M29" s="25">
        <v>38250.53</v>
      </c>
      <c r="N29" s="155"/>
      <c r="O29" s="25">
        <v>38250.53</v>
      </c>
      <c r="P29" s="26"/>
      <c r="Q29" s="153" t="s">
        <v>694</v>
      </c>
      <c r="R29" s="153" t="s">
        <v>695</v>
      </c>
    </row>
    <row r="30" spans="1:18" ht="24.75" customHeight="1" x14ac:dyDescent="0.35">
      <c r="A30" s="1020" t="s">
        <v>1374</v>
      </c>
      <c r="B30" s="1020"/>
      <c r="C30" s="1020"/>
      <c r="D30" s="1020"/>
      <c r="E30" s="1020"/>
      <c r="F30" s="1020"/>
      <c r="G30" s="1020"/>
      <c r="H30" s="1020"/>
      <c r="I30" s="1020"/>
      <c r="J30" s="1020"/>
      <c r="K30" s="1020"/>
      <c r="L30" s="1020"/>
      <c r="M30" s="1020"/>
      <c r="N30" s="1020"/>
      <c r="O30" s="1020"/>
      <c r="P30" s="1020"/>
      <c r="Q30" s="1020"/>
      <c r="R30" s="1020"/>
    </row>
    <row r="31" spans="1:18" ht="188.5" x14ac:dyDescent="0.35">
      <c r="A31" s="196">
        <v>6</v>
      </c>
      <c r="B31" s="196">
        <v>1</v>
      </c>
      <c r="C31" s="196">
        <v>4</v>
      </c>
      <c r="D31" s="196">
        <v>2</v>
      </c>
      <c r="E31" s="196" t="s">
        <v>714</v>
      </c>
      <c r="F31" s="196" t="s">
        <v>715</v>
      </c>
      <c r="G31" s="196" t="s">
        <v>42</v>
      </c>
      <c r="H31" s="196" t="s">
        <v>690</v>
      </c>
      <c r="I31" s="198">
        <v>20</v>
      </c>
      <c r="J31" s="196" t="s">
        <v>716</v>
      </c>
      <c r="K31" s="198" t="s">
        <v>706</v>
      </c>
      <c r="L31" s="229"/>
      <c r="M31" s="303">
        <v>100000</v>
      </c>
      <c r="N31" s="445"/>
      <c r="O31" s="303">
        <v>100000</v>
      </c>
      <c r="P31" s="445"/>
      <c r="Q31" s="196" t="s">
        <v>694</v>
      </c>
      <c r="R31" s="196" t="s">
        <v>695</v>
      </c>
    </row>
    <row r="32" spans="1:18" ht="188.5" x14ac:dyDescent="0.35">
      <c r="A32" s="153">
        <v>6</v>
      </c>
      <c r="B32" s="153">
        <v>1</v>
      </c>
      <c r="C32" s="153">
        <v>4</v>
      </c>
      <c r="D32" s="153">
        <v>2</v>
      </c>
      <c r="E32" s="153" t="s">
        <v>714</v>
      </c>
      <c r="F32" s="153" t="s">
        <v>715</v>
      </c>
      <c r="G32" s="153" t="s">
        <v>42</v>
      </c>
      <c r="H32" s="153" t="s">
        <v>690</v>
      </c>
      <c r="I32" s="155">
        <v>20</v>
      </c>
      <c r="J32" s="153" t="s">
        <v>716</v>
      </c>
      <c r="K32" s="155" t="s">
        <v>706</v>
      </c>
      <c r="L32" s="152"/>
      <c r="M32" s="151">
        <v>87012.17</v>
      </c>
      <c r="N32" s="97"/>
      <c r="O32" s="151">
        <v>87012.17</v>
      </c>
      <c r="P32" s="97"/>
      <c r="Q32" s="153" t="s">
        <v>694</v>
      </c>
      <c r="R32" s="153" t="s">
        <v>695</v>
      </c>
    </row>
    <row r="33" spans="1:18" ht="27" customHeight="1" x14ac:dyDescent="0.35">
      <c r="A33" s="671" t="s">
        <v>1375</v>
      </c>
      <c r="B33" s="671"/>
      <c r="C33" s="671"/>
      <c r="D33" s="671"/>
      <c r="E33" s="671"/>
      <c r="F33" s="671"/>
      <c r="G33" s="671"/>
      <c r="H33" s="671"/>
      <c r="I33" s="671"/>
      <c r="J33" s="671"/>
      <c r="K33" s="671"/>
      <c r="L33" s="671"/>
      <c r="M33" s="671"/>
      <c r="N33" s="671"/>
      <c r="O33" s="671"/>
      <c r="P33" s="671"/>
      <c r="Q33" s="671"/>
      <c r="R33" s="671"/>
    </row>
    <row r="34" spans="1:18" ht="116" x14ac:dyDescent="0.35">
      <c r="A34" s="196">
        <v>7</v>
      </c>
      <c r="B34" s="196">
        <v>1</v>
      </c>
      <c r="C34" s="196">
        <v>4</v>
      </c>
      <c r="D34" s="196">
        <v>5</v>
      </c>
      <c r="E34" s="196" t="s">
        <v>717</v>
      </c>
      <c r="F34" s="196" t="s">
        <v>718</v>
      </c>
      <c r="G34" s="196" t="s">
        <v>32</v>
      </c>
      <c r="H34" s="196" t="s">
        <v>690</v>
      </c>
      <c r="I34" s="198">
        <v>50</v>
      </c>
      <c r="J34" s="196" t="s">
        <v>1050</v>
      </c>
      <c r="K34" s="198" t="s">
        <v>706</v>
      </c>
      <c r="L34" s="229"/>
      <c r="M34" s="303">
        <v>7800</v>
      </c>
      <c r="N34" s="445"/>
      <c r="O34" s="303">
        <v>7800</v>
      </c>
      <c r="P34" s="445"/>
      <c r="Q34" s="196" t="s">
        <v>694</v>
      </c>
      <c r="R34" s="196" t="s">
        <v>695</v>
      </c>
    </row>
    <row r="35" spans="1:18" ht="116" x14ac:dyDescent="0.35">
      <c r="A35" s="153">
        <v>7</v>
      </c>
      <c r="B35" s="153">
        <v>1</v>
      </c>
      <c r="C35" s="153">
        <v>4</v>
      </c>
      <c r="D35" s="153">
        <v>5</v>
      </c>
      <c r="E35" s="153" t="s">
        <v>717</v>
      </c>
      <c r="F35" s="153" t="s">
        <v>718</v>
      </c>
      <c r="G35" s="153" t="s">
        <v>32</v>
      </c>
      <c r="H35" s="153" t="s">
        <v>690</v>
      </c>
      <c r="I35" s="155">
        <v>50</v>
      </c>
      <c r="J35" s="153" t="s">
        <v>1050</v>
      </c>
      <c r="K35" s="51" t="s">
        <v>702</v>
      </c>
      <c r="L35" s="152"/>
      <c r="M35" s="151"/>
      <c r="N35" s="25">
        <v>7800</v>
      </c>
      <c r="O35" s="151"/>
      <c r="P35" s="25">
        <v>7800</v>
      </c>
      <c r="Q35" s="153" t="s">
        <v>694</v>
      </c>
      <c r="R35" s="153" t="s">
        <v>695</v>
      </c>
    </row>
    <row r="36" spans="1:18" ht="30" customHeight="1" x14ac:dyDescent="0.35">
      <c r="A36" s="671" t="s">
        <v>1376</v>
      </c>
      <c r="B36" s="671"/>
      <c r="C36" s="671"/>
      <c r="D36" s="671"/>
      <c r="E36" s="671"/>
      <c r="F36" s="671"/>
      <c r="G36" s="671"/>
      <c r="H36" s="671"/>
      <c r="I36" s="671"/>
      <c r="J36" s="671"/>
      <c r="K36" s="671"/>
      <c r="L36" s="671"/>
      <c r="M36" s="671"/>
      <c r="N36" s="671"/>
      <c r="O36" s="671"/>
      <c r="P36" s="671"/>
      <c r="Q36" s="671"/>
      <c r="R36" s="671"/>
    </row>
    <row r="37" spans="1:18" ht="159.5" x14ac:dyDescent="0.35">
      <c r="A37" s="196">
        <v>8</v>
      </c>
      <c r="B37" s="196">
        <v>1</v>
      </c>
      <c r="C37" s="196">
        <v>4</v>
      </c>
      <c r="D37" s="196">
        <v>2</v>
      </c>
      <c r="E37" s="196" t="s">
        <v>719</v>
      </c>
      <c r="F37" s="196" t="s">
        <v>720</v>
      </c>
      <c r="G37" s="196" t="s">
        <v>49</v>
      </c>
      <c r="H37" s="196" t="s">
        <v>50</v>
      </c>
      <c r="I37" s="198">
        <v>2000</v>
      </c>
      <c r="J37" s="196" t="s">
        <v>721</v>
      </c>
      <c r="K37" s="198" t="s">
        <v>706</v>
      </c>
      <c r="L37" s="229"/>
      <c r="M37" s="303">
        <v>8400</v>
      </c>
      <c r="N37" s="445"/>
      <c r="O37" s="303">
        <v>8400</v>
      </c>
      <c r="P37" s="445"/>
      <c r="Q37" s="196" t="s">
        <v>694</v>
      </c>
      <c r="R37" s="196" t="s">
        <v>695</v>
      </c>
    </row>
    <row r="38" spans="1:18" ht="159.5" x14ac:dyDescent="0.35">
      <c r="A38" s="153">
        <v>8</v>
      </c>
      <c r="B38" s="153">
        <v>1</v>
      </c>
      <c r="C38" s="153">
        <v>4</v>
      </c>
      <c r="D38" s="153">
        <v>2</v>
      </c>
      <c r="E38" s="153" t="s">
        <v>719</v>
      </c>
      <c r="F38" s="153" t="s">
        <v>720</v>
      </c>
      <c r="G38" s="153" t="s">
        <v>49</v>
      </c>
      <c r="H38" s="153" t="s">
        <v>50</v>
      </c>
      <c r="I38" s="155">
        <v>2000</v>
      </c>
      <c r="J38" s="153" t="s">
        <v>721</v>
      </c>
      <c r="K38" s="155" t="s">
        <v>706</v>
      </c>
      <c r="L38" s="152"/>
      <c r="M38" s="151">
        <v>8065.12</v>
      </c>
      <c r="N38" s="97"/>
      <c r="O38" s="151">
        <v>8065.12</v>
      </c>
      <c r="P38" s="97"/>
      <c r="Q38" s="153" t="s">
        <v>694</v>
      </c>
      <c r="R38" s="153" t="s">
        <v>695</v>
      </c>
    </row>
    <row r="39" spans="1:18" ht="30" customHeight="1" x14ac:dyDescent="0.35">
      <c r="A39" s="671" t="s">
        <v>1377</v>
      </c>
      <c r="B39" s="671"/>
      <c r="C39" s="671"/>
      <c r="D39" s="671"/>
      <c r="E39" s="671"/>
      <c r="F39" s="671"/>
      <c r="G39" s="671"/>
      <c r="H39" s="671"/>
      <c r="I39" s="671"/>
      <c r="J39" s="671"/>
      <c r="K39" s="671"/>
      <c r="L39" s="671"/>
      <c r="M39" s="671"/>
      <c r="N39" s="671"/>
      <c r="O39" s="671"/>
      <c r="P39" s="671"/>
      <c r="Q39" s="671"/>
      <c r="R39" s="671"/>
    </row>
    <row r="40" spans="1:18" ht="252.75" customHeight="1" x14ac:dyDescent="0.35">
      <c r="A40" s="196">
        <v>9</v>
      </c>
      <c r="B40" s="196">
        <v>1</v>
      </c>
      <c r="C40" s="196">
        <v>4</v>
      </c>
      <c r="D40" s="196">
        <v>2</v>
      </c>
      <c r="E40" s="196" t="s">
        <v>1051</v>
      </c>
      <c r="F40" s="196" t="s">
        <v>1378</v>
      </c>
      <c r="G40" s="196" t="s">
        <v>722</v>
      </c>
      <c r="H40" s="196" t="s">
        <v>723</v>
      </c>
      <c r="I40" s="198">
        <v>9</v>
      </c>
      <c r="J40" s="196" t="s">
        <v>721</v>
      </c>
      <c r="K40" s="198" t="s">
        <v>693</v>
      </c>
      <c r="L40" s="229"/>
      <c r="M40" s="303">
        <v>55000</v>
      </c>
      <c r="N40" s="445"/>
      <c r="O40" s="303">
        <v>55000</v>
      </c>
      <c r="P40" s="445"/>
      <c r="Q40" s="196" t="s">
        <v>694</v>
      </c>
      <c r="R40" s="196" t="s">
        <v>695</v>
      </c>
    </row>
    <row r="41" spans="1:18" ht="130.5" x14ac:dyDescent="0.35">
      <c r="A41" s="196">
        <v>10</v>
      </c>
      <c r="B41" s="196">
        <v>1</v>
      </c>
      <c r="C41" s="196">
        <v>4</v>
      </c>
      <c r="D41" s="196">
        <v>2</v>
      </c>
      <c r="E41" s="196" t="s">
        <v>724</v>
      </c>
      <c r="F41" s="196" t="s">
        <v>725</v>
      </c>
      <c r="G41" s="196" t="s">
        <v>49</v>
      </c>
      <c r="H41" s="196" t="s">
        <v>50</v>
      </c>
      <c r="I41" s="196">
        <v>2000</v>
      </c>
      <c r="J41" s="196" t="s">
        <v>1052</v>
      </c>
      <c r="K41" s="196" t="s">
        <v>167</v>
      </c>
      <c r="L41" s="196"/>
      <c r="M41" s="303">
        <v>12300</v>
      </c>
      <c r="N41" s="303"/>
      <c r="O41" s="303">
        <v>12300</v>
      </c>
      <c r="P41" s="196"/>
      <c r="Q41" s="196" t="s">
        <v>694</v>
      </c>
      <c r="R41" s="196" t="s">
        <v>695</v>
      </c>
    </row>
    <row r="42" spans="1:18" ht="130.5" x14ac:dyDescent="0.35">
      <c r="A42" s="153">
        <v>10</v>
      </c>
      <c r="B42" s="153">
        <v>1</v>
      </c>
      <c r="C42" s="153">
        <v>4</v>
      </c>
      <c r="D42" s="153">
        <v>2</v>
      </c>
      <c r="E42" s="153" t="s">
        <v>724</v>
      </c>
      <c r="F42" s="153" t="s">
        <v>725</v>
      </c>
      <c r="G42" s="153" t="s">
        <v>49</v>
      </c>
      <c r="H42" s="153" t="s">
        <v>50</v>
      </c>
      <c r="I42" s="153">
        <v>2000</v>
      </c>
      <c r="J42" s="153" t="s">
        <v>1052</v>
      </c>
      <c r="K42" s="153" t="s">
        <v>167</v>
      </c>
      <c r="L42" s="153"/>
      <c r="M42" s="151">
        <v>11748.9</v>
      </c>
      <c r="N42" s="55"/>
      <c r="O42" s="151">
        <v>11748.9</v>
      </c>
      <c r="P42" s="153"/>
      <c r="Q42" s="153" t="s">
        <v>694</v>
      </c>
      <c r="R42" s="153" t="s">
        <v>695</v>
      </c>
    </row>
    <row r="43" spans="1:18" ht="21.75" customHeight="1" x14ac:dyDescent="0.35">
      <c r="A43" s="671" t="s">
        <v>1377</v>
      </c>
      <c r="B43" s="671"/>
      <c r="C43" s="671"/>
      <c r="D43" s="671"/>
      <c r="E43" s="671"/>
      <c r="F43" s="671"/>
      <c r="G43" s="671"/>
      <c r="H43" s="671"/>
      <c r="I43" s="671"/>
      <c r="J43" s="671"/>
      <c r="K43" s="671"/>
      <c r="L43" s="671"/>
      <c r="M43" s="671"/>
      <c r="N43" s="671"/>
      <c r="O43" s="671"/>
      <c r="P43" s="671"/>
      <c r="Q43" s="671"/>
      <c r="R43" s="671"/>
    </row>
    <row r="44" spans="1:18" ht="75.75" customHeight="1" x14ac:dyDescent="0.35">
      <c r="A44" s="585">
        <v>11</v>
      </c>
      <c r="B44" s="585">
        <v>1</v>
      </c>
      <c r="C44" s="585">
        <v>4</v>
      </c>
      <c r="D44" s="585">
        <v>2</v>
      </c>
      <c r="E44" s="585" t="s">
        <v>726</v>
      </c>
      <c r="F44" s="585" t="s">
        <v>351</v>
      </c>
      <c r="G44" s="585" t="s">
        <v>727</v>
      </c>
      <c r="H44" s="196" t="s">
        <v>53</v>
      </c>
      <c r="I44" s="196">
        <v>4</v>
      </c>
      <c r="J44" s="585" t="s">
        <v>301</v>
      </c>
      <c r="K44" s="585" t="s">
        <v>693</v>
      </c>
      <c r="L44" s="585"/>
      <c r="M44" s="615">
        <v>33500</v>
      </c>
      <c r="N44" s="615"/>
      <c r="O44" s="615">
        <v>33500</v>
      </c>
      <c r="P44" s="585"/>
      <c r="Q44" s="585" t="s">
        <v>694</v>
      </c>
      <c r="R44" s="585" t="s">
        <v>695</v>
      </c>
    </row>
    <row r="45" spans="1:18" ht="90" customHeight="1" x14ac:dyDescent="0.35">
      <c r="A45" s="585"/>
      <c r="B45" s="585"/>
      <c r="C45" s="585"/>
      <c r="D45" s="585"/>
      <c r="E45" s="585"/>
      <c r="F45" s="585"/>
      <c r="G45" s="585"/>
      <c r="H45" s="196" t="s">
        <v>39</v>
      </c>
      <c r="I45" s="196">
        <v>80</v>
      </c>
      <c r="J45" s="585"/>
      <c r="K45" s="585"/>
      <c r="L45" s="585"/>
      <c r="M45" s="615"/>
      <c r="N45" s="615"/>
      <c r="O45" s="615"/>
      <c r="P45" s="585"/>
      <c r="Q45" s="585"/>
      <c r="R45" s="585"/>
    </row>
    <row r="46" spans="1:18" ht="80.25" customHeight="1" x14ac:dyDescent="0.35">
      <c r="A46" s="585"/>
      <c r="B46" s="585"/>
      <c r="C46" s="585"/>
      <c r="D46" s="585"/>
      <c r="E46" s="585"/>
      <c r="F46" s="585"/>
      <c r="G46" s="196" t="s">
        <v>56</v>
      </c>
      <c r="H46" s="196" t="s">
        <v>50</v>
      </c>
      <c r="I46" s="196">
        <v>500</v>
      </c>
      <c r="J46" s="585"/>
      <c r="K46" s="585"/>
      <c r="L46" s="585"/>
      <c r="M46" s="615"/>
      <c r="N46" s="615"/>
      <c r="O46" s="615"/>
      <c r="P46" s="585"/>
      <c r="Q46" s="585"/>
      <c r="R46" s="585"/>
    </row>
    <row r="47" spans="1:18" ht="81" customHeight="1" x14ac:dyDescent="0.35">
      <c r="A47" s="588">
        <v>11</v>
      </c>
      <c r="B47" s="588">
        <v>1</v>
      </c>
      <c r="C47" s="588">
        <v>4</v>
      </c>
      <c r="D47" s="588">
        <v>2</v>
      </c>
      <c r="E47" s="588" t="s">
        <v>726</v>
      </c>
      <c r="F47" s="588" t="s">
        <v>351</v>
      </c>
      <c r="G47" s="588" t="s">
        <v>727</v>
      </c>
      <c r="H47" s="153" t="s">
        <v>53</v>
      </c>
      <c r="I47" s="168">
        <v>2</v>
      </c>
      <c r="J47" s="588" t="s">
        <v>301</v>
      </c>
      <c r="K47" s="588" t="s">
        <v>693</v>
      </c>
      <c r="L47" s="595"/>
      <c r="M47" s="634">
        <v>25000</v>
      </c>
      <c r="N47" s="633"/>
      <c r="O47" s="634">
        <v>25000</v>
      </c>
      <c r="P47" s="588"/>
      <c r="Q47" s="588" t="s">
        <v>694</v>
      </c>
      <c r="R47" s="588" t="s">
        <v>695</v>
      </c>
    </row>
    <row r="48" spans="1:18" ht="66.75" customHeight="1" x14ac:dyDescent="0.35">
      <c r="A48" s="588"/>
      <c r="B48" s="588"/>
      <c r="C48" s="588"/>
      <c r="D48" s="588"/>
      <c r="E48" s="588"/>
      <c r="F48" s="588"/>
      <c r="G48" s="588"/>
      <c r="H48" s="153" t="s">
        <v>39</v>
      </c>
      <c r="I48" s="168">
        <v>40</v>
      </c>
      <c r="J48" s="588"/>
      <c r="K48" s="588"/>
      <c r="L48" s="596"/>
      <c r="M48" s="634"/>
      <c r="N48" s="633"/>
      <c r="O48" s="634"/>
      <c r="P48" s="588"/>
      <c r="Q48" s="588"/>
      <c r="R48" s="588"/>
    </row>
    <row r="49" spans="1:18" ht="48" customHeight="1" x14ac:dyDescent="0.35">
      <c r="A49" s="588"/>
      <c r="B49" s="588"/>
      <c r="C49" s="588"/>
      <c r="D49" s="588"/>
      <c r="E49" s="588"/>
      <c r="F49" s="588"/>
      <c r="G49" s="153" t="s">
        <v>56</v>
      </c>
      <c r="H49" s="153" t="s">
        <v>50</v>
      </c>
      <c r="I49" s="168">
        <v>50</v>
      </c>
      <c r="J49" s="588"/>
      <c r="K49" s="588"/>
      <c r="L49" s="597"/>
      <c r="M49" s="634"/>
      <c r="N49" s="633"/>
      <c r="O49" s="634"/>
      <c r="P49" s="588"/>
      <c r="Q49" s="588"/>
      <c r="R49" s="588"/>
    </row>
    <row r="50" spans="1:18" ht="25.5" customHeight="1" x14ac:dyDescent="0.35">
      <c r="A50" s="671" t="s">
        <v>1379</v>
      </c>
      <c r="B50" s="671"/>
      <c r="C50" s="671"/>
      <c r="D50" s="671"/>
      <c r="E50" s="671"/>
      <c r="F50" s="671"/>
      <c r="G50" s="671"/>
      <c r="H50" s="671"/>
      <c r="I50" s="671"/>
      <c r="J50" s="671"/>
      <c r="K50" s="671"/>
      <c r="L50" s="671"/>
      <c r="M50" s="671"/>
      <c r="N50" s="671"/>
      <c r="O50" s="671"/>
      <c r="P50" s="671"/>
      <c r="Q50" s="671"/>
      <c r="R50" s="671"/>
    </row>
    <row r="51" spans="1:18" ht="130.5" x14ac:dyDescent="0.35">
      <c r="A51" s="196">
        <v>12</v>
      </c>
      <c r="B51" s="196">
        <v>1</v>
      </c>
      <c r="C51" s="196">
        <v>4</v>
      </c>
      <c r="D51" s="196">
        <v>2</v>
      </c>
      <c r="E51" s="196" t="s">
        <v>728</v>
      </c>
      <c r="F51" s="196" t="s">
        <v>729</v>
      </c>
      <c r="G51" s="196" t="s">
        <v>44</v>
      </c>
      <c r="H51" s="196" t="s">
        <v>39</v>
      </c>
      <c r="I51" s="196">
        <v>60</v>
      </c>
      <c r="J51" s="196" t="s">
        <v>730</v>
      </c>
      <c r="K51" s="196" t="s">
        <v>706</v>
      </c>
      <c r="L51" s="196"/>
      <c r="M51" s="303">
        <v>15500</v>
      </c>
      <c r="N51" s="303"/>
      <c r="O51" s="303">
        <v>15500</v>
      </c>
      <c r="P51" s="196"/>
      <c r="Q51" s="196" t="s">
        <v>694</v>
      </c>
      <c r="R51" s="196" t="s">
        <v>695</v>
      </c>
    </row>
    <row r="52" spans="1:18" ht="130.5" x14ac:dyDescent="0.35">
      <c r="A52" s="153">
        <v>12</v>
      </c>
      <c r="B52" s="153">
        <v>1</v>
      </c>
      <c r="C52" s="153">
        <v>4</v>
      </c>
      <c r="D52" s="153">
        <v>2</v>
      </c>
      <c r="E52" s="153" t="s">
        <v>728</v>
      </c>
      <c r="F52" s="153" t="s">
        <v>729</v>
      </c>
      <c r="G52" s="153" t="s">
        <v>44</v>
      </c>
      <c r="H52" s="153" t="s">
        <v>39</v>
      </c>
      <c r="I52" s="168">
        <v>80</v>
      </c>
      <c r="J52" s="153" t="s">
        <v>730</v>
      </c>
      <c r="K52" s="153" t="s">
        <v>706</v>
      </c>
      <c r="L52" s="168" t="s">
        <v>702</v>
      </c>
      <c r="M52" s="151">
        <v>3636.86</v>
      </c>
      <c r="N52" s="151">
        <v>12000</v>
      </c>
      <c r="O52" s="151">
        <v>3636.86</v>
      </c>
      <c r="P52" s="151">
        <v>12000</v>
      </c>
      <c r="Q52" s="153" t="s">
        <v>694</v>
      </c>
      <c r="R52" s="153" t="s">
        <v>695</v>
      </c>
    </row>
    <row r="53" spans="1:18" ht="22.5" customHeight="1" x14ac:dyDescent="0.35">
      <c r="A53" s="671" t="s">
        <v>1380</v>
      </c>
      <c r="B53" s="671"/>
      <c r="C53" s="671"/>
      <c r="D53" s="671"/>
      <c r="E53" s="671"/>
      <c r="F53" s="671"/>
      <c r="G53" s="671"/>
      <c r="H53" s="671"/>
      <c r="I53" s="671"/>
      <c r="J53" s="671"/>
      <c r="K53" s="671"/>
      <c r="L53" s="671"/>
      <c r="M53" s="671"/>
      <c r="N53" s="671"/>
      <c r="O53" s="671"/>
      <c r="P53" s="671"/>
      <c r="Q53" s="671"/>
      <c r="R53" s="671"/>
    </row>
    <row r="54" spans="1:18" x14ac:dyDescent="0.35">
      <c r="A54" s="310"/>
      <c r="B54" s="310"/>
      <c r="C54" s="310"/>
      <c r="D54" s="310"/>
      <c r="E54" s="310"/>
      <c r="F54" s="310"/>
      <c r="G54" s="310"/>
      <c r="H54" s="310"/>
      <c r="I54" s="310"/>
      <c r="J54" s="310"/>
      <c r="K54" s="310"/>
      <c r="L54" s="310"/>
      <c r="M54" s="303"/>
      <c r="N54" s="303"/>
      <c r="O54" s="303"/>
      <c r="P54" s="196"/>
      <c r="Q54" s="310"/>
      <c r="R54" s="310"/>
    </row>
    <row r="55" spans="1:18" ht="15.5" x14ac:dyDescent="0.35">
      <c r="M55" s="761"/>
      <c r="N55" s="744" t="s">
        <v>202</v>
      </c>
      <c r="O55" s="744"/>
      <c r="P55" s="744"/>
    </row>
    <row r="56" spans="1:18" x14ac:dyDescent="0.35">
      <c r="M56" s="761"/>
      <c r="N56" s="141" t="s">
        <v>33</v>
      </c>
      <c r="O56" s="761" t="s">
        <v>34</v>
      </c>
      <c r="P56" s="761"/>
    </row>
    <row r="57" spans="1:18" x14ac:dyDescent="0.35">
      <c r="M57" s="761"/>
      <c r="N57" s="141"/>
      <c r="O57" s="141">
        <v>2020</v>
      </c>
      <c r="P57" s="141">
        <v>2021</v>
      </c>
    </row>
    <row r="58" spans="1:18" x14ac:dyDescent="0.35">
      <c r="M58" s="141" t="s">
        <v>1381</v>
      </c>
      <c r="N58" s="108">
        <v>12</v>
      </c>
      <c r="O58" s="109">
        <v>380000</v>
      </c>
      <c r="P58" s="109">
        <v>67000</v>
      </c>
      <c r="Q58" s="93"/>
    </row>
    <row r="59" spans="1:18" x14ac:dyDescent="0.35">
      <c r="M59" s="141" t="s">
        <v>317</v>
      </c>
      <c r="N59" s="108">
        <v>12</v>
      </c>
      <c r="O59" s="107">
        <v>298213.58</v>
      </c>
      <c r="P59" s="107">
        <v>128800</v>
      </c>
    </row>
    <row r="62" spans="1:18" x14ac:dyDescent="0.35">
      <c r="N62" s="93"/>
      <c r="O62" s="93"/>
    </row>
    <row r="63" spans="1:18" x14ac:dyDescent="0.35">
      <c r="N63" s="93"/>
    </row>
    <row r="64" spans="1:18" x14ac:dyDescent="0.35">
      <c r="N64" s="93"/>
    </row>
  </sheetData>
  <mergeCells count="138">
    <mergeCell ref="M55:M57"/>
    <mergeCell ref="N55:P55"/>
    <mergeCell ref="O56:P56"/>
    <mergeCell ref="L47:L49"/>
    <mergeCell ref="M47:M49"/>
    <mergeCell ref="N47:N49"/>
    <mergeCell ref="O47:O49"/>
    <mergeCell ref="P47:P49"/>
    <mergeCell ref="Q47:Q49"/>
    <mergeCell ref="R47:R49"/>
    <mergeCell ref="A50:R50"/>
    <mergeCell ref="A53:R53"/>
    <mergeCell ref="A47:A49"/>
    <mergeCell ref="B47:B49"/>
    <mergeCell ref="C47:C49"/>
    <mergeCell ref="D47:D49"/>
    <mergeCell ref="E47:E49"/>
    <mergeCell ref="F47:F49"/>
    <mergeCell ref="G47:G48"/>
    <mergeCell ref="J47:J49"/>
    <mergeCell ref="K47:K49"/>
    <mergeCell ref="A27:R27"/>
    <mergeCell ref="A33:R33"/>
    <mergeCell ref="A39:R39"/>
    <mergeCell ref="A43:R43"/>
    <mergeCell ref="A44:A46"/>
    <mergeCell ref="B44:B46"/>
    <mergeCell ref="C44:C46"/>
    <mergeCell ref="D44:D46"/>
    <mergeCell ref="E44:E46"/>
    <mergeCell ref="F44:F46"/>
    <mergeCell ref="G44:G45"/>
    <mergeCell ref="J44:J46"/>
    <mergeCell ref="K44:K46"/>
    <mergeCell ref="L44:L46"/>
    <mergeCell ref="M44:M46"/>
    <mergeCell ref="N44:N46"/>
    <mergeCell ref="O44:O46"/>
    <mergeCell ref="P44:P46"/>
    <mergeCell ref="Q44:Q46"/>
    <mergeCell ref="R44:R46"/>
    <mergeCell ref="A36:R36"/>
    <mergeCell ref="A30:R30"/>
    <mergeCell ref="K25:K26"/>
    <mergeCell ref="L25:L26"/>
    <mergeCell ref="M25:M26"/>
    <mergeCell ref="N25:N26"/>
    <mergeCell ref="O25:O26"/>
    <mergeCell ref="P25:P26"/>
    <mergeCell ref="Q25:Q26"/>
    <mergeCell ref="R25:R26"/>
    <mergeCell ref="A18:A19"/>
    <mergeCell ref="B18:B19"/>
    <mergeCell ref="C18:C19"/>
    <mergeCell ref="D18:D19"/>
    <mergeCell ref="E18:E19"/>
    <mergeCell ref="F18:F19"/>
    <mergeCell ref="J18:J19"/>
    <mergeCell ref="K18:K19"/>
    <mergeCell ref="L18:L19"/>
    <mergeCell ref="M18:M19"/>
    <mergeCell ref="N18:N19"/>
    <mergeCell ref="O18:O19"/>
    <mergeCell ref="P18:P19"/>
    <mergeCell ref="Q18:Q19"/>
    <mergeCell ref="R18:R19"/>
    <mergeCell ref="A20:R20"/>
    <mergeCell ref="Q11:Q14"/>
    <mergeCell ref="R11:R14"/>
    <mergeCell ref="B7:B10"/>
    <mergeCell ref="C7:C10"/>
    <mergeCell ref="D7:D10"/>
    <mergeCell ref="A15:R15"/>
    <mergeCell ref="A16:A17"/>
    <mergeCell ref="B16:B17"/>
    <mergeCell ref="C16:C17"/>
    <mergeCell ref="D16:D17"/>
    <mergeCell ref="E16:E17"/>
    <mergeCell ref="F16:F17"/>
    <mergeCell ref="J16:J17"/>
    <mergeCell ref="K16:K17"/>
    <mergeCell ref="L16:L17"/>
    <mergeCell ref="M16:M17"/>
    <mergeCell ref="N16:N17"/>
    <mergeCell ref="O16:O17"/>
    <mergeCell ref="P16:P17"/>
    <mergeCell ref="Q16:Q17"/>
    <mergeCell ref="R16:R17"/>
    <mergeCell ref="D11:D14"/>
    <mergeCell ref="E11:E14"/>
    <mergeCell ref="F11:F14"/>
    <mergeCell ref="H11:H14"/>
    <mergeCell ref="J11:J14"/>
    <mergeCell ref="K11:K14"/>
    <mergeCell ref="L11:L14"/>
    <mergeCell ref="M11:M14"/>
    <mergeCell ref="N11:N14"/>
    <mergeCell ref="A2:R2"/>
    <mergeCell ref="A4:A5"/>
    <mergeCell ref="B4:B5"/>
    <mergeCell ref="C4:C5"/>
    <mergeCell ref="D4:D5"/>
    <mergeCell ref="E4:E5"/>
    <mergeCell ref="F4:F5"/>
    <mergeCell ref="G4:G5"/>
    <mergeCell ref="H4:I4"/>
    <mergeCell ref="J4:J5"/>
    <mergeCell ref="K4:L4"/>
    <mergeCell ref="M4:N4"/>
    <mergeCell ref="O4:P4"/>
    <mergeCell ref="Q4:Q5"/>
    <mergeCell ref="R4:R5"/>
    <mergeCell ref="O11:O14"/>
    <mergeCell ref="P11:P14"/>
    <mergeCell ref="A23:R23"/>
    <mergeCell ref="A25:A26"/>
    <mergeCell ref="B25:B26"/>
    <mergeCell ref="C25:C26"/>
    <mergeCell ref="D25:D26"/>
    <mergeCell ref="E25:E26"/>
    <mergeCell ref="F25:F26"/>
    <mergeCell ref="J25:J26"/>
    <mergeCell ref="E7:E10"/>
    <mergeCell ref="F7:F10"/>
    <mergeCell ref="H7:H10"/>
    <mergeCell ref="J7:J10"/>
    <mergeCell ref="K7:K10"/>
    <mergeCell ref="L7:L10"/>
    <mergeCell ref="A7:A10"/>
    <mergeCell ref="M7:M10"/>
    <mergeCell ref="N7:N10"/>
    <mergeCell ref="O7:O10"/>
    <mergeCell ref="P7:P10"/>
    <mergeCell ref="Q7:Q10"/>
    <mergeCell ref="R7:R10"/>
    <mergeCell ref="A11:A14"/>
    <mergeCell ref="B11:B14"/>
    <mergeCell ref="C11:C1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IO72"/>
  <sheetViews>
    <sheetView topLeftCell="A58" zoomScale="60" zoomScaleNormal="60" workbookViewId="0">
      <selection activeCell="A40" sqref="A40:R40"/>
    </sheetView>
  </sheetViews>
  <sheetFormatPr defaultRowHeight="14.5" x14ac:dyDescent="0.35"/>
  <cols>
    <col min="1" max="1" width="4.7265625" style="192" customWidth="1"/>
    <col min="2" max="2" width="8.81640625" style="192" customWidth="1"/>
    <col min="3" max="3" width="11.453125" style="192" customWidth="1"/>
    <col min="4" max="4" width="9.7265625" style="192" customWidth="1"/>
    <col min="5" max="5" width="45.7265625" style="192" customWidth="1"/>
    <col min="6" max="6" width="88.453125" style="192" customWidth="1"/>
    <col min="7" max="7" width="35.7265625" style="192" customWidth="1"/>
    <col min="8" max="8" width="18" style="192" customWidth="1"/>
    <col min="9" max="9" width="19.81640625" style="192" customWidth="1"/>
    <col min="10" max="10" width="39.7265625" style="192" customWidth="1"/>
    <col min="11" max="11" width="12.1796875" style="192" customWidth="1"/>
    <col min="12" max="12" width="12.7265625" style="192" customWidth="1"/>
    <col min="13" max="13" width="17.81640625" style="192" customWidth="1"/>
    <col min="14" max="14" width="17.26953125" style="192" customWidth="1"/>
    <col min="15" max="15" width="18.26953125" style="192" customWidth="1"/>
    <col min="16" max="16" width="18" style="192" customWidth="1"/>
    <col min="17" max="17" width="21.26953125" style="192" customWidth="1"/>
    <col min="18" max="18" width="23.54296875" style="192" customWidth="1"/>
    <col min="19" max="19" width="19.54296875" style="192" customWidth="1"/>
    <col min="20" max="258" width="9.1796875" style="192"/>
    <col min="259" max="259" width="4.7265625" style="192" bestFit="1" customWidth="1"/>
    <col min="260" max="260" width="9.7265625" style="192" bestFit="1" customWidth="1"/>
    <col min="261" max="261" width="10" style="192" bestFit="1" customWidth="1"/>
    <col min="262" max="262" width="8.81640625" style="192" bestFit="1" customWidth="1"/>
    <col min="263" max="263" width="22.81640625" style="192" customWidth="1"/>
    <col min="264" max="264" width="59.7265625" style="192" bestFit="1" customWidth="1"/>
    <col min="265" max="265" width="57.81640625" style="192" bestFit="1" customWidth="1"/>
    <col min="266" max="266" width="35.26953125" style="192" bestFit="1" customWidth="1"/>
    <col min="267" max="267" width="28.1796875" style="192" bestFit="1" customWidth="1"/>
    <col min="268" max="268" width="33.1796875" style="192" bestFit="1" customWidth="1"/>
    <col min="269" max="269" width="26" style="192" bestFit="1" customWidth="1"/>
    <col min="270" max="270" width="19.1796875" style="192" bestFit="1" customWidth="1"/>
    <col min="271" max="271" width="10.453125" style="192" customWidth="1"/>
    <col min="272" max="272" width="11.81640625" style="192" customWidth="1"/>
    <col min="273" max="273" width="14.7265625" style="192" customWidth="1"/>
    <col min="274" max="274" width="9" style="192" bestFit="1" customWidth="1"/>
    <col min="275" max="514" width="9.1796875" style="192"/>
    <col min="515" max="515" width="4.7265625" style="192" bestFit="1" customWidth="1"/>
    <col min="516" max="516" width="9.7265625" style="192" bestFit="1" customWidth="1"/>
    <col min="517" max="517" width="10" style="192" bestFit="1" customWidth="1"/>
    <col min="518" max="518" width="8.81640625" style="192" bestFit="1" customWidth="1"/>
    <col min="519" max="519" width="22.81640625" style="192" customWidth="1"/>
    <col min="520" max="520" width="59.7265625" style="192" bestFit="1" customWidth="1"/>
    <col min="521" max="521" width="57.81640625" style="192" bestFit="1" customWidth="1"/>
    <col min="522" max="522" width="35.26953125" style="192" bestFit="1" customWidth="1"/>
    <col min="523" max="523" width="28.1796875" style="192" bestFit="1" customWidth="1"/>
    <col min="524" max="524" width="33.1796875" style="192" bestFit="1" customWidth="1"/>
    <col min="525" max="525" width="26" style="192" bestFit="1" customWidth="1"/>
    <col min="526" max="526" width="19.1796875" style="192" bestFit="1" customWidth="1"/>
    <col min="527" max="527" width="10.453125" style="192" customWidth="1"/>
    <col min="528" max="528" width="11.81640625" style="192" customWidth="1"/>
    <col min="529" max="529" width="14.7265625" style="192" customWidth="1"/>
    <col min="530" max="530" width="9" style="192" bestFit="1" customWidth="1"/>
    <col min="531" max="770" width="9.1796875" style="192"/>
    <col min="771" max="771" width="4.7265625" style="192" bestFit="1" customWidth="1"/>
    <col min="772" max="772" width="9.7265625" style="192" bestFit="1" customWidth="1"/>
    <col min="773" max="773" width="10" style="192" bestFit="1" customWidth="1"/>
    <col min="774" max="774" width="8.81640625" style="192" bestFit="1" customWidth="1"/>
    <col min="775" max="775" width="22.81640625" style="192" customWidth="1"/>
    <col min="776" max="776" width="59.7265625" style="192" bestFit="1" customWidth="1"/>
    <col min="777" max="777" width="57.81640625" style="192" bestFit="1" customWidth="1"/>
    <col min="778" max="778" width="35.26953125" style="192" bestFit="1" customWidth="1"/>
    <col min="779" max="779" width="28.1796875" style="192" bestFit="1" customWidth="1"/>
    <col min="780" max="780" width="33.1796875" style="192" bestFit="1" customWidth="1"/>
    <col min="781" max="781" width="26" style="192" bestFit="1" customWidth="1"/>
    <col min="782" max="782" width="19.1796875" style="192" bestFit="1" customWidth="1"/>
    <col min="783" max="783" width="10.453125" style="192" customWidth="1"/>
    <col min="784" max="784" width="11.81640625" style="192" customWidth="1"/>
    <col min="785" max="785" width="14.7265625" style="192" customWidth="1"/>
    <col min="786" max="786" width="9" style="192" bestFit="1" customWidth="1"/>
    <col min="787" max="1026" width="9.1796875" style="192"/>
    <col min="1027" max="1027" width="4.7265625" style="192" bestFit="1" customWidth="1"/>
    <col min="1028" max="1028" width="9.7265625" style="192" bestFit="1" customWidth="1"/>
    <col min="1029" max="1029" width="10" style="192" bestFit="1" customWidth="1"/>
    <col min="1030" max="1030" width="8.81640625" style="192" bestFit="1" customWidth="1"/>
    <col min="1031" max="1031" width="22.81640625" style="192" customWidth="1"/>
    <col min="1032" max="1032" width="59.7265625" style="192" bestFit="1" customWidth="1"/>
    <col min="1033" max="1033" width="57.81640625" style="192" bestFit="1" customWidth="1"/>
    <col min="1034" max="1034" width="35.26953125" style="192" bestFit="1" customWidth="1"/>
    <col min="1035" max="1035" width="28.1796875" style="192" bestFit="1" customWidth="1"/>
    <col min="1036" max="1036" width="33.1796875" style="192" bestFit="1" customWidth="1"/>
    <col min="1037" max="1037" width="26" style="192" bestFit="1" customWidth="1"/>
    <col min="1038" max="1038" width="19.1796875" style="192" bestFit="1" customWidth="1"/>
    <col min="1039" max="1039" width="10.453125" style="192" customWidth="1"/>
    <col min="1040" max="1040" width="11.81640625" style="192" customWidth="1"/>
    <col min="1041" max="1041" width="14.7265625" style="192" customWidth="1"/>
    <col min="1042" max="1042" width="9" style="192" bestFit="1" customWidth="1"/>
    <col min="1043" max="1282" width="9.1796875" style="192"/>
    <col min="1283" max="1283" width="4.7265625" style="192" bestFit="1" customWidth="1"/>
    <col min="1284" max="1284" width="9.7265625" style="192" bestFit="1" customWidth="1"/>
    <col min="1285" max="1285" width="10" style="192" bestFit="1" customWidth="1"/>
    <col min="1286" max="1286" width="8.81640625" style="192" bestFit="1" customWidth="1"/>
    <col min="1287" max="1287" width="22.81640625" style="192" customWidth="1"/>
    <col min="1288" max="1288" width="59.7265625" style="192" bestFit="1" customWidth="1"/>
    <col min="1289" max="1289" width="57.81640625" style="192" bestFit="1" customWidth="1"/>
    <col min="1290" max="1290" width="35.26953125" style="192" bestFit="1" customWidth="1"/>
    <col min="1291" max="1291" width="28.1796875" style="192" bestFit="1" customWidth="1"/>
    <col min="1292" max="1292" width="33.1796875" style="192" bestFit="1" customWidth="1"/>
    <col min="1293" max="1293" width="26" style="192" bestFit="1" customWidth="1"/>
    <col min="1294" max="1294" width="19.1796875" style="192" bestFit="1" customWidth="1"/>
    <col min="1295" max="1295" width="10.453125" style="192" customWidth="1"/>
    <col min="1296" max="1296" width="11.81640625" style="192" customWidth="1"/>
    <col min="1297" max="1297" width="14.7265625" style="192" customWidth="1"/>
    <col min="1298" max="1298" width="9" style="192" bestFit="1" customWidth="1"/>
    <col min="1299" max="1538" width="9.1796875" style="192"/>
    <col min="1539" max="1539" width="4.7265625" style="192" bestFit="1" customWidth="1"/>
    <col min="1540" max="1540" width="9.7265625" style="192" bestFit="1" customWidth="1"/>
    <col min="1541" max="1541" width="10" style="192" bestFit="1" customWidth="1"/>
    <col min="1542" max="1542" width="8.81640625" style="192" bestFit="1" customWidth="1"/>
    <col min="1543" max="1543" width="22.81640625" style="192" customWidth="1"/>
    <col min="1544" max="1544" width="59.7265625" style="192" bestFit="1" customWidth="1"/>
    <col min="1545" max="1545" width="57.81640625" style="192" bestFit="1" customWidth="1"/>
    <col min="1546" max="1546" width="35.26953125" style="192" bestFit="1" customWidth="1"/>
    <col min="1547" max="1547" width="28.1796875" style="192" bestFit="1" customWidth="1"/>
    <col min="1548" max="1548" width="33.1796875" style="192" bestFit="1" customWidth="1"/>
    <col min="1549" max="1549" width="26" style="192" bestFit="1" customWidth="1"/>
    <col min="1550" max="1550" width="19.1796875" style="192" bestFit="1" customWidth="1"/>
    <col min="1551" max="1551" width="10.453125" style="192" customWidth="1"/>
    <col min="1552" max="1552" width="11.81640625" style="192" customWidth="1"/>
    <col min="1553" max="1553" width="14.7265625" style="192" customWidth="1"/>
    <col min="1554" max="1554" width="9" style="192" bestFit="1" customWidth="1"/>
    <col min="1555" max="1794" width="9.1796875" style="192"/>
    <col min="1795" max="1795" width="4.7265625" style="192" bestFit="1" customWidth="1"/>
    <col min="1796" max="1796" width="9.7265625" style="192" bestFit="1" customWidth="1"/>
    <col min="1797" max="1797" width="10" style="192" bestFit="1" customWidth="1"/>
    <col min="1798" max="1798" width="8.81640625" style="192" bestFit="1" customWidth="1"/>
    <col min="1799" max="1799" width="22.81640625" style="192" customWidth="1"/>
    <col min="1800" max="1800" width="59.7265625" style="192" bestFit="1" customWidth="1"/>
    <col min="1801" max="1801" width="57.81640625" style="192" bestFit="1" customWidth="1"/>
    <col min="1802" max="1802" width="35.26953125" style="192" bestFit="1" customWidth="1"/>
    <col min="1803" max="1803" width="28.1796875" style="192" bestFit="1" customWidth="1"/>
    <col min="1804" max="1804" width="33.1796875" style="192" bestFit="1" customWidth="1"/>
    <col min="1805" max="1805" width="26" style="192" bestFit="1" customWidth="1"/>
    <col min="1806" max="1806" width="19.1796875" style="192" bestFit="1" customWidth="1"/>
    <col min="1807" max="1807" width="10.453125" style="192" customWidth="1"/>
    <col min="1808" max="1808" width="11.81640625" style="192" customWidth="1"/>
    <col min="1809" max="1809" width="14.7265625" style="192" customWidth="1"/>
    <col min="1810" max="1810" width="9" style="192" bestFit="1" customWidth="1"/>
    <col min="1811" max="2050" width="9.1796875" style="192"/>
    <col min="2051" max="2051" width="4.7265625" style="192" bestFit="1" customWidth="1"/>
    <col min="2052" max="2052" width="9.7265625" style="192" bestFit="1" customWidth="1"/>
    <col min="2053" max="2053" width="10" style="192" bestFit="1" customWidth="1"/>
    <col min="2054" max="2054" width="8.81640625" style="192" bestFit="1" customWidth="1"/>
    <col min="2055" max="2055" width="22.81640625" style="192" customWidth="1"/>
    <col min="2056" max="2056" width="59.7265625" style="192" bestFit="1" customWidth="1"/>
    <col min="2057" max="2057" width="57.81640625" style="192" bestFit="1" customWidth="1"/>
    <col min="2058" max="2058" width="35.26953125" style="192" bestFit="1" customWidth="1"/>
    <col min="2059" max="2059" width="28.1796875" style="192" bestFit="1" customWidth="1"/>
    <col min="2060" max="2060" width="33.1796875" style="192" bestFit="1" customWidth="1"/>
    <col min="2061" max="2061" width="26" style="192" bestFit="1" customWidth="1"/>
    <col min="2062" max="2062" width="19.1796875" style="192" bestFit="1" customWidth="1"/>
    <col min="2063" max="2063" width="10.453125" style="192" customWidth="1"/>
    <col min="2064" max="2064" width="11.81640625" style="192" customWidth="1"/>
    <col min="2065" max="2065" width="14.7265625" style="192" customWidth="1"/>
    <col min="2066" max="2066" width="9" style="192" bestFit="1" customWidth="1"/>
    <col min="2067" max="2306" width="9.1796875" style="192"/>
    <col min="2307" max="2307" width="4.7265625" style="192" bestFit="1" customWidth="1"/>
    <col min="2308" max="2308" width="9.7265625" style="192" bestFit="1" customWidth="1"/>
    <col min="2309" max="2309" width="10" style="192" bestFit="1" customWidth="1"/>
    <col min="2310" max="2310" width="8.81640625" style="192" bestFit="1" customWidth="1"/>
    <col min="2311" max="2311" width="22.81640625" style="192" customWidth="1"/>
    <col min="2312" max="2312" width="59.7265625" style="192" bestFit="1" customWidth="1"/>
    <col min="2313" max="2313" width="57.81640625" style="192" bestFit="1" customWidth="1"/>
    <col min="2314" max="2314" width="35.26953125" style="192" bestFit="1" customWidth="1"/>
    <col min="2315" max="2315" width="28.1796875" style="192" bestFit="1" customWidth="1"/>
    <col min="2316" max="2316" width="33.1796875" style="192" bestFit="1" customWidth="1"/>
    <col min="2317" max="2317" width="26" style="192" bestFit="1" customWidth="1"/>
    <col min="2318" max="2318" width="19.1796875" style="192" bestFit="1" customWidth="1"/>
    <col min="2319" max="2319" width="10.453125" style="192" customWidth="1"/>
    <col min="2320" max="2320" width="11.81640625" style="192" customWidth="1"/>
    <col min="2321" max="2321" width="14.7265625" style="192" customWidth="1"/>
    <col min="2322" max="2322" width="9" style="192" bestFit="1" customWidth="1"/>
    <col min="2323" max="2562" width="9.1796875" style="192"/>
    <col min="2563" max="2563" width="4.7265625" style="192" bestFit="1" customWidth="1"/>
    <col min="2564" max="2564" width="9.7265625" style="192" bestFit="1" customWidth="1"/>
    <col min="2565" max="2565" width="10" style="192" bestFit="1" customWidth="1"/>
    <col min="2566" max="2566" width="8.81640625" style="192" bestFit="1" customWidth="1"/>
    <col min="2567" max="2567" width="22.81640625" style="192" customWidth="1"/>
    <col min="2568" max="2568" width="59.7265625" style="192" bestFit="1" customWidth="1"/>
    <col min="2569" max="2569" width="57.81640625" style="192" bestFit="1" customWidth="1"/>
    <col min="2570" max="2570" width="35.26953125" style="192" bestFit="1" customWidth="1"/>
    <col min="2571" max="2571" width="28.1796875" style="192" bestFit="1" customWidth="1"/>
    <col min="2572" max="2572" width="33.1796875" style="192" bestFit="1" customWidth="1"/>
    <col min="2573" max="2573" width="26" style="192" bestFit="1" customWidth="1"/>
    <col min="2574" max="2574" width="19.1796875" style="192" bestFit="1" customWidth="1"/>
    <col min="2575" max="2575" width="10.453125" style="192" customWidth="1"/>
    <col min="2576" max="2576" width="11.81640625" style="192" customWidth="1"/>
    <col min="2577" max="2577" width="14.7265625" style="192" customWidth="1"/>
    <col min="2578" max="2578" width="9" style="192" bestFit="1" customWidth="1"/>
    <col min="2579" max="2818" width="9.1796875" style="192"/>
    <col min="2819" max="2819" width="4.7265625" style="192" bestFit="1" customWidth="1"/>
    <col min="2820" max="2820" width="9.7265625" style="192" bestFit="1" customWidth="1"/>
    <col min="2821" max="2821" width="10" style="192" bestFit="1" customWidth="1"/>
    <col min="2822" max="2822" width="8.81640625" style="192" bestFit="1" customWidth="1"/>
    <col min="2823" max="2823" width="22.81640625" style="192" customWidth="1"/>
    <col min="2824" max="2824" width="59.7265625" style="192" bestFit="1" customWidth="1"/>
    <col min="2825" max="2825" width="57.81640625" style="192" bestFit="1" customWidth="1"/>
    <col min="2826" max="2826" width="35.26953125" style="192" bestFit="1" customWidth="1"/>
    <col min="2827" max="2827" width="28.1796875" style="192" bestFit="1" customWidth="1"/>
    <col min="2828" max="2828" width="33.1796875" style="192" bestFit="1" customWidth="1"/>
    <col min="2829" max="2829" width="26" style="192" bestFit="1" customWidth="1"/>
    <col min="2830" max="2830" width="19.1796875" style="192" bestFit="1" customWidth="1"/>
    <col min="2831" max="2831" width="10.453125" style="192" customWidth="1"/>
    <col min="2832" max="2832" width="11.81640625" style="192" customWidth="1"/>
    <col min="2833" max="2833" width="14.7265625" style="192" customWidth="1"/>
    <col min="2834" max="2834" width="9" style="192" bestFit="1" customWidth="1"/>
    <col min="2835" max="3074" width="9.1796875" style="192"/>
    <col min="3075" max="3075" width="4.7265625" style="192" bestFit="1" customWidth="1"/>
    <col min="3076" max="3076" width="9.7265625" style="192" bestFit="1" customWidth="1"/>
    <col min="3077" max="3077" width="10" style="192" bestFit="1" customWidth="1"/>
    <col min="3078" max="3078" width="8.81640625" style="192" bestFit="1" customWidth="1"/>
    <col min="3079" max="3079" width="22.81640625" style="192" customWidth="1"/>
    <col min="3080" max="3080" width="59.7265625" style="192" bestFit="1" customWidth="1"/>
    <col min="3081" max="3081" width="57.81640625" style="192" bestFit="1" customWidth="1"/>
    <col min="3082" max="3082" width="35.26953125" style="192" bestFit="1" customWidth="1"/>
    <col min="3083" max="3083" width="28.1796875" style="192" bestFit="1" customWidth="1"/>
    <col min="3084" max="3084" width="33.1796875" style="192" bestFit="1" customWidth="1"/>
    <col min="3085" max="3085" width="26" style="192" bestFit="1" customWidth="1"/>
    <col min="3086" max="3086" width="19.1796875" style="192" bestFit="1" customWidth="1"/>
    <col min="3087" max="3087" width="10.453125" style="192" customWidth="1"/>
    <col min="3088" max="3088" width="11.81640625" style="192" customWidth="1"/>
    <col min="3089" max="3089" width="14.7265625" style="192" customWidth="1"/>
    <col min="3090" max="3090" width="9" style="192" bestFit="1" customWidth="1"/>
    <col min="3091" max="3330" width="9.1796875" style="192"/>
    <col min="3331" max="3331" width="4.7265625" style="192" bestFit="1" customWidth="1"/>
    <col min="3332" max="3332" width="9.7265625" style="192" bestFit="1" customWidth="1"/>
    <col min="3333" max="3333" width="10" style="192" bestFit="1" customWidth="1"/>
    <col min="3334" max="3334" width="8.81640625" style="192" bestFit="1" customWidth="1"/>
    <col min="3335" max="3335" width="22.81640625" style="192" customWidth="1"/>
    <col min="3336" max="3336" width="59.7265625" style="192" bestFit="1" customWidth="1"/>
    <col min="3337" max="3337" width="57.81640625" style="192" bestFit="1" customWidth="1"/>
    <col min="3338" max="3338" width="35.26953125" style="192" bestFit="1" customWidth="1"/>
    <col min="3339" max="3339" width="28.1796875" style="192" bestFit="1" customWidth="1"/>
    <col min="3340" max="3340" width="33.1796875" style="192" bestFit="1" customWidth="1"/>
    <col min="3341" max="3341" width="26" style="192" bestFit="1" customWidth="1"/>
    <col min="3342" max="3342" width="19.1796875" style="192" bestFit="1" customWidth="1"/>
    <col min="3343" max="3343" width="10.453125" style="192" customWidth="1"/>
    <col min="3344" max="3344" width="11.81640625" style="192" customWidth="1"/>
    <col min="3345" max="3345" width="14.7265625" style="192" customWidth="1"/>
    <col min="3346" max="3346" width="9" style="192" bestFit="1" customWidth="1"/>
    <col min="3347" max="3586" width="9.1796875" style="192"/>
    <col min="3587" max="3587" width="4.7265625" style="192" bestFit="1" customWidth="1"/>
    <col min="3588" max="3588" width="9.7265625" style="192" bestFit="1" customWidth="1"/>
    <col min="3589" max="3589" width="10" style="192" bestFit="1" customWidth="1"/>
    <col min="3590" max="3590" width="8.81640625" style="192" bestFit="1" customWidth="1"/>
    <col min="3591" max="3591" width="22.81640625" style="192" customWidth="1"/>
    <col min="3592" max="3592" width="59.7265625" style="192" bestFit="1" customWidth="1"/>
    <col min="3593" max="3593" width="57.81640625" style="192" bestFit="1" customWidth="1"/>
    <col min="3594" max="3594" width="35.26953125" style="192" bestFit="1" customWidth="1"/>
    <col min="3595" max="3595" width="28.1796875" style="192" bestFit="1" customWidth="1"/>
    <col min="3596" max="3596" width="33.1796875" style="192" bestFit="1" customWidth="1"/>
    <col min="3597" max="3597" width="26" style="192" bestFit="1" customWidth="1"/>
    <col min="3598" max="3598" width="19.1796875" style="192" bestFit="1" customWidth="1"/>
    <col min="3599" max="3599" width="10.453125" style="192" customWidth="1"/>
    <col min="3600" max="3600" width="11.81640625" style="192" customWidth="1"/>
    <col min="3601" max="3601" width="14.7265625" style="192" customWidth="1"/>
    <col min="3602" max="3602" width="9" style="192" bestFit="1" customWidth="1"/>
    <col min="3603" max="3842" width="9.1796875" style="192"/>
    <col min="3843" max="3843" width="4.7265625" style="192" bestFit="1" customWidth="1"/>
    <col min="3844" max="3844" width="9.7265625" style="192" bestFit="1" customWidth="1"/>
    <col min="3845" max="3845" width="10" style="192" bestFit="1" customWidth="1"/>
    <col min="3846" max="3846" width="8.81640625" style="192" bestFit="1" customWidth="1"/>
    <col min="3847" max="3847" width="22.81640625" style="192" customWidth="1"/>
    <col min="3848" max="3848" width="59.7265625" style="192" bestFit="1" customWidth="1"/>
    <col min="3849" max="3849" width="57.81640625" style="192" bestFit="1" customWidth="1"/>
    <col min="3850" max="3850" width="35.26953125" style="192" bestFit="1" customWidth="1"/>
    <col min="3851" max="3851" width="28.1796875" style="192" bestFit="1" customWidth="1"/>
    <col min="3852" max="3852" width="33.1796875" style="192" bestFit="1" customWidth="1"/>
    <col min="3853" max="3853" width="26" style="192" bestFit="1" customWidth="1"/>
    <col min="3854" max="3854" width="19.1796875" style="192" bestFit="1" customWidth="1"/>
    <col min="3855" max="3855" width="10.453125" style="192" customWidth="1"/>
    <col min="3856" max="3856" width="11.81640625" style="192" customWidth="1"/>
    <col min="3857" max="3857" width="14.7265625" style="192" customWidth="1"/>
    <col min="3858" max="3858" width="9" style="192" bestFit="1" customWidth="1"/>
    <col min="3859" max="4098" width="9.1796875" style="192"/>
    <col min="4099" max="4099" width="4.7265625" style="192" bestFit="1" customWidth="1"/>
    <col min="4100" max="4100" width="9.7265625" style="192" bestFit="1" customWidth="1"/>
    <col min="4101" max="4101" width="10" style="192" bestFit="1" customWidth="1"/>
    <col min="4102" max="4102" width="8.81640625" style="192" bestFit="1" customWidth="1"/>
    <col min="4103" max="4103" width="22.81640625" style="192" customWidth="1"/>
    <col min="4104" max="4104" width="59.7265625" style="192" bestFit="1" customWidth="1"/>
    <col min="4105" max="4105" width="57.81640625" style="192" bestFit="1" customWidth="1"/>
    <col min="4106" max="4106" width="35.26953125" style="192" bestFit="1" customWidth="1"/>
    <col min="4107" max="4107" width="28.1796875" style="192" bestFit="1" customWidth="1"/>
    <col min="4108" max="4108" width="33.1796875" style="192" bestFit="1" customWidth="1"/>
    <col min="4109" max="4109" width="26" style="192" bestFit="1" customWidth="1"/>
    <col min="4110" max="4110" width="19.1796875" style="192" bestFit="1" customWidth="1"/>
    <col min="4111" max="4111" width="10.453125" style="192" customWidth="1"/>
    <col min="4112" max="4112" width="11.81640625" style="192" customWidth="1"/>
    <col min="4113" max="4113" width="14.7265625" style="192" customWidth="1"/>
    <col min="4114" max="4114" width="9" style="192" bestFit="1" customWidth="1"/>
    <col min="4115" max="4354" width="9.1796875" style="192"/>
    <col min="4355" max="4355" width="4.7265625" style="192" bestFit="1" customWidth="1"/>
    <col min="4356" max="4356" width="9.7265625" style="192" bestFit="1" customWidth="1"/>
    <col min="4357" max="4357" width="10" style="192" bestFit="1" customWidth="1"/>
    <col min="4358" max="4358" width="8.81640625" style="192" bestFit="1" customWidth="1"/>
    <col min="4359" max="4359" width="22.81640625" style="192" customWidth="1"/>
    <col min="4360" max="4360" width="59.7265625" style="192" bestFit="1" customWidth="1"/>
    <col min="4361" max="4361" width="57.81640625" style="192" bestFit="1" customWidth="1"/>
    <col min="4362" max="4362" width="35.26953125" style="192" bestFit="1" customWidth="1"/>
    <col min="4363" max="4363" width="28.1796875" style="192" bestFit="1" customWidth="1"/>
    <col min="4364" max="4364" width="33.1796875" style="192" bestFit="1" customWidth="1"/>
    <col min="4365" max="4365" width="26" style="192" bestFit="1" customWidth="1"/>
    <col min="4366" max="4366" width="19.1796875" style="192" bestFit="1" customWidth="1"/>
    <col min="4367" max="4367" width="10.453125" style="192" customWidth="1"/>
    <col min="4368" max="4368" width="11.81640625" style="192" customWidth="1"/>
    <col min="4369" max="4369" width="14.7265625" style="192" customWidth="1"/>
    <col min="4370" max="4370" width="9" style="192" bestFit="1" customWidth="1"/>
    <col min="4371" max="4610" width="9.1796875" style="192"/>
    <col min="4611" max="4611" width="4.7265625" style="192" bestFit="1" customWidth="1"/>
    <col min="4612" max="4612" width="9.7265625" style="192" bestFit="1" customWidth="1"/>
    <col min="4613" max="4613" width="10" style="192" bestFit="1" customWidth="1"/>
    <col min="4614" max="4614" width="8.81640625" style="192" bestFit="1" customWidth="1"/>
    <col min="4615" max="4615" width="22.81640625" style="192" customWidth="1"/>
    <col min="4616" max="4616" width="59.7265625" style="192" bestFit="1" customWidth="1"/>
    <col min="4617" max="4617" width="57.81640625" style="192" bestFit="1" customWidth="1"/>
    <col min="4618" max="4618" width="35.26953125" style="192" bestFit="1" customWidth="1"/>
    <col min="4619" max="4619" width="28.1796875" style="192" bestFit="1" customWidth="1"/>
    <col min="4620" max="4620" width="33.1796875" style="192" bestFit="1" customWidth="1"/>
    <col min="4621" max="4621" width="26" style="192" bestFit="1" customWidth="1"/>
    <col min="4622" max="4622" width="19.1796875" style="192" bestFit="1" customWidth="1"/>
    <col min="4623" max="4623" width="10.453125" style="192" customWidth="1"/>
    <col min="4624" max="4624" width="11.81640625" style="192" customWidth="1"/>
    <col min="4625" max="4625" width="14.7265625" style="192" customWidth="1"/>
    <col min="4626" max="4626" width="9" style="192" bestFit="1" customWidth="1"/>
    <col min="4627" max="4866" width="9.1796875" style="192"/>
    <col min="4867" max="4867" width="4.7265625" style="192" bestFit="1" customWidth="1"/>
    <col min="4868" max="4868" width="9.7265625" style="192" bestFit="1" customWidth="1"/>
    <col min="4869" max="4869" width="10" style="192" bestFit="1" customWidth="1"/>
    <col min="4870" max="4870" width="8.81640625" style="192" bestFit="1" customWidth="1"/>
    <col min="4871" max="4871" width="22.81640625" style="192" customWidth="1"/>
    <col min="4872" max="4872" width="59.7265625" style="192" bestFit="1" customWidth="1"/>
    <col min="4873" max="4873" width="57.81640625" style="192" bestFit="1" customWidth="1"/>
    <col min="4874" max="4874" width="35.26953125" style="192" bestFit="1" customWidth="1"/>
    <col min="4875" max="4875" width="28.1796875" style="192" bestFit="1" customWidth="1"/>
    <col min="4876" max="4876" width="33.1796875" style="192" bestFit="1" customWidth="1"/>
    <col min="4877" max="4877" width="26" style="192" bestFit="1" customWidth="1"/>
    <col min="4878" max="4878" width="19.1796875" style="192" bestFit="1" customWidth="1"/>
    <col min="4879" max="4879" width="10.453125" style="192" customWidth="1"/>
    <col min="4880" max="4880" width="11.81640625" style="192" customWidth="1"/>
    <col min="4881" max="4881" width="14.7265625" style="192" customWidth="1"/>
    <col min="4882" max="4882" width="9" style="192" bestFit="1" customWidth="1"/>
    <col min="4883" max="5122" width="9.1796875" style="192"/>
    <col min="5123" max="5123" width="4.7265625" style="192" bestFit="1" customWidth="1"/>
    <col min="5124" max="5124" width="9.7265625" style="192" bestFit="1" customWidth="1"/>
    <col min="5125" max="5125" width="10" style="192" bestFit="1" customWidth="1"/>
    <col min="5126" max="5126" width="8.81640625" style="192" bestFit="1" customWidth="1"/>
    <col min="5127" max="5127" width="22.81640625" style="192" customWidth="1"/>
    <col min="5128" max="5128" width="59.7265625" style="192" bestFit="1" customWidth="1"/>
    <col min="5129" max="5129" width="57.81640625" style="192" bestFit="1" customWidth="1"/>
    <col min="5130" max="5130" width="35.26953125" style="192" bestFit="1" customWidth="1"/>
    <col min="5131" max="5131" width="28.1796875" style="192" bestFit="1" customWidth="1"/>
    <col min="5132" max="5132" width="33.1796875" style="192" bestFit="1" customWidth="1"/>
    <col min="5133" max="5133" width="26" style="192" bestFit="1" customWidth="1"/>
    <col min="5134" max="5134" width="19.1796875" style="192" bestFit="1" customWidth="1"/>
    <col min="5135" max="5135" width="10.453125" style="192" customWidth="1"/>
    <col min="5136" max="5136" width="11.81640625" style="192" customWidth="1"/>
    <col min="5137" max="5137" width="14.7265625" style="192" customWidth="1"/>
    <col min="5138" max="5138" width="9" style="192" bestFit="1" customWidth="1"/>
    <col min="5139" max="5378" width="9.1796875" style="192"/>
    <col min="5379" max="5379" width="4.7265625" style="192" bestFit="1" customWidth="1"/>
    <col min="5380" max="5380" width="9.7265625" style="192" bestFit="1" customWidth="1"/>
    <col min="5381" max="5381" width="10" style="192" bestFit="1" customWidth="1"/>
    <col min="5382" max="5382" width="8.81640625" style="192" bestFit="1" customWidth="1"/>
    <col min="5383" max="5383" width="22.81640625" style="192" customWidth="1"/>
    <col min="5384" max="5384" width="59.7265625" style="192" bestFit="1" customWidth="1"/>
    <col min="5385" max="5385" width="57.81640625" style="192" bestFit="1" customWidth="1"/>
    <col min="5386" max="5386" width="35.26953125" style="192" bestFit="1" customWidth="1"/>
    <col min="5387" max="5387" width="28.1796875" style="192" bestFit="1" customWidth="1"/>
    <col min="5388" max="5388" width="33.1796875" style="192" bestFit="1" customWidth="1"/>
    <col min="5389" max="5389" width="26" style="192" bestFit="1" customWidth="1"/>
    <col min="5390" max="5390" width="19.1796875" style="192" bestFit="1" customWidth="1"/>
    <col min="5391" max="5391" width="10.453125" style="192" customWidth="1"/>
    <col min="5392" max="5392" width="11.81640625" style="192" customWidth="1"/>
    <col min="5393" max="5393" width="14.7265625" style="192" customWidth="1"/>
    <col min="5394" max="5394" width="9" style="192" bestFit="1" customWidth="1"/>
    <col min="5395" max="5634" width="9.1796875" style="192"/>
    <col min="5635" max="5635" width="4.7265625" style="192" bestFit="1" customWidth="1"/>
    <col min="5636" max="5636" width="9.7265625" style="192" bestFit="1" customWidth="1"/>
    <col min="5637" max="5637" width="10" style="192" bestFit="1" customWidth="1"/>
    <col min="5638" max="5638" width="8.81640625" style="192" bestFit="1" customWidth="1"/>
    <col min="5639" max="5639" width="22.81640625" style="192" customWidth="1"/>
    <col min="5640" max="5640" width="59.7265625" style="192" bestFit="1" customWidth="1"/>
    <col min="5641" max="5641" width="57.81640625" style="192" bestFit="1" customWidth="1"/>
    <col min="5642" max="5642" width="35.26953125" style="192" bestFit="1" customWidth="1"/>
    <col min="5643" max="5643" width="28.1796875" style="192" bestFit="1" customWidth="1"/>
    <col min="5644" max="5644" width="33.1796875" style="192" bestFit="1" customWidth="1"/>
    <col min="5645" max="5645" width="26" style="192" bestFit="1" customWidth="1"/>
    <col min="5646" max="5646" width="19.1796875" style="192" bestFit="1" customWidth="1"/>
    <col min="5647" max="5647" width="10.453125" style="192" customWidth="1"/>
    <col min="5648" max="5648" width="11.81640625" style="192" customWidth="1"/>
    <col min="5649" max="5649" width="14.7265625" style="192" customWidth="1"/>
    <col min="5650" max="5650" width="9" style="192" bestFit="1" customWidth="1"/>
    <col min="5651" max="5890" width="9.1796875" style="192"/>
    <col min="5891" max="5891" width="4.7265625" style="192" bestFit="1" customWidth="1"/>
    <col min="5892" max="5892" width="9.7265625" style="192" bestFit="1" customWidth="1"/>
    <col min="5893" max="5893" width="10" style="192" bestFit="1" customWidth="1"/>
    <col min="5894" max="5894" width="8.81640625" style="192" bestFit="1" customWidth="1"/>
    <col min="5895" max="5895" width="22.81640625" style="192" customWidth="1"/>
    <col min="5896" max="5896" width="59.7265625" style="192" bestFit="1" customWidth="1"/>
    <col min="5897" max="5897" width="57.81640625" style="192" bestFit="1" customWidth="1"/>
    <col min="5898" max="5898" width="35.26953125" style="192" bestFit="1" customWidth="1"/>
    <col min="5899" max="5899" width="28.1796875" style="192" bestFit="1" customWidth="1"/>
    <col min="5900" max="5900" width="33.1796875" style="192" bestFit="1" customWidth="1"/>
    <col min="5901" max="5901" width="26" style="192" bestFit="1" customWidth="1"/>
    <col min="5902" max="5902" width="19.1796875" style="192" bestFit="1" customWidth="1"/>
    <col min="5903" max="5903" width="10.453125" style="192" customWidth="1"/>
    <col min="5904" max="5904" width="11.81640625" style="192" customWidth="1"/>
    <col min="5905" max="5905" width="14.7265625" style="192" customWidth="1"/>
    <col min="5906" max="5906" width="9" style="192" bestFit="1" customWidth="1"/>
    <col min="5907" max="6146" width="9.1796875" style="192"/>
    <col min="6147" max="6147" width="4.7265625" style="192" bestFit="1" customWidth="1"/>
    <col min="6148" max="6148" width="9.7265625" style="192" bestFit="1" customWidth="1"/>
    <col min="6149" max="6149" width="10" style="192" bestFit="1" customWidth="1"/>
    <col min="6150" max="6150" width="8.81640625" style="192" bestFit="1" customWidth="1"/>
    <col min="6151" max="6151" width="22.81640625" style="192" customWidth="1"/>
    <col min="6152" max="6152" width="59.7265625" style="192" bestFit="1" customWidth="1"/>
    <col min="6153" max="6153" width="57.81640625" style="192" bestFit="1" customWidth="1"/>
    <col min="6154" max="6154" width="35.26953125" style="192" bestFit="1" customWidth="1"/>
    <col min="6155" max="6155" width="28.1796875" style="192" bestFit="1" customWidth="1"/>
    <col min="6156" max="6156" width="33.1796875" style="192" bestFit="1" customWidth="1"/>
    <col min="6157" max="6157" width="26" style="192" bestFit="1" customWidth="1"/>
    <col min="6158" max="6158" width="19.1796875" style="192" bestFit="1" customWidth="1"/>
    <col min="6159" max="6159" width="10.453125" style="192" customWidth="1"/>
    <col min="6160" max="6160" width="11.81640625" style="192" customWidth="1"/>
    <col min="6161" max="6161" width="14.7265625" style="192" customWidth="1"/>
    <col min="6162" max="6162" width="9" style="192" bestFit="1" customWidth="1"/>
    <col min="6163" max="6402" width="9.1796875" style="192"/>
    <col min="6403" max="6403" width="4.7265625" style="192" bestFit="1" customWidth="1"/>
    <col min="6404" max="6404" width="9.7265625" style="192" bestFit="1" customWidth="1"/>
    <col min="6405" max="6405" width="10" style="192" bestFit="1" customWidth="1"/>
    <col min="6406" max="6406" width="8.81640625" style="192" bestFit="1" customWidth="1"/>
    <col min="6407" max="6407" width="22.81640625" style="192" customWidth="1"/>
    <col min="6408" max="6408" width="59.7265625" style="192" bestFit="1" customWidth="1"/>
    <col min="6409" max="6409" width="57.81640625" style="192" bestFit="1" customWidth="1"/>
    <col min="6410" max="6410" width="35.26953125" style="192" bestFit="1" customWidth="1"/>
    <col min="6411" max="6411" width="28.1796875" style="192" bestFit="1" customWidth="1"/>
    <col min="6412" max="6412" width="33.1796875" style="192" bestFit="1" customWidth="1"/>
    <col min="6413" max="6413" width="26" style="192" bestFit="1" customWidth="1"/>
    <col min="6414" max="6414" width="19.1796875" style="192" bestFit="1" customWidth="1"/>
    <col min="6415" max="6415" width="10.453125" style="192" customWidth="1"/>
    <col min="6416" max="6416" width="11.81640625" style="192" customWidth="1"/>
    <col min="6417" max="6417" width="14.7265625" style="192" customWidth="1"/>
    <col min="6418" max="6418" width="9" style="192" bestFit="1" customWidth="1"/>
    <col min="6419" max="6658" width="9.1796875" style="192"/>
    <col min="6659" max="6659" width="4.7265625" style="192" bestFit="1" customWidth="1"/>
    <col min="6660" max="6660" width="9.7265625" style="192" bestFit="1" customWidth="1"/>
    <col min="6661" max="6661" width="10" style="192" bestFit="1" customWidth="1"/>
    <col min="6662" max="6662" width="8.81640625" style="192" bestFit="1" customWidth="1"/>
    <col min="6663" max="6663" width="22.81640625" style="192" customWidth="1"/>
    <col min="6664" max="6664" width="59.7265625" style="192" bestFit="1" customWidth="1"/>
    <col min="6665" max="6665" width="57.81640625" style="192" bestFit="1" customWidth="1"/>
    <col min="6666" max="6666" width="35.26953125" style="192" bestFit="1" customWidth="1"/>
    <col min="6667" max="6667" width="28.1796875" style="192" bestFit="1" customWidth="1"/>
    <col min="6668" max="6668" width="33.1796875" style="192" bestFit="1" customWidth="1"/>
    <col min="6669" max="6669" width="26" style="192" bestFit="1" customWidth="1"/>
    <col min="6670" max="6670" width="19.1796875" style="192" bestFit="1" customWidth="1"/>
    <col min="6671" max="6671" width="10.453125" style="192" customWidth="1"/>
    <col min="6672" max="6672" width="11.81640625" style="192" customWidth="1"/>
    <col min="6673" max="6673" width="14.7265625" style="192" customWidth="1"/>
    <col min="6674" max="6674" width="9" style="192" bestFit="1" customWidth="1"/>
    <col min="6675" max="6914" width="9.1796875" style="192"/>
    <col min="6915" max="6915" width="4.7265625" style="192" bestFit="1" customWidth="1"/>
    <col min="6916" max="6916" width="9.7265625" style="192" bestFit="1" customWidth="1"/>
    <col min="6917" max="6917" width="10" style="192" bestFit="1" customWidth="1"/>
    <col min="6918" max="6918" width="8.81640625" style="192" bestFit="1" customWidth="1"/>
    <col min="6919" max="6919" width="22.81640625" style="192" customWidth="1"/>
    <col min="6920" max="6920" width="59.7265625" style="192" bestFit="1" customWidth="1"/>
    <col min="6921" max="6921" width="57.81640625" style="192" bestFit="1" customWidth="1"/>
    <col min="6922" max="6922" width="35.26953125" style="192" bestFit="1" customWidth="1"/>
    <col min="6923" max="6923" width="28.1796875" style="192" bestFit="1" customWidth="1"/>
    <col min="6924" max="6924" width="33.1796875" style="192" bestFit="1" customWidth="1"/>
    <col min="6925" max="6925" width="26" style="192" bestFit="1" customWidth="1"/>
    <col min="6926" max="6926" width="19.1796875" style="192" bestFit="1" customWidth="1"/>
    <col min="6927" max="6927" width="10.453125" style="192" customWidth="1"/>
    <col min="6928" max="6928" width="11.81640625" style="192" customWidth="1"/>
    <col min="6929" max="6929" width="14.7265625" style="192" customWidth="1"/>
    <col min="6930" max="6930" width="9" style="192" bestFit="1" customWidth="1"/>
    <col min="6931" max="7170" width="9.1796875" style="192"/>
    <col min="7171" max="7171" width="4.7265625" style="192" bestFit="1" customWidth="1"/>
    <col min="7172" max="7172" width="9.7265625" style="192" bestFit="1" customWidth="1"/>
    <col min="7173" max="7173" width="10" style="192" bestFit="1" customWidth="1"/>
    <col min="7174" max="7174" width="8.81640625" style="192" bestFit="1" customWidth="1"/>
    <col min="7175" max="7175" width="22.81640625" style="192" customWidth="1"/>
    <col min="7176" max="7176" width="59.7265625" style="192" bestFit="1" customWidth="1"/>
    <col min="7177" max="7177" width="57.81640625" style="192" bestFit="1" customWidth="1"/>
    <col min="7178" max="7178" width="35.26953125" style="192" bestFit="1" customWidth="1"/>
    <col min="7179" max="7179" width="28.1796875" style="192" bestFit="1" customWidth="1"/>
    <col min="7180" max="7180" width="33.1796875" style="192" bestFit="1" customWidth="1"/>
    <col min="7181" max="7181" width="26" style="192" bestFit="1" customWidth="1"/>
    <col min="7182" max="7182" width="19.1796875" style="192" bestFit="1" customWidth="1"/>
    <col min="7183" max="7183" width="10.453125" style="192" customWidth="1"/>
    <col min="7184" max="7184" width="11.81640625" style="192" customWidth="1"/>
    <col min="7185" max="7185" width="14.7265625" style="192" customWidth="1"/>
    <col min="7186" max="7186" width="9" style="192" bestFit="1" customWidth="1"/>
    <col min="7187" max="7426" width="9.1796875" style="192"/>
    <col min="7427" max="7427" width="4.7265625" style="192" bestFit="1" customWidth="1"/>
    <col min="7428" max="7428" width="9.7265625" style="192" bestFit="1" customWidth="1"/>
    <col min="7429" max="7429" width="10" style="192" bestFit="1" customWidth="1"/>
    <col min="7430" max="7430" width="8.81640625" style="192" bestFit="1" customWidth="1"/>
    <col min="7431" max="7431" width="22.81640625" style="192" customWidth="1"/>
    <col min="7432" max="7432" width="59.7265625" style="192" bestFit="1" customWidth="1"/>
    <col min="7433" max="7433" width="57.81640625" style="192" bestFit="1" customWidth="1"/>
    <col min="7434" max="7434" width="35.26953125" style="192" bestFit="1" customWidth="1"/>
    <col min="7435" max="7435" width="28.1796875" style="192" bestFit="1" customWidth="1"/>
    <col min="7436" max="7436" width="33.1796875" style="192" bestFit="1" customWidth="1"/>
    <col min="7437" max="7437" width="26" style="192" bestFit="1" customWidth="1"/>
    <col min="7438" max="7438" width="19.1796875" style="192" bestFit="1" customWidth="1"/>
    <col min="7439" max="7439" width="10.453125" style="192" customWidth="1"/>
    <col min="7440" max="7440" width="11.81640625" style="192" customWidth="1"/>
    <col min="7441" max="7441" width="14.7265625" style="192" customWidth="1"/>
    <col min="7442" max="7442" width="9" style="192" bestFit="1" customWidth="1"/>
    <col min="7443" max="7682" width="9.1796875" style="192"/>
    <col min="7683" max="7683" width="4.7265625" style="192" bestFit="1" customWidth="1"/>
    <col min="7684" max="7684" width="9.7265625" style="192" bestFit="1" customWidth="1"/>
    <col min="7685" max="7685" width="10" style="192" bestFit="1" customWidth="1"/>
    <col min="7686" max="7686" width="8.81640625" style="192" bestFit="1" customWidth="1"/>
    <col min="7687" max="7687" width="22.81640625" style="192" customWidth="1"/>
    <col min="7688" max="7688" width="59.7265625" style="192" bestFit="1" customWidth="1"/>
    <col min="7689" max="7689" width="57.81640625" style="192" bestFit="1" customWidth="1"/>
    <col min="7690" max="7690" width="35.26953125" style="192" bestFit="1" customWidth="1"/>
    <col min="7691" max="7691" width="28.1796875" style="192" bestFit="1" customWidth="1"/>
    <col min="7692" max="7692" width="33.1796875" style="192" bestFit="1" customWidth="1"/>
    <col min="7693" max="7693" width="26" style="192" bestFit="1" customWidth="1"/>
    <col min="7694" max="7694" width="19.1796875" style="192" bestFit="1" customWidth="1"/>
    <col min="7695" max="7695" width="10.453125" style="192" customWidth="1"/>
    <col min="7696" max="7696" width="11.81640625" style="192" customWidth="1"/>
    <col min="7697" max="7697" width="14.7265625" style="192" customWidth="1"/>
    <col min="7698" max="7698" width="9" style="192" bestFit="1" customWidth="1"/>
    <col min="7699" max="7938" width="9.1796875" style="192"/>
    <col min="7939" max="7939" width="4.7265625" style="192" bestFit="1" customWidth="1"/>
    <col min="7940" max="7940" width="9.7265625" style="192" bestFit="1" customWidth="1"/>
    <col min="7941" max="7941" width="10" style="192" bestFit="1" customWidth="1"/>
    <col min="7942" max="7942" width="8.81640625" style="192" bestFit="1" customWidth="1"/>
    <col min="7943" max="7943" width="22.81640625" style="192" customWidth="1"/>
    <col min="7944" max="7944" width="59.7265625" style="192" bestFit="1" customWidth="1"/>
    <col min="7945" max="7945" width="57.81640625" style="192" bestFit="1" customWidth="1"/>
    <col min="7946" max="7946" width="35.26953125" style="192" bestFit="1" customWidth="1"/>
    <col min="7947" max="7947" width="28.1796875" style="192" bestFit="1" customWidth="1"/>
    <col min="7948" max="7948" width="33.1796875" style="192" bestFit="1" customWidth="1"/>
    <col min="7949" max="7949" width="26" style="192" bestFit="1" customWidth="1"/>
    <col min="7950" max="7950" width="19.1796875" style="192" bestFit="1" customWidth="1"/>
    <col min="7951" max="7951" width="10.453125" style="192" customWidth="1"/>
    <col min="7952" max="7952" width="11.81640625" style="192" customWidth="1"/>
    <col min="7953" max="7953" width="14.7265625" style="192" customWidth="1"/>
    <col min="7954" max="7954" width="9" style="192" bestFit="1" customWidth="1"/>
    <col min="7955" max="8194" width="9.1796875" style="192"/>
    <col min="8195" max="8195" width="4.7265625" style="192" bestFit="1" customWidth="1"/>
    <col min="8196" max="8196" width="9.7265625" style="192" bestFit="1" customWidth="1"/>
    <col min="8197" max="8197" width="10" style="192" bestFit="1" customWidth="1"/>
    <col min="8198" max="8198" width="8.81640625" style="192" bestFit="1" customWidth="1"/>
    <col min="8199" max="8199" width="22.81640625" style="192" customWidth="1"/>
    <col min="8200" max="8200" width="59.7265625" style="192" bestFit="1" customWidth="1"/>
    <col min="8201" max="8201" width="57.81640625" style="192" bestFit="1" customWidth="1"/>
    <col min="8202" max="8202" width="35.26953125" style="192" bestFit="1" customWidth="1"/>
    <col min="8203" max="8203" width="28.1796875" style="192" bestFit="1" customWidth="1"/>
    <col min="8204" max="8204" width="33.1796875" style="192" bestFit="1" customWidth="1"/>
    <col min="8205" max="8205" width="26" style="192" bestFit="1" customWidth="1"/>
    <col min="8206" max="8206" width="19.1796875" style="192" bestFit="1" customWidth="1"/>
    <col min="8207" max="8207" width="10.453125" style="192" customWidth="1"/>
    <col min="8208" max="8208" width="11.81640625" style="192" customWidth="1"/>
    <col min="8209" max="8209" width="14.7265625" style="192" customWidth="1"/>
    <col min="8210" max="8210" width="9" style="192" bestFit="1" customWidth="1"/>
    <col min="8211" max="8450" width="9.1796875" style="192"/>
    <col min="8451" max="8451" width="4.7265625" style="192" bestFit="1" customWidth="1"/>
    <col min="8452" max="8452" width="9.7265625" style="192" bestFit="1" customWidth="1"/>
    <col min="8453" max="8453" width="10" style="192" bestFit="1" customWidth="1"/>
    <col min="8454" max="8454" width="8.81640625" style="192" bestFit="1" customWidth="1"/>
    <col min="8455" max="8455" width="22.81640625" style="192" customWidth="1"/>
    <col min="8456" max="8456" width="59.7265625" style="192" bestFit="1" customWidth="1"/>
    <col min="8457" max="8457" width="57.81640625" style="192" bestFit="1" customWidth="1"/>
    <col min="8458" max="8458" width="35.26953125" style="192" bestFit="1" customWidth="1"/>
    <col min="8459" max="8459" width="28.1796875" style="192" bestFit="1" customWidth="1"/>
    <col min="8460" max="8460" width="33.1796875" style="192" bestFit="1" customWidth="1"/>
    <col min="8461" max="8461" width="26" style="192" bestFit="1" customWidth="1"/>
    <col min="8462" max="8462" width="19.1796875" style="192" bestFit="1" customWidth="1"/>
    <col min="8463" max="8463" width="10.453125" style="192" customWidth="1"/>
    <col min="8464" max="8464" width="11.81640625" style="192" customWidth="1"/>
    <col min="8465" max="8465" width="14.7265625" style="192" customWidth="1"/>
    <col min="8466" max="8466" width="9" style="192" bestFit="1" customWidth="1"/>
    <col min="8467" max="8706" width="9.1796875" style="192"/>
    <col min="8707" max="8707" width="4.7265625" style="192" bestFit="1" customWidth="1"/>
    <col min="8708" max="8708" width="9.7265625" style="192" bestFit="1" customWidth="1"/>
    <col min="8709" max="8709" width="10" style="192" bestFit="1" customWidth="1"/>
    <col min="8710" max="8710" width="8.81640625" style="192" bestFit="1" customWidth="1"/>
    <col min="8711" max="8711" width="22.81640625" style="192" customWidth="1"/>
    <col min="8712" max="8712" width="59.7265625" style="192" bestFit="1" customWidth="1"/>
    <col min="8713" max="8713" width="57.81640625" style="192" bestFit="1" customWidth="1"/>
    <col min="8714" max="8714" width="35.26953125" style="192" bestFit="1" customWidth="1"/>
    <col min="8715" max="8715" width="28.1796875" style="192" bestFit="1" customWidth="1"/>
    <col min="8716" max="8716" width="33.1796875" style="192" bestFit="1" customWidth="1"/>
    <col min="8717" max="8717" width="26" style="192" bestFit="1" customWidth="1"/>
    <col min="8718" max="8718" width="19.1796875" style="192" bestFit="1" customWidth="1"/>
    <col min="8719" max="8719" width="10.453125" style="192" customWidth="1"/>
    <col min="8720" max="8720" width="11.81640625" style="192" customWidth="1"/>
    <col min="8721" max="8721" width="14.7265625" style="192" customWidth="1"/>
    <col min="8722" max="8722" width="9" style="192" bestFit="1" customWidth="1"/>
    <col min="8723" max="8962" width="9.1796875" style="192"/>
    <col min="8963" max="8963" width="4.7265625" style="192" bestFit="1" customWidth="1"/>
    <col min="8964" max="8964" width="9.7265625" style="192" bestFit="1" customWidth="1"/>
    <col min="8965" max="8965" width="10" style="192" bestFit="1" customWidth="1"/>
    <col min="8966" max="8966" width="8.81640625" style="192" bestFit="1" customWidth="1"/>
    <col min="8967" max="8967" width="22.81640625" style="192" customWidth="1"/>
    <col min="8968" max="8968" width="59.7265625" style="192" bestFit="1" customWidth="1"/>
    <col min="8969" max="8969" width="57.81640625" style="192" bestFit="1" customWidth="1"/>
    <col min="8970" max="8970" width="35.26953125" style="192" bestFit="1" customWidth="1"/>
    <col min="8971" max="8971" width="28.1796875" style="192" bestFit="1" customWidth="1"/>
    <col min="8972" max="8972" width="33.1796875" style="192" bestFit="1" customWidth="1"/>
    <col min="8973" max="8973" width="26" style="192" bestFit="1" customWidth="1"/>
    <col min="8974" max="8974" width="19.1796875" style="192" bestFit="1" customWidth="1"/>
    <col min="8975" max="8975" width="10.453125" style="192" customWidth="1"/>
    <col min="8976" max="8976" width="11.81640625" style="192" customWidth="1"/>
    <col min="8977" max="8977" width="14.7265625" style="192" customWidth="1"/>
    <col min="8978" max="8978" width="9" style="192" bestFit="1" customWidth="1"/>
    <col min="8979" max="9218" width="9.1796875" style="192"/>
    <col min="9219" max="9219" width="4.7265625" style="192" bestFit="1" customWidth="1"/>
    <col min="9220" max="9220" width="9.7265625" style="192" bestFit="1" customWidth="1"/>
    <col min="9221" max="9221" width="10" style="192" bestFit="1" customWidth="1"/>
    <col min="9222" max="9222" width="8.81640625" style="192" bestFit="1" customWidth="1"/>
    <col min="9223" max="9223" width="22.81640625" style="192" customWidth="1"/>
    <col min="9224" max="9224" width="59.7265625" style="192" bestFit="1" customWidth="1"/>
    <col min="9225" max="9225" width="57.81640625" style="192" bestFit="1" customWidth="1"/>
    <col min="9226" max="9226" width="35.26953125" style="192" bestFit="1" customWidth="1"/>
    <col min="9227" max="9227" width="28.1796875" style="192" bestFit="1" customWidth="1"/>
    <col min="9228" max="9228" width="33.1796875" style="192" bestFit="1" customWidth="1"/>
    <col min="9229" max="9229" width="26" style="192" bestFit="1" customWidth="1"/>
    <col min="9230" max="9230" width="19.1796875" style="192" bestFit="1" customWidth="1"/>
    <col min="9231" max="9231" width="10.453125" style="192" customWidth="1"/>
    <col min="9232" max="9232" width="11.81640625" style="192" customWidth="1"/>
    <col min="9233" max="9233" width="14.7265625" style="192" customWidth="1"/>
    <col min="9234" max="9234" width="9" style="192" bestFit="1" customWidth="1"/>
    <col min="9235" max="9474" width="9.1796875" style="192"/>
    <col min="9475" max="9475" width="4.7265625" style="192" bestFit="1" customWidth="1"/>
    <col min="9476" max="9476" width="9.7265625" style="192" bestFit="1" customWidth="1"/>
    <col min="9477" max="9477" width="10" style="192" bestFit="1" customWidth="1"/>
    <col min="9478" max="9478" width="8.81640625" style="192" bestFit="1" customWidth="1"/>
    <col min="9479" max="9479" width="22.81640625" style="192" customWidth="1"/>
    <col min="9480" max="9480" width="59.7265625" style="192" bestFit="1" customWidth="1"/>
    <col min="9481" max="9481" width="57.81640625" style="192" bestFit="1" customWidth="1"/>
    <col min="9482" max="9482" width="35.26953125" style="192" bestFit="1" customWidth="1"/>
    <col min="9483" max="9483" width="28.1796875" style="192" bestFit="1" customWidth="1"/>
    <col min="9484" max="9484" width="33.1796875" style="192" bestFit="1" customWidth="1"/>
    <col min="9485" max="9485" width="26" style="192" bestFit="1" customWidth="1"/>
    <col min="9486" max="9486" width="19.1796875" style="192" bestFit="1" customWidth="1"/>
    <col min="9487" max="9487" width="10.453125" style="192" customWidth="1"/>
    <col min="9488" max="9488" width="11.81640625" style="192" customWidth="1"/>
    <col min="9489" max="9489" width="14.7265625" style="192" customWidth="1"/>
    <col min="9490" max="9490" width="9" style="192" bestFit="1" customWidth="1"/>
    <col min="9491" max="9730" width="9.1796875" style="192"/>
    <col min="9731" max="9731" width="4.7265625" style="192" bestFit="1" customWidth="1"/>
    <col min="9732" max="9732" width="9.7265625" style="192" bestFit="1" customWidth="1"/>
    <col min="9733" max="9733" width="10" style="192" bestFit="1" customWidth="1"/>
    <col min="9734" max="9734" width="8.81640625" style="192" bestFit="1" customWidth="1"/>
    <col min="9735" max="9735" width="22.81640625" style="192" customWidth="1"/>
    <col min="9736" max="9736" width="59.7265625" style="192" bestFit="1" customWidth="1"/>
    <col min="9737" max="9737" width="57.81640625" style="192" bestFit="1" customWidth="1"/>
    <col min="9738" max="9738" width="35.26953125" style="192" bestFit="1" customWidth="1"/>
    <col min="9739" max="9739" width="28.1796875" style="192" bestFit="1" customWidth="1"/>
    <col min="9740" max="9740" width="33.1796875" style="192" bestFit="1" customWidth="1"/>
    <col min="9741" max="9741" width="26" style="192" bestFit="1" customWidth="1"/>
    <col min="9742" max="9742" width="19.1796875" style="192" bestFit="1" customWidth="1"/>
    <col min="9743" max="9743" width="10.453125" style="192" customWidth="1"/>
    <col min="9744" max="9744" width="11.81640625" style="192" customWidth="1"/>
    <col min="9745" max="9745" width="14.7265625" style="192" customWidth="1"/>
    <col min="9746" max="9746" width="9" style="192" bestFit="1" customWidth="1"/>
    <col min="9747" max="9986" width="9.1796875" style="192"/>
    <col min="9987" max="9987" width="4.7265625" style="192" bestFit="1" customWidth="1"/>
    <col min="9988" max="9988" width="9.7265625" style="192" bestFit="1" customWidth="1"/>
    <col min="9989" max="9989" width="10" style="192" bestFit="1" customWidth="1"/>
    <col min="9990" max="9990" width="8.81640625" style="192" bestFit="1" customWidth="1"/>
    <col min="9991" max="9991" width="22.81640625" style="192" customWidth="1"/>
    <col min="9992" max="9992" width="59.7265625" style="192" bestFit="1" customWidth="1"/>
    <col min="9993" max="9993" width="57.81640625" style="192" bestFit="1" customWidth="1"/>
    <col min="9994" max="9994" width="35.26953125" style="192" bestFit="1" customWidth="1"/>
    <col min="9995" max="9995" width="28.1796875" style="192" bestFit="1" customWidth="1"/>
    <col min="9996" max="9996" width="33.1796875" style="192" bestFit="1" customWidth="1"/>
    <col min="9997" max="9997" width="26" style="192" bestFit="1" customWidth="1"/>
    <col min="9998" max="9998" width="19.1796875" style="192" bestFit="1" customWidth="1"/>
    <col min="9999" max="9999" width="10.453125" style="192" customWidth="1"/>
    <col min="10000" max="10000" width="11.81640625" style="192" customWidth="1"/>
    <col min="10001" max="10001" width="14.7265625" style="192" customWidth="1"/>
    <col min="10002" max="10002" width="9" style="192" bestFit="1" customWidth="1"/>
    <col min="10003" max="10242" width="9.1796875" style="192"/>
    <col min="10243" max="10243" width="4.7265625" style="192" bestFit="1" customWidth="1"/>
    <col min="10244" max="10244" width="9.7265625" style="192" bestFit="1" customWidth="1"/>
    <col min="10245" max="10245" width="10" style="192" bestFit="1" customWidth="1"/>
    <col min="10246" max="10246" width="8.81640625" style="192" bestFit="1" customWidth="1"/>
    <col min="10247" max="10247" width="22.81640625" style="192" customWidth="1"/>
    <col min="10248" max="10248" width="59.7265625" style="192" bestFit="1" customWidth="1"/>
    <col min="10249" max="10249" width="57.81640625" style="192" bestFit="1" customWidth="1"/>
    <col min="10250" max="10250" width="35.26953125" style="192" bestFit="1" customWidth="1"/>
    <col min="10251" max="10251" width="28.1796875" style="192" bestFit="1" customWidth="1"/>
    <col min="10252" max="10252" width="33.1796875" style="192" bestFit="1" customWidth="1"/>
    <col min="10253" max="10253" width="26" style="192" bestFit="1" customWidth="1"/>
    <col min="10254" max="10254" width="19.1796875" style="192" bestFit="1" customWidth="1"/>
    <col min="10255" max="10255" width="10.453125" style="192" customWidth="1"/>
    <col min="10256" max="10256" width="11.81640625" style="192" customWidth="1"/>
    <col min="10257" max="10257" width="14.7265625" style="192" customWidth="1"/>
    <col min="10258" max="10258" width="9" style="192" bestFit="1" customWidth="1"/>
    <col min="10259" max="10498" width="9.1796875" style="192"/>
    <col min="10499" max="10499" width="4.7265625" style="192" bestFit="1" customWidth="1"/>
    <col min="10500" max="10500" width="9.7265625" style="192" bestFit="1" customWidth="1"/>
    <col min="10501" max="10501" width="10" style="192" bestFit="1" customWidth="1"/>
    <col min="10502" max="10502" width="8.81640625" style="192" bestFit="1" customWidth="1"/>
    <col min="10503" max="10503" width="22.81640625" style="192" customWidth="1"/>
    <col min="10504" max="10504" width="59.7265625" style="192" bestFit="1" customWidth="1"/>
    <col min="10505" max="10505" width="57.81640625" style="192" bestFit="1" customWidth="1"/>
    <col min="10506" max="10506" width="35.26953125" style="192" bestFit="1" customWidth="1"/>
    <col min="10507" max="10507" width="28.1796875" style="192" bestFit="1" customWidth="1"/>
    <col min="10508" max="10508" width="33.1796875" style="192" bestFit="1" customWidth="1"/>
    <col min="10509" max="10509" width="26" style="192" bestFit="1" customWidth="1"/>
    <col min="10510" max="10510" width="19.1796875" style="192" bestFit="1" customWidth="1"/>
    <col min="10511" max="10511" width="10.453125" style="192" customWidth="1"/>
    <col min="10512" max="10512" width="11.81640625" style="192" customWidth="1"/>
    <col min="10513" max="10513" width="14.7265625" style="192" customWidth="1"/>
    <col min="10514" max="10514" width="9" style="192" bestFit="1" customWidth="1"/>
    <col min="10515" max="10754" width="9.1796875" style="192"/>
    <col min="10755" max="10755" width="4.7265625" style="192" bestFit="1" customWidth="1"/>
    <col min="10756" max="10756" width="9.7265625" style="192" bestFit="1" customWidth="1"/>
    <col min="10757" max="10757" width="10" style="192" bestFit="1" customWidth="1"/>
    <col min="10758" max="10758" width="8.81640625" style="192" bestFit="1" customWidth="1"/>
    <col min="10759" max="10759" width="22.81640625" style="192" customWidth="1"/>
    <col min="10760" max="10760" width="59.7265625" style="192" bestFit="1" customWidth="1"/>
    <col min="10761" max="10761" width="57.81640625" style="192" bestFit="1" customWidth="1"/>
    <col min="10762" max="10762" width="35.26953125" style="192" bestFit="1" customWidth="1"/>
    <col min="10763" max="10763" width="28.1796875" style="192" bestFit="1" customWidth="1"/>
    <col min="10764" max="10764" width="33.1796875" style="192" bestFit="1" customWidth="1"/>
    <col min="10765" max="10765" width="26" style="192" bestFit="1" customWidth="1"/>
    <col min="10766" max="10766" width="19.1796875" style="192" bestFit="1" customWidth="1"/>
    <col min="10767" max="10767" width="10.453125" style="192" customWidth="1"/>
    <col min="10768" max="10768" width="11.81640625" style="192" customWidth="1"/>
    <col min="10769" max="10769" width="14.7265625" style="192" customWidth="1"/>
    <col min="10770" max="10770" width="9" style="192" bestFit="1" customWidth="1"/>
    <col min="10771" max="11010" width="9.1796875" style="192"/>
    <col min="11011" max="11011" width="4.7265625" style="192" bestFit="1" customWidth="1"/>
    <col min="11012" max="11012" width="9.7265625" style="192" bestFit="1" customWidth="1"/>
    <col min="11013" max="11013" width="10" style="192" bestFit="1" customWidth="1"/>
    <col min="11014" max="11014" width="8.81640625" style="192" bestFit="1" customWidth="1"/>
    <col min="11015" max="11015" width="22.81640625" style="192" customWidth="1"/>
    <col min="11016" max="11016" width="59.7265625" style="192" bestFit="1" customWidth="1"/>
    <col min="11017" max="11017" width="57.81640625" style="192" bestFit="1" customWidth="1"/>
    <col min="11018" max="11018" width="35.26953125" style="192" bestFit="1" customWidth="1"/>
    <col min="11019" max="11019" width="28.1796875" style="192" bestFit="1" customWidth="1"/>
    <col min="11020" max="11020" width="33.1796875" style="192" bestFit="1" customWidth="1"/>
    <col min="11021" max="11021" width="26" style="192" bestFit="1" customWidth="1"/>
    <col min="11022" max="11022" width="19.1796875" style="192" bestFit="1" customWidth="1"/>
    <col min="11023" max="11023" width="10.453125" style="192" customWidth="1"/>
    <col min="11024" max="11024" width="11.81640625" style="192" customWidth="1"/>
    <col min="11025" max="11025" width="14.7265625" style="192" customWidth="1"/>
    <col min="11026" max="11026" width="9" style="192" bestFit="1" customWidth="1"/>
    <col min="11027" max="11266" width="9.1796875" style="192"/>
    <col min="11267" max="11267" width="4.7265625" style="192" bestFit="1" customWidth="1"/>
    <col min="11268" max="11268" width="9.7265625" style="192" bestFit="1" customWidth="1"/>
    <col min="11269" max="11269" width="10" style="192" bestFit="1" customWidth="1"/>
    <col min="11270" max="11270" width="8.81640625" style="192" bestFit="1" customWidth="1"/>
    <col min="11271" max="11271" width="22.81640625" style="192" customWidth="1"/>
    <col min="11272" max="11272" width="59.7265625" style="192" bestFit="1" customWidth="1"/>
    <col min="11273" max="11273" width="57.81640625" style="192" bestFit="1" customWidth="1"/>
    <col min="11274" max="11274" width="35.26953125" style="192" bestFit="1" customWidth="1"/>
    <col min="11275" max="11275" width="28.1796875" style="192" bestFit="1" customWidth="1"/>
    <col min="11276" max="11276" width="33.1796875" style="192" bestFit="1" customWidth="1"/>
    <col min="11277" max="11277" width="26" style="192" bestFit="1" customWidth="1"/>
    <col min="11278" max="11278" width="19.1796875" style="192" bestFit="1" customWidth="1"/>
    <col min="11279" max="11279" width="10.453125" style="192" customWidth="1"/>
    <col min="11280" max="11280" width="11.81640625" style="192" customWidth="1"/>
    <col min="11281" max="11281" width="14.7265625" style="192" customWidth="1"/>
    <col min="11282" max="11282" width="9" style="192" bestFit="1" customWidth="1"/>
    <col min="11283" max="11522" width="9.1796875" style="192"/>
    <col min="11523" max="11523" width="4.7265625" style="192" bestFit="1" customWidth="1"/>
    <col min="11524" max="11524" width="9.7265625" style="192" bestFit="1" customWidth="1"/>
    <col min="11525" max="11525" width="10" style="192" bestFit="1" customWidth="1"/>
    <col min="11526" max="11526" width="8.81640625" style="192" bestFit="1" customWidth="1"/>
    <col min="11527" max="11527" width="22.81640625" style="192" customWidth="1"/>
    <col min="11528" max="11528" width="59.7265625" style="192" bestFit="1" customWidth="1"/>
    <col min="11529" max="11529" width="57.81640625" style="192" bestFit="1" customWidth="1"/>
    <col min="11530" max="11530" width="35.26953125" style="192" bestFit="1" customWidth="1"/>
    <col min="11531" max="11531" width="28.1796875" style="192" bestFit="1" customWidth="1"/>
    <col min="11532" max="11532" width="33.1796875" style="192" bestFit="1" customWidth="1"/>
    <col min="11533" max="11533" width="26" style="192" bestFit="1" customWidth="1"/>
    <col min="11534" max="11534" width="19.1796875" style="192" bestFit="1" customWidth="1"/>
    <col min="11535" max="11535" width="10.453125" style="192" customWidth="1"/>
    <col min="11536" max="11536" width="11.81640625" style="192" customWidth="1"/>
    <col min="11537" max="11537" width="14.7265625" style="192" customWidth="1"/>
    <col min="11538" max="11538" width="9" style="192" bestFit="1" customWidth="1"/>
    <col min="11539" max="11778" width="9.1796875" style="192"/>
    <col min="11779" max="11779" width="4.7265625" style="192" bestFit="1" customWidth="1"/>
    <col min="11780" max="11780" width="9.7265625" style="192" bestFit="1" customWidth="1"/>
    <col min="11781" max="11781" width="10" style="192" bestFit="1" customWidth="1"/>
    <col min="11782" max="11782" width="8.81640625" style="192" bestFit="1" customWidth="1"/>
    <col min="11783" max="11783" width="22.81640625" style="192" customWidth="1"/>
    <col min="11784" max="11784" width="59.7265625" style="192" bestFit="1" customWidth="1"/>
    <col min="11785" max="11785" width="57.81640625" style="192" bestFit="1" customWidth="1"/>
    <col min="11786" max="11786" width="35.26953125" style="192" bestFit="1" customWidth="1"/>
    <col min="11787" max="11787" width="28.1796875" style="192" bestFit="1" customWidth="1"/>
    <col min="11788" max="11788" width="33.1796875" style="192" bestFit="1" customWidth="1"/>
    <col min="11789" max="11789" width="26" style="192" bestFit="1" customWidth="1"/>
    <col min="11790" max="11790" width="19.1796875" style="192" bestFit="1" customWidth="1"/>
    <col min="11791" max="11791" width="10.453125" style="192" customWidth="1"/>
    <col min="11792" max="11792" width="11.81640625" style="192" customWidth="1"/>
    <col min="11793" max="11793" width="14.7265625" style="192" customWidth="1"/>
    <col min="11794" max="11794" width="9" style="192" bestFit="1" customWidth="1"/>
    <col min="11795" max="12034" width="9.1796875" style="192"/>
    <col min="12035" max="12035" width="4.7265625" style="192" bestFit="1" customWidth="1"/>
    <col min="12036" max="12036" width="9.7265625" style="192" bestFit="1" customWidth="1"/>
    <col min="12037" max="12037" width="10" style="192" bestFit="1" customWidth="1"/>
    <col min="12038" max="12038" width="8.81640625" style="192" bestFit="1" customWidth="1"/>
    <col min="12039" max="12039" width="22.81640625" style="192" customWidth="1"/>
    <col min="12040" max="12040" width="59.7265625" style="192" bestFit="1" customWidth="1"/>
    <col min="12041" max="12041" width="57.81640625" style="192" bestFit="1" customWidth="1"/>
    <col min="12042" max="12042" width="35.26953125" style="192" bestFit="1" customWidth="1"/>
    <col min="12043" max="12043" width="28.1796875" style="192" bestFit="1" customWidth="1"/>
    <col min="12044" max="12044" width="33.1796875" style="192" bestFit="1" customWidth="1"/>
    <col min="12045" max="12045" width="26" style="192" bestFit="1" customWidth="1"/>
    <col min="12046" max="12046" width="19.1796875" style="192" bestFit="1" customWidth="1"/>
    <col min="12047" max="12047" width="10.453125" style="192" customWidth="1"/>
    <col min="12048" max="12048" width="11.81640625" style="192" customWidth="1"/>
    <col min="12049" max="12049" width="14.7265625" style="192" customWidth="1"/>
    <col min="12050" max="12050" width="9" style="192" bestFit="1" customWidth="1"/>
    <col min="12051" max="12290" width="9.1796875" style="192"/>
    <col min="12291" max="12291" width="4.7265625" style="192" bestFit="1" customWidth="1"/>
    <col min="12292" max="12292" width="9.7265625" style="192" bestFit="1" customWidth="1"/>
    <col min="12293" max="12293" width="10" style="192" bestFit="1" customWidth="1"/>
    <col min="12294" max="12294" width="8.81640625" style="192" bestFit="1" customWidth="1"/>
    <col min="12295" max="12295" width="22.81640625" style="192" customWidth="1"/>
    <col min="12296" max="12296" width="59.7265625" style="192" bestFit="1" customWidth="1"/>
    <col min="12297" max="12297" width="57.81640625" style="192" bestFit="1" customWidth="1"/>
    <col min="12298" max="12298" width="35.26953125" style="192" bestFit="1" customWidth="1"/>
    <col min="12299" max="12299" width="28.1796875" style="192" bestFit="1" customWidth="1"/>
    <col min="12300" max="12300" width="33.1796875" style="192" bestFit="1" customWidth="1"/>
    <col min="12301" max="12301" width="26" style="192" bestFit="1" customWidth="1"/>
    <col min="12302" max="12302" width="19.1796875" style="192" bestFit="1" customWidth="1"/>
    <col min="12303" max="12303" width="10.453125" style="192" customWidth="1"/>
    <col min="12304" max="12304" width="11.81640625" style="192" customWidth="1"/>
    <col min="12305" max="12305" width="14.7265625" style="192" customWidth="1"/>
    <col min="12306" max="12306" width="9" style="192" bestFit="1" customWidth="1"/>
    <col min="12307" max="12546" width="9.1796875" style="192"/>
    <col min="12547" max="12547" width="4.7265625" style="192" bestFit="1" customWidth="1"/>
    <col min="12548" max="12548" width="9.7265625" style="192" bestFit="1" customWidth="1"/>
    <col min="12549" max="12549" width="10" style="192" bestFit="1" customWidth="1"/>
    <col min="12550" max="12550" width="8.81640625" style="192" bestFit="1" customWidth="1"/>
    <col min="12551" max="12551" width="22.81640625" style="192" customWidth="1"/>
    <col min="12552" max="12552" width="59.7265625" style="192" bestFit="1" customWidth="1"/>
    <col min="12553" max="12553" width="57.81640625" style="192" bestFit="1" customWidth="1"/>
    <col min="12554" max="12554" width="35.26953125" style="192" bestFit="1" customWidth="1"/>
    <col min="12555" max="12555" width="28.1796875" style="192" bestFit="1" customWidth="1"/>
    <col min="12556" max="12556" width="33.1796875" style="192" bestFit="1" customWidth="1"/>
    <col min="12557" max="12557" width="26" style="192" bestFit="1" customWidth="1"/>
    <col min="12558" max="12558" width="19.1796875" style="192" bestFit="1" customWidth="1"/>
    <col min="12559" max="12559" width="10.453125" style="192" customWidth="1"/>
    <col min="12560" max="12560" width="11.81640625" style="192" customWidth="1"/>
    <col min="12561" max="12561" width="14.7265625" style="192" customWidth="1"/>
    <col min="12562" max="12562" width="9" style="192" bestFit="1" customWidth="1"/>
    <col min="12563" max="12802" width="9.1796875" style="192"/>
    <col min="12803" max="12803" width="4.7265625" style="192" bestFit="1" customWidth="1"/>
    <col min="12804" max="12804" width="9.7265625" style="192" bestFit="1" customWidth="1"/>
    <col min="12805" max="12805" width="10" style="192" bestFit="1" customWidth="1"/>
    <col min="12806" max="12806" width="8.81640625" style="192" bestFit="1" customWidth="1"/>
    <col min="12807" max="12807" width="22.81640625" style="192" customWidth="1"/>
    <col min="12808" max="12808" width="59.7265625" style="192" bestFit="1" customWidth="1"/>
    <col min="12809" max="12809" width="57.81640625" style="192" bestFit="1" customWidth="1"/>
    <col min="12810" max="12810" width="35.26953125" style="192" bestFit="1" customWidth="1"/>
    <col min="12811" max="12811" width="28.1796875" style="192" bestFit="1" customWidth="1"/>
    <col min="12812" max="12812" width="33.1796875" style="192" bestFit="1" customWidth="1"/>
    <col min="12813" max="12813" width="26" style="192" bestFit="1" customWidth="1"/>
    <col min="12814" max="12814" width="19.1796875" style="192" bestFit="1" customWidth="1"/>
    <col min="12815" max="12815" width="10.453125" style="192" customWidth="1"/>
    <col min="12816" max="12816" width="11.81640625" style="192" customWidth="1"/>
    <col min="12817" max="12817" width="14.7265625" style="192" customWidth="1"/>
    <col min="12818" max="12818" width="9" style="192" bestFit="1" customWidth="1"/>
    <col min="12819" max="13058" width="9.1796875" style="192"/>
    <col min="13059" max="13059" width="4.7265625" style="192" bestFit="1" customWidth="1"/>
    <col min="13060" max="13060" width="9.7265625" style="192" bestFit="1" customWidth="1"/>
    <col min="13061" max="13061" width="10" style="192" bestFit="1" customWidth="1"/>
    <col min="13062" max="13062" width="8.81640625" style="192" bestFit="1" customWidth="1"/>
    <col min="13063" max="13063" width="22.81640625" style="192" customWidth="1"/>
    <col min="13064" max="13064" width="59.7265625" style="192" bestFit="1" customWidth="1"/>
    <col min="13065" max="13065" width="57.81640625" style="192" bestFit="1" customWidth="1"/>
    <col min="13066" max="13066" width="35.26953125" style="192" bestFit="1" customWidth="1"/>
    <col min="13067" max="13067" width="28.1796875" style="192" bestFit="1" customWidth="1"/>
    <col min="13068" max="13068" width="33.1796875" style="192" bestFit="1" customWidth="1"/>
    <col min="13069" max="13069" width="26" style="192" bestFit="1" customWidth="1"/>
    <col min="13070" max="13070" width="19.1796875" style="192" bestFit="1" customWidth="1"/>
    <col min="13071" max="13071" width="10.453125" style="192" customWidth="1"/>
    <col min="13072" max="13072" width="11.81640625" style="192" customWidth="1"/>
    <col min="13073" max="13073" width="14.7265625" style="192" customWidth="1"/>
    <col min="13074" max="13074" width="9" style="192" bestFit="1" customWidth="1"/>
    <col min="13075" max="13314" width="9.1796875" style="192"/>
    <col min="13315" max="13315" width="4.7265625" style="192" bestFit="1" customWidth="1"/>
    <col min="13316" max="13316" width="9.7265625" style="192" bestFit="1" customWidth="1"/>
    <col min="13317" max="13317" width="10" style="192" bestFit="1" customWidth="1"/>
    <col min="13318" max="13318" width="8.81640625" style="192" bestFit="1" customWidth="1"/>
    <col min="13319" max="13319" width="22.81640625" style="192" customWidth="1"/>
    <col min="13320" max="13320" width="59.7265625" style="192" bestFit="1" customWidth="1"/>
    <col min="13321" max="13321" width="57.81640625" style="192" bestFit="1" customWidth="1"/>
    <col min="13322" max="13322" width="35.26953125" style="192" bestFit="1" customWidth="1"/>
    <col min="13323" max="13323" width="28.1796875" style="192" bestFit="1" customWidth="1"/>
    <col min="13324" max="13324" width="33.1796875" style="192" bestFit="1" customWidth="1"/>
    <col min="13325" max="13325" width="26" style="192" bestFit="1" customWidth="1"/>
    <col min="13326" max="13326" width="19.1796875" style="192" bestFit="1" customWidth="1"/>
    <col min="13327" max="13327" width="10.453125" style="192" customWidth="1"/>
    <col min="13328" max="13328" width="11.81640625" style="192" customWidth="1"/>
    <col min="13329" max="13329" width="14.7265625" style="192" customWidth="1"/>
    <col min="13330" max="13330" width="9" style="192" bestFit="1" customWidth="1"/>
    <col min="13331" max="13570" width="9.1796875" style="192"/>
    <col min="13571" max="13571" width="4.7265625" style="192" bestFit="1" customWidth="1"/>
    <col min="13572" max="13572" width="9.7265625" style="192" bestFit="1" customWidth="1"/>
    <col min="13573" max="13573" width="10" style="192" bestFit="1" customWidth="1"/>
    <col min="13574" max="13574" width="8.81640625" style="192" bestFit="1" customWidth="1"/>
    <col min="13575" max="13575" width="22.81640625" style="192" customWidth="1"/>
    <col min="13576" max="13576" width="59.7265625" style="192" bestFit="1" customWidth="1"/>
    <col min="13577" max="13577" width="57.81640625" style="192" bestFit="1" customWidth="1"/>
    <col min="13578" max="13578" width="35.26953125" style="192" bestFit="1" customWidth="1"/>
    <col min="13579" max="13579" width="28.1796875" style="192" bestFit="1" customWidth="1"/>
    <col min="13580" max="13580" width="33.1796875" style="192" bestFit="1" customWidth="1"/>
    <col min="13581" max="13581" width="26" style="192" bestFit="1" customWidth="1"/>
    <col min="13582" max="13582" width="19.1796875" style="192" bestFit="1" customWidth="1"/>
    <col min="13583" max="13583" width="10.453125" style="192" customWidth="1"/>
    <col min="13584" max="13584" width="11.81640625" style="192" customWidth="1"/>
    <col min="13585" max="13585" width="14.7265625" style="192" customWidth="1"/>
    <col min="13586" max="13586" width="9" style="192" bestFit="1" customWidth="1"/>
    <col min="13587" max="13826" width="9.1796875" style="192"/>
    <col min="13827" max="13827" width="4.7265625" style="192" bestFit="1" customWidth="1"/>
    <col min="13828" max="13828" width="9.7265625" style="192" bestFit="1" customWidth="1"/>
    <col min="13829" max="13829" width="10" style="192" bestFit="1" customWidth="1"/>
    <col min="13830" max="13830" width="8.81640625" style="192" bestFit="1" customWidth="1"/>
    <col min="13831" max="13831" width="22.81640625" style="192" customWidth="1"/>
    <col min="13832" max="13832" width="59.7265625" style="192" bestFit="1" customWidth="1"/>
    <col min="13833" max="13833" width="57.81640625" style="192" bestFit="1" customWidth="1"/>
    <col min="13834" max="13834" width="35.26953125" style="192" bestFit="1" customWidth="1"/>
    <col min="13835" max="13835" width="28.1796875" style="192" bestFit="1" customWidth="1"/>
    <col min="13836" max="13836" width="33.1796875" style="192" bestFit="1" customWidth="1"/>
    <col min="13837" max="13837" width="26" style="192" bestFit="1" customWidth="1"/>
    <col min="13838" max="13838" width="19.1796875" style="192" bestFit="1" customWidth="1"/>
    <col min="13839" max="13839" width="10.453125" style="192" customWidth="1"/>
    <col min="13840" max="13840" width="11.81640625" style="192" customWidth="1"/>
    <col min="13841" max="13841" width="14.7265625" style="192" customWidth="1"/>
    <col min="13842" max="13842" width="9" style="192" bestFit="1" customWidth="1"/>
    <col min="13843" max="14082" width="9.1796875" style="192"/>
    <col min="14083" max="14083" width="4.7265625" style="192" bestFit="1" customWidth="1"/>
    <col min="14084" max="14084" width="9.7265625" style="192" bestFit="1" customWidth="1"/>
    <col min="14085" max="14085" width="10" style="192" bestFit="1" customWidth="1"/>
    <col min="14086" max="14086" width="8.81640625" style="192" bestFit="1" customWidth="1"/>
    <col min="14087" max="14087" width="22.81640625" style="192" customWidth="1"/>
    <col min="14088" max="14088" width="59.7265625" style="192" bestFit="1" customWidth="1"/>
    <col min="14089" max="14089" width="57.81640625" style="192" bestFit="1" customWidth="1"/>
    <col min="14090" max="14090" width="35.26953125" style="192" bestFit="1" customWidth="1"/>
    <col min="14091" max="14091" width="28.1796875" style="192" bestFit="1" customWidth="1"/>
    <col min="14092" max="14092" width="33.1796875" style="192" bestFit="1" customWidth="1"/>
    <col min="14093" max="14093" width="26" style="192" bestFit="1" customWidth="1"/>
    <col min="14094" max="14094" width="19.1796875" style="192" bestFit="1" customWidth="1"/>
    <col min="14095" max="14095" width="10.453125" style="192" customWidth="1"/>
    <col min="14096" max="14096" width="11.81640625" style="192" customWidth="1"/>
    <col min="14097" max="14097" width="14.7265625" style="192" customWidth="1"/>
    <col min="14098" max="14098" width="9" style="192" bestFit="1" customWidth="1"/>
    <col min="14099" max="14338" width="9.1796875" style="192"/>
    <col min="14339" max="14339" width="4.7265625" style="192" bestFit="1" customWidth="1"/>
    <col min="14340" max="14340" width="9.7265625" style="192" bestFit="1" customWidth="1"/>
    <col min="14341" max="14341" width="10" style="192" bestFit="1" customWidth="1"/>
    <col min="14342" max="14342" width="8.81640625" style="192" bestFit="1" customWidth="1"/>
    <col min="14343" max="14343" width="22.81640625" style="192" customWidth="1"/>
    <col min="14344" max="14344" width="59.7265625" style="192" bestFit="1" customWidth="1"/>
    <col min="14345" max="14345" width="57.81640625" style="192" bestFit="1" customWidth="1"/>
    <col min="14346" max="14346" width="35.26953125" style="192" bestFit="1" customWidth="1"/>
    <col min="14347" max="14347" width="28.1796875" style="192" bestFit="1" customWidth="1"/>
    <col min="14348" max="14348" width="33.1796875" style="192" bestFit="1" customWidth="1"/>
    <col min="14349" max="14349" width="26" style="192" bestFit="1" customWidth="1"/>
    <col min="14350" max="14350" width="19.1796875" style="192" bestFit="1" customWidth="1"/>
    <col min="14351" max="14351" width="10.453125" style="192" customWidth="1"/>
    <col min="14352" max="14352" width="11.81640625" style="192" customWidth="1"/>
    <col min="14353" max="14353" width="14.7265625" style="192" customWidth="1"/>
    <col min="14354" max="14354" width="9" style="192" bestFit="1" customWidth="1"/>
    <col min="14355" max="14594" width="9.1796875" style="192"/>
    <col min="14595" max="14595" width="4.7265625" style="192" bestFit="1" customWidth="1"/>
    <col min="14596" max="14596" width="9.7265625" style="192" bestFit="1" customWidth="1"/>
    <col min="14597" max="14597" width="10" style="192" bestFit="1" customWidth="1"/>
    <col min="14598" max="14598" width="8.81640625" style="192" bestFit="1" customWidth="1"/>
    <col min="14599" max="14599" width="22.81640625" style="192" customWidth="1"/>
    <col min="14600" max="14600" width="59.7265625" style="192" bestFit="1" customWidth="1"/>
    <col min="14601" max="14601" width="57.81640625" style="192" bestFit="1" customWidth="1"/>
    <col min="14602" max="14602" width="35.26953125" style="192" bestFit="1" customWidth="1"/>
    <col min="14603" max="14603" width="28.1796875" style="192" bestFit="1" customWidth="1"/>
    <col min="14604" max="14604" width="33.1796875" style="192" bestFit="1" customWidth="1"/>
    <col min="14605" max="14605" width="26" style="192" bestFit="1" customWidth="1"/>
    <col min="14606" max="14606" width="19.1796875" style="192" bestFit="1" customWidth="1"/>
    <col min="14607" max="14607" width="10.453125" style="192" customWidth="1"/>
    <col min="14608" max="14608" width="11.81640625" style="192" customWidth="1"/>
    <col min="14609" max="14609" width="14.7265625" style="192" customWidth="1"/>
    <col min="14610" max="14610" width="9" style="192" bestFit="1" customWidth="1"/>
    <col min="14611" max="14850" width="9.1796875" style="192"/>
    <col min="14851" max="14851" width="4.7265625" style="192" bestFit="1" customWidth="1"/>
    <col min="14852" max="14852" width="9.7265625" style="192" bestFit="1" customWidth="1"/>
    <col min="14853" max="14853" width="10" style="192" bestFit="1" customWidth="1"/>
    <col min="14854" max="14854" width="8.81640625" style="192" bestFit="1" customWidth="1"/>
    <col min="14855" max="14855" width="22.81640625" style="192" customWidth="1"/>
    <col min="14856" max="14856" width="59.7265625" style="192" bestFit="1" customWidth="1"/>
    <col min="14857" max="14857" width="57.81640625" style="192" bestFit="1" customWidth="1"/>
    <col min="14858" max="14858" width="35.26953125" style="192" bestFit="1" customWidth="1"/>
    <col min="14859" max="14859" width="28.1796875" style="192" bestFit="1" customWidth="1"/>
    <col min="14860" max="14860" width="33.1796875" style="192" bestFit="1" customWidth="1"/>
    <col min="14861" max="14861" width="26" style="192" bestFit="1" customWidth="1"/>
    <col min="14862" max="14862" width="19.1796875" style="192" bestFit="1" customWidth="1"/>
    <col min="14863" max="14863" width="10.453125" style="192" customWidth="1"/>
    <col min="14864" max="14864" width="11.81640625" style="192" customWidth="1"/>
    <col min="14865" max="14865" width="14.7265625" style="192" customWidth="1"/>
    <col min="14866" max="14866" width="9" style="192" bestFit="1" customWidth="1"/>
    <col min="14867" max="15106" width="9.1796875" style="192"/>
    <col min="15107" max="15107" width="4.7265625" style="192" bestFit="1" customWidth="1"/>
    <col min="15108" max="15108" width="9.7265625" style="192" bestFit="1" customWidth="1"/>
    <col min="15109" max="15109" width="10" style="192" bestFit="1" customWidth="1"/>
    <col min="15110" max="15110" width="8.81640625" style="192" bestFit="1" customWidth="1"/>
    <col min="15111" max="15111" width="22.81640625" style="192" customWidth="1"/>
    <col min="15112" max="15112" width="59.7265625" style="192" bestFit="1" customWidth="1"/>
    <col min="15113" max="15113" width="57.81640625" style="192" bestFit="1" customWidth="1"/>
    <col min="15114" max="15114" width="35.26953125" style="192" bestFit="1" customWidth="1"/>
    <col min="15115" max="15115" width="28.1796875" style="192" bestFit="1" customWidth="1"/>
    <col min="15116" max="15116" width="33.1796875" style="192" bestFit="1" customWidth="1"/>
    <col min="15117" max="15117" width="26" style="192" bestFit="1" customWidth="1"/>
    <col min="15118" max="15118" width="19.1796875" style="192" bestFit="1" customWidth="1"/>
    <col min="15119" max="15119" width="10.453125" style="192" customWidth="1"/>
    <col min="15120" max="15120" width="11.81640625" style="192" customWidth="1"/>
    <col min="15121" max="15121" width="14.7265625" style="192" customWidth="1"/>
    <col min="15122" max="15122" width="9" style="192" bestFit="1" customWidth="1"/>
    <col min="15123" max="15362" width="9.1796875" style="192"/>
    <col min="15363" max="15363" width="4.7265625" style="192" bestFit="1" customWidth="1"/>
    <col min="15364" max="15364" width="9.7265625" style="192" bestFit="1" customWidth="1"/>
    <col min="15365" max="15365" width="10" style="192" bestFit="1" customWidth="1"/>
    <col min="15366" max="15366" width="8.81640625" style="192" bestFit="1" customWidth="1"/>
    <col min="15367" max="15367" width="22.81640625" style="192" customWidth="1"/>
    <col min="15368" max="15368" width="59.7265625" style="192" bestFit="1" customWidth="1"/>
    <col min="15369" max="15369" width="57.81640625" style="192" bestFit="1" customWidth="1"/>
    <col min="15370" max="15370" width="35.26953125" style="192" bestFit="1" customWidth="1"/>
    <col min="15371" max="15371" width="28.1796875" style="192" bestFit="1" customWidth="1"/>
    <col min="15372" max="15372" width="33.1796875" style="192" bestFit="1" customWidth="1"/>
    <col min="15373" max="15373" width="26" style="192" bestFit="1" customWidth="1"/>
    <col min="15374" max="15374" width="19.1796875" style="192" bestFit="1" customWidth="1"/>
    <col min="15375" max="15375" width="10.453125" style="192" customWidth="1"/>
    <col min="15376" max="15376" width="11.81640625" style="192" customWidth="1"/>
    <col min="15377" max="15377" width="14.7265625" style="192" customWidth="1"/>
    <col min="15378" max="15378" width="9" style="192" bestFit="1" customWidth="1"/>
    <col min="15379" max="15618" width="9.1796875" style="192"/>
    <col min="15619" max="15619" width="4.7265625" style="192" bestFit="1" customWidth="1"/>
    <col min="15620" max="15620" width="9.7265625" style="192" bestFit="1" customWidth="1"/>
    <col min="15621" max="15621" width="10" style="192" bestFit="1" customWidth="1"/>
    <col min="15622" max="15622" width="8.81640625" style="192" bestFit="1" customWidth="1"/>
    <col min="15623" max="15623" width="22.81640625" style="192" customWidth="1"/>
    <col min="15624" max="15624" width="59.7265625" style="192" bestFit="1" customWidth="1"/>
    <col min="15625" max="15625" width="57.81640625" style="192" bestFit="1" customWidth="1"/>
    <col min="15626" max="15626" width="35.26953125" style="192" bestFit="1" customWidth="1"/>
    <col min="15627" max="15627" width="28.1796875" style="192" bestFit="1" customWidth="1"/>
    <col min="15628" max="15628" width="33.1796875" style="192" bestFit="1" customWidth="1"/>
    <col min="15629" max="15629" width="26" style="192" bestFit="1" customWidth="1"/>
    <col min="15630" max="15630" width="19.1796875" style="192" bestFit="1" customWidth="1"/>
    <col min="15631" max="15631" width="10.453125" style="192" customWidth="1"/>
    <col min="15632" max="15632" width="11.81640625" style="192" customWidth="1"/>
    <col min="15633" max="15633" width="14.7265625" style="192" customWidth="1"/>
    <col min="15634" max="15634" width="9" style="192" bestFit="1" customWidth="1"/>
    <col min="15635" max="15874" width="9.1796875" style="192"/>
    <col min="15875" max="15875" width="4.7265625" style="192" bestFit="1" customWidth="1"/>
    <col min="15876" max="15876" width="9.7265625" style="192" bestFit="1" customWidth="1"/>
    <col min="15877" max="15877" width="10" style="192" bestFit="1" customWidth="1"/>
    <col min="15878" max="15878" width="8.81640625" style="192" bestFit="1" customWidth="1"/>
    <col min="15879" max="15879" width="22.81640625" style="192" customWidth="1"/>
    <col min="15880" max="15880" width="59.7265625" style="192" bestFit="1" customWidth="1"/>
    <col min="15881" max="15881" width="57.81640625" style="192" bestFit="1" customWidth="1"/>
    <col min="15882" max="15882" width="35.26953125" style="192" bestFit="1" customWidth="1"/>
    <col min="15883" max="15883" width="28.1796875" style="192" bestFit="1" customWidth="1"/>
    <col min="15884" max="15884" width="33.1796875" style="192" bestFit="1" customWidth="1"/>
    <col min="15885" max="15885" width="26" style="192" bestFit="1" customWidth="1"/>
    <col min="15886" max="15886" width="19.1796875" style="192" bestFit="1" customWidth="1"/>
    <col min="15887" max="15887" width="10.453125" style="192" customWidth="1"/>
    <col min="15888" max="15888" width="11.81640625" style="192" customWidth="1"/>
    <col min="15889" max="15889" width="14.7265625" style="192" customWidth="1"/>
    <col min="15890" max="15890" width="9" style="192" bestFit="1" customWidth="1"/>
    <col min="15891" max="16130" width="9.1796875" style="192"/>
    <col min="16131" max="16131" width="4.7265625" style="192" bestFit="1" customWidth="1"/>
    <col min="16132" max="16132" width="9.7265625" style="192" bestFit="1" customWidth="1"/>
    <col min="16133" max="16133" width="10" style="192" bestFit="1" customWidth="1"/>
    <col min="16134" max="16134" width="8.81640625" style="192" bestFit="1" customWidth="1"/>
    <col min="16135" max="16135" width="22.81640625" style="192" customWidth="1"/>
    <col min="16136" max="16136" width="59.7265625" style="192" bestFit="1" customWidth="1"/>
    <col min="16137" max="16137" width="57.81640625" style="192" bestFit="1" customWidth="1"/>
    <col min="16138" max="16138" width="35.26953125" style="192" bestFit="1" customWidth="1"/>
    <col min="16139" max="16139" width="28.1796875" style="192" bestFit="1" customWidth="1"/>
    <col min="16140" max="16140" width="33.1796875" style="192" bestFit="1" customWidth="1"/>
    <col min="16141" max="16141" width="26" style="192" bestFit="1" customWidth="1"/>
    <col min="16142" max="16142" width="19.1796875" style="192" bestFit="1" customWidth="1"/>
    <col min="16143" max="16143" width="10.453125" style="192" customWidth="1"/>
    <col min="16144" max="16144" width="11.81640625" style="192" customWidth="1"/>
    <col min="16145" max="16145" width="14.7265625" style="192" customWidth="1"/>
    <col min="16146" max="16146" width="9" style="192" bestFit="1" customWidth="1"/>
    <col min="16147" max="16384" width="9.1796875" style="192"/>
  </cols>
  <sheetData>
    <row r="2" spans="1:249" x14ac:dyDescent="0.35">
      <c r="A2" s="54" t="s">
        <v>1382</v>
      </c>
      <c r="F2" s="6"/>
    </row>
    <row r="3" spans="1:249" x14ac:dyDescent="0.35">
      <c r="M3" s="2"/>
      <c r="N3" s="2"/>
      <c r="O3" s="2"/>
      <c r="P3" s="2"/>
    </row>
    <row r="4" spans="1:249" s="3" customFormat="1" ht="47.25" customHeight="1" x14ac:dyDescent="0.35">
      <c r="A4" s="750" t="s">
        <v>0</v>
      </c>
      <c r="B4" s="752" t="s">
        <v>1</v>
      </c>
      <c r="C4" s="752" t="s">
        <v>2</v>
      </c>
      <c r="D4" s="752" t="s">
        <v>3</v>
      </c>
      <c r="E4" s="750" t="s">
        <v>4</v>
      </c>
      <c r="F4" s="750" t="s">
        <v>5</v>
      </c>
      <c r="G4" s="750" t="s">
        <v>6</v>
      </c>
      <c r="H4" s="755" t="s">
        <v>7</v>
      </c>
      <c r="I4" s="755"/>
      <c r="J4" s="750" t="s">
        <v>8</v>
      </c>
      <c r="K4" s="756" t="s">
        <v>214</v>
      </c>
      <c r="L4" s="757"/>
      <c r="M4" s="754" t="s">
        <v>215</v>
      </c>
      <c r="N4" s="754"/>
      <c r="O4" s="754" t="s">
        <v>9</v>
      </c>
      <c r="P4" s="754"/>
      <c r="Q4" s="750" t="s">
        <v>216</v>
      </c>
      <c r="R4" s="752" t="s">
        <v>10</v>
      </c>
      <c r="S4" s="20"/>
    </row>
    <row r="5" spans="1:249" s="3" customFormat="1" x14ac:dyDescent="0.25">
      <c r="A5" s="751"/>
      <c r="B5" s="753"/>
      <c r="C5" s="753"/>
      <c r="D5" s="753"/>
      <c r="E5" s="751"/>
      <c r="F5" s="751"/>
      <c r="G5" s="751"/>
      <c r="H5" s="143" t="s">
        <v>11</v>
      </c>
      <c r="I5" s="143" t="s">
        <v>12</v>
      </c>
      <c r="J5" s="751"/>
      <c r="K5" s="145">
        <v>2020</v>
      </c>
      <c r="L5" s="145">
        <v>2021</v>
      </c>
      <c r="M5" s="21">
        <v>2020</v>
      </c>
      <c r="N5" s="21">
        <v>2021</v>
      </c>
      <c r="O5" s="21">
        <v>2020</v>
      </c>
      <c r="P5" s="21">
        <v>2021</v>
      </c>
      <c r="Q5" s="751"/>
      <c r="R5" s="753"/>
      <c r="S5" s="20"/>
    </row>
    <row r="6" spans="1:249" s="3" customFormat="1" ht="15.75" customHeight="1" x14ac:dyDescent="0.25">
      <c r="A6" s="142" t="s">
        <v>13</v>
      </c>
      <c r="B6" s="143" t="s">
        <v>14</v>
      </c>
      <c r="C6" s="143" t="s">
        <v>15</v>
      </c>
      <c r="D6" s="143" t="s">
        <v>16</v>
      </c>
      <c r="E6" s="142" t="s">
        <v>17</v>
      </c>
      <c r="F6" s="142" t="s">
        <v>18</v>
      </c>
      <c r="G6" s="142" t="s">
        <v>19</v>
      </c>
      <c r="H6" s="143" t="s">
        <v>20</v>
      </c>
      <c r="I6" s="143" t="s">
        <v>21</v>
      </c>
      <c r="J6" s="142" t="s">
        <v>22</v>
      </c>
      <c r="K6" s="145" t="s">
        <v>23</v>
      </c>
      <c r="L6" s="145" t="s">
        <v>24</v>
      </c>
      <c r="M6" s="144" t="s">
        <v>25</v>
      </c>
      <c r="N6" s="144" t="s">
        <v>26</v>
      </c>
      <c r="O6" s="144" t="s">
        <v>27</v>
      </c>
      <c r="P6" s="144" t="s">
        <v>28</v>
      </c>
      <c r="Q6" s="142" t="s">
        <v>29</v>
      </c>
      <c r="R6" s="143" t="s">
        <v>30</v>
      </c>
      <c r="S6" s="20"/>
    </row>
    <row r="7" spans="1:249" s="6" customFormat="1" ht="117.75" customHeight="1" x14ac:dyDescent="0.35">
      <c r="A7" s="600">
        <v>1</v>
      </c>
      <c r="B7" s="600">
        <v>1</v>
      </c>
      <c r="C7" s="600">
        <v>4</v>
      </c>
      <c r="D7" s="580">
        <v>2</v>
      </c>
      <c r="E7" s="1060" t="s">
        <v>731</v>
      </c>
      <c r="F7" s="580" t="s">
        <v>1533</v>
      </c>
      <c r="G7" s="1088" t="s">
        <v>219</v>
      </c>
      <c r="H7" s="446" t="s">
        <v>41</v>
      </c>
      <c r="I7" s="446">
        <v>3</v>
      </c>
      <c r="J7" s="580" t="s">
        <v>732</v>
      </c>
      <c r="K7" s="887" t="s">
        <v>35</v>
      </c>
      <c r="L7" s="1088"/>
      <c r="M7" s="677">
        <v>65000</v>
      </c>
      <c r="N7" s="1088"/>
      <c r="O7" s="677">
        <v>65000</v>
      </c>
      <c r="P7" s="1088"/>
      <c r="Q7" s="580" t="s">
        <v>733</v>
      </c>
      <c r="R7" s="580" t="s">
        <v>734</v>
      </c>
      <c r="S7" s="22"/>
    </row>
    <row r="8" spans="1:249" ht="85.5" customHeight="1" x14ac:dyDescent="0.35">
      <c r="A8" s="603"/>
      <c r="B8" s="603"/>
      <c r="C8" s="603"/>
      <c r="D8" s="584"/>
      <c r="E8" s="1087"/>
      <c r="F8" s="584"/>
      <c r="G8" s="1089"/>
      <c r="H8" s="447" t="s">
        <v>54</v>
      </c>
      <c r="I8" s="197" t="s">
        <v>1383</v>
      </c>
      <c r="J8" s="584"/>
      <c r="K8" s="888"/>
      <c r="L8" s="1089"/>
      <c r="M8" s="967"/>
      <c r="N8" s="1089"/>
      <c r="O8" s="967"/>
      <c r="P8" s="1089"/>
      <c r="Q8" s="584"/>
      <c r="R8" s="584"/>
      <c r="S8" s="31"/>
    </row>
    <row r="9" spans="1:249" ht="85.5" customHeight="1" x14ac:dyDescent="0.35">
      <c r="A9" s="1062">
        <v>1</v>
      </c>
      <c r="B9" s="1062">
        <v>1</v>
      </c>
      <c r="C9" s="1062">
        <v>4</v>
      </c>
      <c r="D9" s="1065">
        <v>2</v>
      </c>
      <c r="E9" s="1073" t="s">
        <v>731</v>
      </c>
      <c r="F9" s="1065" t="s">
        <v>1534</v>
      </c>
      <c r="G9" s="1076" t="s">
        <v>736</v>
      </c>
      <c r="H9" s="448" t="s">
        <v>41</v>
      </c>
      <c r="I9" s="72" t="s">
        <v>470</v>
      </c>
      <c r="J9" s="1065" t="s">
        <v>1384</v>
      </c>
      <c r="K9" s="1078" t="s">
        <v>156</v>
      </c>
      <c r="L9" s="1081"/>
      <c r="M9" s="1084">
        <v>71000</v>
      </c>
      <c r="N9" s="1081"/>
      <c r="O9" s="1084">
        <v>71000</v>
      </c>
      <c r="P9" s="1081"/>
      <c r="Q9" s="1065" t="s">
        <v>733</v>
      </c>
      <c r="R9" s="1065" t="s">
        <v>734</v>
      </c>
      <c r="S9" s="31"/>
    </row>
    <row r="10" spans="1:249" s="98" customFormat="1" ht="86.25" customHeight="1" x14ac:dyDescent="0.35">
      <c r="A10" s="1063"/>
      <c r="B10" s="1063"/>
      <c r="C10" s="1063"/>
      <c r="D10" s="1066"/>
      <c r="E10" s="1074"/>
      <c r="F10" s="1066"/>
      <c r="G10" s="1077"/>
      <c r="H10" s="449" t="s">
        <v>170</v>
      </c>
      <c r="I10" s="450" t="s">
        <v>1385</v>
      </c>
      <c r="J10" s="1066"/>
      <c r="K10" s="1079"/>
      <c r="L10" s="1082"/>
      <c r="M10" s="1085"/>
      <c r="N10" s="1082"/>
      <c r="O10" s="1085"/>
      <c r="P10" s="1082"/>
      <c r="Q10" s="1066"/>
      <c r="R10" s="1066"/>
      <c r="S10" s="31"/>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row>
    <row r="11" spans="1:249" s="98" customFormat="1" ht="90.75" customHeight="1" x14ac:dyDescent="0.35">
      <c r="A11" s="1063"/>
      <c r="B11" s="1063"/>
      <c r="C11" s="1063"/>
      <c r="D11" s="1066"/>
      <c r="E11" s="1074"/>
      <c r="F11" s="1066"/>
      <c r="G11" s="451" t="s">
        <v>863</v>
      </c>
      <c r="H11" s="449" t="s">
        <v>1386</v>
      </c>
      <c r="I11" s="450" t="s">
        <v>160</v>
      </c>
      <c r="J11" s="1066"/>
      <c r="K11" s="1079"/>
      <c r="L11" s="1082"/>
      <c r="M11" s="1085"/>
      <c r="N11" s="1082"/>
      <c r="O11" s="1085"/>
      <c r="P11" s="1082"/>
      <c r="Q11" s="1066"/>
      <c r="R11" s="1066"/>
      <c r="S11" s="31"/>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row>
    <row r="12" spans="1:249" s="98" customFormat="1" ht="90.75" customHeight="1" x14ac:dyDescent="0.35">
      <c r="A12" s="1063"/>
      <c r="B12" s="1063"/>
      <c r="C12" s="1063"/>
      <c r="D12" s="1066"/>
      <c r="E12" s="1074"/>
      <c r="F12" s="1066"/>
      <c r="G12" s="1076" t="s">
        <v>1387</v>
      </c>
      <c r="H12" s="449" t="s">
        <v>1386</v>
      </c>
      <c r="I12" s="450" t="s">
        <v>160</v>
      </c>
      <c r="J12" s="1066"/>
      <c r="K12" s="1079"/>
      <c r="L12" s="1082"/>
      <c r="M12" s="1085"/>
      <c r="N12" s="1082"/>
      <c r="O12" s="1085"/>
      <c r="P12" s="1082"/>
      <c r="Q12" s="1066"/>
      <c r="R12" s="1066"/>
      <c r="S12" s="31"/>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row>
    <row r="13" spans="1:249" ht="84" customHeight="1" x14ac:dyDescent="0.35">
      <c r="A13" s="1064"/>
      <c r="B13" s="1064"/>
      <c r="C13" s="1064"/>
      <c r="D13" s="1067"/>
      <c r="E13" s="1075"/>
      <c r="F13" s="1067"/>
      <c r="G13" s="1077"/>
      <c r="H13" s="449" t="s">
        <v>1388</v>
      </c>
      <c r="I13" s="450" t="s">
        <v>160</v>
      </c>
      <c r="J13" s="1067"/>
      <c r="K13" s="1080"/>
      <c r="L13" s="1083"/>
      <c r="M13" s="1086"/>
      <c r="N13" s="1083"/>
      <c r="O13" s="1086"/>
      <c r="P13" s="1083"/>
      <c r="Q13" s="1067"/>
      <c r="R13" s="1067"/>
      <c r="S13" s="31"/>
    </row>
    <row r="14" spans="1:249" ht="54" customHeight="1" x14ac:dyDescent="0.35">
      <c r="A14" s="1068" t="s">
        <v>1535</v>
      </c>
      <c r="B14" s="1069"/>
      <c r="C14" s="1069"/>
      <c r="D14" s="1069"/>
      <c r="E14" s="1069"/>
      <c r="F14" s="1069"/>
      <c r="G14" s="1069"/>
      <c r="H14" s="1069"/>
      <c r="I14" s="1069"/>
      <c r="J14" s="1069"/>
      <c r="K14" s="1069"/>
      <c r="L14" s="1069"/>
      <c r="M14" s="1069"/>
      <c r="N14" s="1069"/>
      <c r="O14" s="1069"/>
      <c r="P14" s="1069"/>
      <c r="Q14" s="1069"/>
      <c r="R14" s="1070"/>
      <c r="S14" s="31"/>
    </row>
    <row r="15" spans="1:249" s="99" customFormat="1" ht="116.25" customHeight="1" x14ac:dyDescent="0.35">
      <c r="A15" s="602">
        <v>2</v>
      </c>
      <c r="B15" s="602">
        <v>1</v>
      </c>
      <c r="C15" s="602">
        <v>4</v>
      </c>
      <c r="D15" s="585">
        <v>2</v>
      </c>
      <c r="E15" s="1096" t="s">
        <v>735</v>
      </c>
      <c r="F15" s="585" t="s">
        <v>1536</v>
      </c>
      <c r="G15" s="196" t="s">
        <v>42</v>
      </c>
      <c r="H15" s="196" t="s">
        <v>39</v>
      </c>
      <c r="I15" s="197" t="s">
        <v>296</v>
      </c>
      <c r="J15" s="585" t="s">
        <v>1389</v>
      </c>
      <c r="K15" s="874" t="s">
        <v>36</v>
      </c>
      <c r="L15" s="874"/>
      <c r="M15" s="677">
        <f>51500+5000</f>
        <v>56500</v>
      </c>
      <c r="N15" s="602"/>
      <c r="O15" s="677">
        <v>56500</v>
      </c>
      <c r="P15" s="619"/>
      <c r="Q15" s="585" t="s">
        <v>733</v>
      </c>
      <c r="R15" s="585" t="s">
        <v>734</v>
      </c>
      <c r="S15" s="31"/>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192"/>
      <c r="EB15" s="192"/>
      <c r="EC15" s="192"/>
      <c r="ED15" s="192"/>
      <c r="EE15" s="192"/>
      <c r="EF15" s="192"/>
      <c r="EG15" s="192"/>
      <c r="EH15" s="192"/>
      <c r="EI15" s="192"/>
      <c r="EJ15" s="192"/>
      <c r="EK15" s="192"/>
      <c r="EL15" s="192"/>
      <c r="EM15" s="192"/>
      <c r="EN15" s="192"/>
      <c r="EO15" s="192"/>
      <c r="EP15" s="192"/>
      <c r="EQ15" s="192"/>
      <c r="ER15" s="192"/>
      <c r="ES15" s="192"/>
      <c r="ET15" s="192"/>
      <c r="EU15" s="192"/>
      <c r="EV15" s="192"/>
      <c r="EW15" s="192"/>
      <c r="EX15" s="192"/>
      <c r="EY15" s="192"/>
      <c r="EZ15" s="192"/>
      <c r="FA15" s="192"/>
      <c r="FB15" s="192"/>
      <c r="FC15" s="192"/>
      <c r="FD15" s="192"/>
      <c r="FE15" s="192"/>
      <c r="FF15" s="192"/>
      <c r="FG15" s="192"/>
      <c r="FH15" s="192"/>
      <c r="FI15" s="192"/>
      <c r="FJ15" s="192"/>
      <c r="FK15" s="192"/>
      <c r="FL15" s="192"/>
      <c r="FM15" s="192"/>
      <c r="FN15" s="192"/>
      <c r="FO15" s="192"/>
      <c r="FP15" s="192"/>
      <c r="FQ15" s="192"/>
      <c r="FR15" s="192"/>
      <c r="FS15" s="192"/>
      <c r="FT15" s="192"/>
      <c r="FU15" s="192"/>
      <c r="FV15" s="192"/>
      <c r="FW15" s="192"/>
      <c r="FX15" s="192"/>
      <c r="FY15" s="192"/>
      <c r="FZ15" s="192"/>
      <c r="GA15" s="192"/>
      <c r="GB15" s="192"/>
      <c r="GC15" s="192"/>
      <c r="GD15" s="192"/>
      <c r="GE15" s="192"/>
      <c r="GF15" s="192"/>
      <c r="GG15" s="192"/>
      <c r="GH15" s="192"/>
      <c r="GI15" s="192"/>
      <c r="GJ15" s="192"/>
      <c r="GK15" s="192"/>
      <c r="GL15" s="192"/>
      <c r="GM15" s="192"/>
      <c r="GN15" s="192"/>
      <c r="GO15" s="192"/>
      <c r="GP15" s="192"/>
      <c r="GQ15" s="192"/>
      <c r="GR15" s="192"/>
      <c r="GS15" s="192"/>
      <c r="GT15" s="192"/>
      <c r="GU15" s="192"/>
      <c r="GV15" s="192"/>
      <c r="GW15" s="192"/>
      <c r="GX15" s="192"/>
      <c r="GY15" s="192"/>
      <c r="GZ15" s="192"/>
      <c r="HA15" s="192"/>
      <c r="HB15" s="192"/>
      <c r="HC15" s="192"/>
      <c r="HD15" s="192"/>
      <c r="HE15" s="192"/>
      <c r="HF15" s="192"/>
      <c r="HG15" s="192"/>
      <c r="HH15" s="192"/>
      <c r="HI15" s="192"/>
      <c r="HJ15" s="192"/>
      <c r="HK15" s="192"/>
      <c r="HL15" s="192"/>
      <c r="HM15" s="192"/>
      <c r="HN15" s="192"/>
      <c r="HO15" s="192"/>
      <c r="HP15" s="192"/>
      <c r="HQ15" s="192"/>
      <c r="HR15" s="192"/>
      <c r="HS15" s="192"/>
      <c r="HT15" s="192"/>
      <c r="HU15" s="192"/>
      <c r="HV15" s="192"/>
      <c r="HW15" s="192"/>
      <c r="HX15" s="192"/>
      <c r="HY15" s="192"/>
      <c r="HZ15" s="192"/>
      <c r="IA15" s="192"/>
      <c r="IB15" s="192"/>
      <c r="IC15" s="192"/>
      <c r="ID15" s="192"/>
      <c r="IE15" s="192"/>
      <c r="IF15" s="192"/>
      <c r="IG15" s="192"/>
      <c r="IH15" s="192"/>
      <c r="II15" s="192"/>
      <c r="IJ15" s="192"/>
      <c r="IK15" s="192"/>
      <c r="IL15" s="192"/>
      <c r="IM15" s="192"/>
      <c r="IN15" s="192"/>
      <c r="IO15" s="192"/>
    </row>
    <row r="16" spans="1:249" s="99" customFormat="1" ht="118.5" customHeight="1" x14ac:dyDescent="0.35">
      <c r="A16" s="602"/>
      <c r="B16" s="602"/>
      <c r="C16" s="602"/>
      <c r="D16" s="585"/>
      <c r="E16" s="1096"/>
      <c r="F16" s="585"/>
      <c r="G16" s="196" t="s">
        <v>736</v>
      </c>
      <c r="H16" s="196" t="s">
        <v>737</v>
      </c>
      <c r="I16" s="197" t="s">
        <v>160</v>
      </c>
      <c r="J16" s="585"/>
      <c r="K16" s="874"/>
      <c r="L16" s="874"/>
      <c r="M16" s="967"/>
      <c r="N16" s="602"/>
      <c r="O16" s="967"/>
      <c r="P16" s="619"/>
      <c r="Q16" s="585"/>
      <c r="R16" s="585"/>
      <c r="S16" s="31"/>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192"/>
      <c r="CV16" s="192"/>
      <c r="CW16" s="192"/>
      <c r="CX16" s="192"/>
      <c r="CY16" s="192"/>
      <c r="CZ16" s="192"/>
      <c r="DA16" s="192"/>
      <c r="DB16" s="192"/>
      <c r="DC16" s="192"/>
      <c r="DD16" s="192"/>
      <c r="DE16" s="192"/>
      <c r="DF16" s="192"/>
      <c r="DG16" s="192"/>
      <c r="DH16" s="192"/>
      <c r="DI16" s="192"/>
      <c r="DJ16" s="192"/>
      <c r="DK16" s="192"/>
      <c r="DL16" s="192"/>
      <c r="DM16" s="192"/>
      <c r="DN16" s="192"/>
      <c r="DO16" s="192"/>
      <c r="DP16" s="192"/>
      <c r="DQ16" s="192"/>
      <c r="DR16" s="192"/>
      <c r="DS16" s="192"/>
      <c r="DT16" s="192"/>
      <c r="DU16" s="192"/>
      <c r="DV16" s="192"/>
      <c r="DW16" s="192"/>
      <c r="DX16" s="192"/>
      <c r="DY16" s="192"/>
      <c r="DZ16" s="192"/>
      <c r="EA16" s="192"/>
      <c r="EB16" s="192"/>
      <c r="EC16" s="192"/>
      <c r="ED16" s="192"/>
      <c r="EE16" s="192"/>
      <c r="EF16" s="192"/>
      <c r="EG16" s="192"/>
      <c r="EH16" s="192"/>
      <c r="EI16" s="192"/>
      <c r="EJ16" s="192"/>
      <c r="EK16" s="192"/>
      <c r="EL16" s="192"/>
      <c r="EM16" s="192"/>
      <c r="EN16" s="192"/>
      <c r="EO16" s="192"/>
      <c r="EP16" s="192"/>
      <c r="EQ16" s="192"/>
      <c r="ER16" s="192"/>
      <c r="ES16" s="192"/>
      <c r="ET16" s="192"/>
      <c r="EU16" s="192"/>
      <c r="EV16" s="192"/>
      <c r="EW16" s="192"/>
      <c r="EX16" s="192"/>
      <c r="EY16" s="192"/>
      <c r="EZ16" s="192"/>
      <c r="FA16" s="192"/>
      <c r="FB16" s="192"/>
      <c r="FC16" s="192"/>
      <c r="FD16" s="192"/>
      <c r="FE16" s="192"/>
      <c r="FF16" s="192"/>
      <c r="FG16" s="192"/>
      <c r="FH16" s="192"/>
      <c r="FI16" s="192"/>
      <c r="FJ16" s="192"/>
      <c r="FK16" s="192"/>
      <c r="FL16" s="192"/>
      <c r="FM16" s="192"/>
      <c r="FN16" s="192"/>
      <c r="FO16" s="192"/>
      <c r="FP16" s="192"/>
      <c r="FQ16" s="192"/>
      <c r="FR16" s="192"/>
      <c r="FS16" s="192"/>
      <c r="FT16" s="192"/>
      <c r="FU16" s="192"/>
      <c r="FV16" s="192"/>
      <c r="FW16" s="192"/>
      <c r="FX16" s="192"/>
      <c r="FY16" s="192"/>
      <c r="FZ16" s="192"/>
      <c r="GA16" s="192"/>
      <c r="GB16" s="192"/>
      <c r="GC16" s="192"/>
      <c r="GD16" s="192"/>
      <c r="GE16" s="192"/>
      <c r="GF16" s="192"/>
      <c r="GG16" s="192"/>
      <c r="GH16" s="192"/>
      <c r="GI16" s="192"/>
      <c r="GJ16" s="192"/>
      <c r="GK16" s="192"/>
      <c r="GL16" s="192"/>
      <c r="GM16" s="192"/>
      <c r="GN16" s="192"/>
      <c r="GO16" s="192"/>
      <c r="GP16" s="192"/>
      <c r="GQ16" s="192"/>
      <c r="GR16" s="192"/>
      <c r="GS16" s="192"/>
      <c r="GT16" s="192"/>
      <c r="GU16" s="192"/>
      <c r="GV16" s="192"/>
      <c r="GW16" s="192"/>
      <c r="GX16" s="192"/>
      <c r="GY16" s="192"/>
      <c r="GZ16" s="192"/>
      <c r="HA16" s="192"/>
      <c r="HB16" s="192"/>
      <c r="HC16" s="192"/>
      <c r="HD16" s="192"/>
      <c r="HE16" s="192"/>
      <c r="HF16" s="192"/>
      <c r="HG16" s="192"/>
      <c r="HH16" s="192"/>
      <c r="HI16" s="192"/>
      <c r="HJ16" s="192"/>
      <c r="HK16" s="192"/>
      <c r="HL16" s="192"/>
      <c r="HM16" s="192"/>
      <c r="HN16" s="192"/>
      <c r="HO16" s="192"/>
      <c r="HP16" s="192"/>
      <c r="HQ16" s="192"/>
      <c r="HR16" s="192"/>
      <c r="HS16" s="192"/>
      <c r="HT16" s="192"/>
      <c r="HU16" s="192"/>
      <c r="HV16" s="192"/>
      <c r="HW16" s="192"/>
      <c r="HX16" s="192"/>
      <c r="HY16" s="192"/>
      <c r="HZ16" s="192"/>
      <c r="IA16" s="192"/>
      <c r="IB16" s="192"/>
      <c r="IC16" s="192"/>
      <c r="ID16" s="192"/>
      <c r="IE16" s="192"/>
      <c r="IF16" s="192"/>
      <c r="IG16" s="192"/>
      <c r="IH16" s="192"/>
      <c r="II16" s="192"/>
      <c r="IJ16" s="192"/>
      <c r="IK16" s="192"/>
      <c r="IL16" s="192"/>
      <c r="IM16" s="192"/>
      <c r="IN16" s="192"/>
      <c r="IO16" s="192"/>
    </row>
    <row r="17" spans="1:249" s="99" customFormat="1" ht="125.25" customHeight="1" x14ac:dyDescent="0.35">
      <c r="A17" s="701">
        <v>2</v>
      </c>
      <c r="B17" s="701">
        <v>1</v>
      </c>
      <c r="C17" s="701">
        <v>4</v>
      </c>
      <c r="D17" s="595">
        <v>2</v>
      </c>
      <c r="E17" s="1090" t="s">
        <v>735</v>
      </c>
      <c r="F17" s="595" t="s">
        <v>1536</v>
      </c>
      <c r="G17" s="153" t="s">
        <v>42</v>
      </c>
      <c r="H17" s="153" t="s">
        <v>39</v>
      </c>
      <c r="I17" s="50" t="s">
        <v>296</v>
      </c>
      <c r="J17" s="595" t="s">
        <v>1390</v>
      </c>
      <c r="K17" s="1093" t="s">
        <v>35</v>
      </c>
      <c r="L17" s="869"/>
      <c r="M17" s="707">
        <v>64000</v>
      </c>
      <c r="N17" s="701"/>
      <c r="O17" s="707">
        <v>64000</v>
      </c>
      <c r="P17" s="947"/>
      <c r="Q17" s="595" t="s">
        <v>733</v>
      </c>
      <c r="R17" s="595" t="s">
        <v>734</v>
      </c>
      <c r="S17" s="31"/>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2"/>
      <c r="EI17" s="192"/>
      <c r="EJ17" s="192"/>
      <c r="EK17" s="192"/>
      <c r="EL17" s="192"/>
      <c r="EM17" s="192"/>
      <c r="EN17" s="192"/>
      <c r="EO17" s="192"/>
      <c r="EP17" s="192"/>
      <c r="EQ17" s="192"/>
      <c r="ER17" s="192"/>
      <c r="ES17" s="192"/>
      <c r="ET17" s="192"/>
      <c r="EU17" s="192"/>
      <c r="EV17" s="192"/>
      <c r="EW17" s="192"/>
      <c r="EX17" s="192"/>
      <c r="EY17" s="192"/>
      <c r="EZ17" s="192"/>
      <c r="FA17" s="192"/>
      <c r="FB17" s="192"/>
      <c r="FC17" s="192"/>
      <c r="FD17" s="192"/>
      <c r="FE17" s="192"/>
      <c r="FF17" s="192"/>
      <c r="FG17" s="192"/>
      <c r="FH17" s="192"/>
      <c r="FI17" s="192"/>
      <c r="FJ17" s="192"/>
      <c r="FK17" s="192"/>
      <c r="FL17" s="192"/>
      <c r="FM17" s="192"/>
      <c r="FN17" s="192"/>
      <c r="FO17" s="192"/>
      <c r="FP17" s="192"/>
      <c r="FQ17" s="192"/>
      <c r="FR17" s="192"/>
      <c r="FS17" s="192"/>
      <c r="FT17" s="192"/>
      <c r="FU17" s="192"/>
      <c r="FV17" s="192"/>
      <c r="FW17" s="192"/>
      <c r="FX17" s="192"/>
      <c r="FY17" s="192"/>
      <c r="FZ17" s="192"/>
      <c r="GA17" s="192"/>
      <c r="GB17" s="192"/>
      <c r="GC17" s="192"/>
      <c r="GD17" s="192"/>
      <c r="GE17" s="192"/>
      <c r="GF17" s="192"/>
      <c r="GG17" s="192"/>
      <c r="GH17" s="192"/>
      <c r="GI17" s="192"/>
      <c r="GJ17" s="192"/>
      <c r="GK17" s="192"/>
      <c r="GL17" s="192"/>
      <c r="GM17" s="192"/>
      <c r="GN17" s="192"/>
      <c r="GO17" s="192"/>
      <c r="GP17" s="192"/>
      <c r="GQ17" s="192"/>
      <c r="GR17" s="192"/>
      <c r="GS17" s="192"/>
      <c r="GT17" s="192"/>
      <c r="GU17" s="192"/>
      <c r="GV17" s="192"/>
      <c r="GW17" s="192"/>
      <c r="GX17" s="192"/>
      <c r="GY17" s="192"/>
      <c r="GZ17" s="192"/>
      <c r="HA17" s="192"/>
      <c r="HB17" s="192"/>
      <c r="HC17" s="192"/>
      <c r="HD17" s="192"/>
      <c r="HE17" s="192"/>
      <c r="HF17" s="192"/>
      <c r="HG17" s="192"/>
      <c r="HH17" s="192"/>
      <c r="HI17" s="192"/>
      <c r="HJ17" s="192"/>
      <c r="HK17" s="192"/>
      <c r="HL17" s="192"/>
      <c r="HM17" s="192"/>
      <c r="HN17" s="192"/>
      <c r="HO17" s="192"/>
      <c r="HP17" s="192"/>
      <c r="HQ17" s="192"/>
      <c r="HR17" s="192"/>
      <c r="HS17" s="192"/>
      <c r="HT17" s="192"/>
      <c r="HU17" s="192"/>
      <c r="HV17" s="192"/>
      <c r="HW17" s="192"/>
      <c r="HX17" s="192"/>
      <c r="HY17" s="192"/>
      <c r="HZ17" s="192"/>
      <c r="IA17" s="192"/>
      <c r="IB17" s="192"/>
      <c r="IC17" s="192"/>
      <c r="ID17" s="192"/>
      <c r="IE17" s="192"/>
      <c r="IF17" s="192"/>
      <c r="IG17" s="192"/>
      <c r="IH17" s="192"/>
      <c r="II17" s="192"/>
      <c r="IJ17" s="192"/>
      <c r="IK17" s="192"/>
      <c r="IL17" s="192"/>
      <c r="IM17" s="192"/>
      <c r="IN17" s="192"/>
      <c r="IO17" s="192"/>
    </row>
    <row r="18" spans="1:249" s="99" customFormat="1" ht="125.25" customHeight="1" x14ac:dyDescent="0.35">
      <c r="A18" s="702"/>
      <c r="B18" s="702"/>
      <c r="C18" s="702"/>
      <c r="D18" s="596"/>
      <c r="E18" s="1091"/>
      <c r="F18" s="596"/>
      <c r="G18" s="153" t="s">
        <v>1391</v>
      </c>
      <c r="H18" s="153" t="s">
        <v>737</v>
      </c>
      <c r="I18" s="50" t="s">
        <v>160</v>
      </c>
      <c r="J18" s="596"/>
      <c r="K18" s="1094"/>
      <c r="L18" s="950"/>
      <c r="M18" s="708"/>
      <c r="N18" s="702"/>
      <c r="O18" s="708"/>
      <c r="P18" s="948"/>
      <c r="Q18" s="596"/>
      <c r="R18" s="596"/>
      <c r="S18" s="31"/>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c r="EI18" s="192"/>
      <c r="EJ18" s="192"/>
      <c r="EK18" s="192"/>
      <c r="EL18" s="192"/>
      <c r="EM18" s="192"/>
      <c r="EN18" s="192"/>
      <c r="EO18" s="192"/>
      <c r="EP18" s="192"/>
      <c r="EQ18" s="192"/>
      <c r="ER18" s="192"/>
      <c r="ES18" s="192"/>
      <c r="ET18" s="192"/>
      <c r="EU18" s="192"/>
      <c r="EV18" s="192"/>
      <c r="EW18" s="192"/>
      <c r="EX18" s="192"/>
      <c r="EY18" s="192"/>
      <c r="EZ18" s="192"/>
      <c r="FA18" s="192"/>
      <c r="FB18" s="192"/>
      <c r="FC18" s="192"/>
      <c r="FD18" s="192"/>
      <c r="FE18" s="192"/>
      <c r="FF18" s="192"/>
      <c r="FG18" s="192"/>
      <c r="FH18" s="192"/>
      <c r="FI18" s="192"/>
      <c r="FJ18" s="192"/>
      <c r="FK18" s="192"/>
      <c r="FL18" s="192"/>
      <c r="FM18" s="192"/>
      <c r="FN18" s="192"/>
      <c r="FO18" s="192"/>
      <c r="FP18" s="192"/>
      <c r="FQ18" s="192"/>
      <c r="FR18" s="192"/>
      <c r="FS18" s="192"/>
      <c r="FT18" s="192"/>
      <c r="FU18" s="192"/>
      <c r="FV18" s="192"/>
      <c r="FW18" s="192"/>
      <c r="FX18" s="192"/>
      <c r="FY18" s="192"/>
      <c r="FZ18" s="192"/>
      <c r="GA18" s="192"/>
      <c r="GB18" s="192"/>
      <c r="GC18" s="192"/>
      <c r="GD18" s="192"/>
      <c r="GE18" s="192"/>
      <c r="GF18" s="192"/>
      <c r="GG18" s="192"/>
      <c r="GH18" s="192"/>
      <c r="GI18" s="192"/>
      <c r="GJ18" s="192"/>
      <c r="GK18" s="192"/>
      <c r="GL18" s="192"/>
      <c r="GM18" s="192"/>
      <c r="GN18" s="192"/>
      <c r="GO18" s="192"/>
      <c r="GP18" s="192"/>
      <c r="GQ18" s="192"/>
      <c r="GR18" s="192"/>
      <c r="GS18" s="192"/>
      <c r="GT18" s="192"/>
      <c r="GU18" s="192"/>
      <c r="GV18" s="192"/>
      <c r="GW18" s="192"/>
      <c r="GX18" s="192"/>
      <c r="GY18" s="192"/>
      <c r="GZ18" s="192"/>
      <c r="HA18" s="192"/>
      <c r="HB18" s="192"/>
      <c r="HC18" s="192"/>
      <c r="HD18" s="192"/>
      <c r="HE18" s="192"/>
      <c r="HF18" s="192"/>
      <c r="HG18" s="192"/>
      <c r="HH18" s="192"/>
      <c r="HI18" s="192"/>
      <c r="HJ18" s="192"/>
      <c r="HK18" s="192"/>
      <c r="HL18" s="192"/>
      <c r="HM18" s="192"/>
      <c r="HN18" s="192"/>
      <c r="HO18" s="192"/>
      <c r="HP18" s="192"/>
      <c r="HQ18" s="192"/>
      <c r="HR18" s="192"/>
      <c r="HS18" s="192"/>
      <c r="HT18" s="192"/>
      <c r="HU18" s="192"/>
      <c r="HV18" s="192"/>
      <c r="HW18" s="192"/>
      <c r="HX18" s="192"/>
      <c r="HY18" s="192"/>
      <c r="HZ18" s="192"/>
      <c r="IA18" s="192"/>
      <c r="IB18" s="192"/>
      <c r="IC18" s="192"/>
      <c r="ID18" s="192"/>
      <c r="IE18" s="192"/>
      <c r="IF18" s="192"/>
      <c r="IG18" s="192"/>
      <c r="IH18" s="192"/>
      <c r="II18" s="192"/>
      <c r="IJ18" s="192"/>
      <c r="IK18" s="192"/>
      <c r="IL18" s="192"/>
      <c r="IM18" s="192"/>
      <c r="IN18" s="192"/>
      <c r="IO18" s="192"/>
    </row>
    <row r="19" spans="1:249" s="99" customFormat="1" ht="113.25" customHeight="1" x14ac:dyDescent="0.35">
      <c r="A19" s="703"/>
      <c r="B19" s="703"/>
      <c r="C19" s="703"/>
      <c r="D19" s="597"/>
      <c r="E19" s="1092"/>
      <c r="F19" s="597"/>
      <c r="G19" s="168" t="s">
        <v>863</v>
      </c>
      <c r="H19" s="168" t="s">
        <v>1386</v>
      </c>
      <c r="I19" s="72" t="s">
        <v>160</v>
      </c>
      <c r="J19" s="597"/>
      <c r="K19" s="1095"/>
      <c r="L19" s="870"/>
      <c r="M19" s="709"/>
      <c r="N19" s="703"/>
      <c r="O19" s="709"/>
      <c r="P19" s="949"/>
      <c r="Q19" s="597"/>
      <c r="R19" s="597"/>
      <c r="S19" s="31"/>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c r="EI19" s="192"/>
      <c r="EJ19" s="192"/>
      <c r="EK19" s="192"/>
      <c r="EL19" s="192"/>
      <c r="EM19" s="192"/>
      <c r="EN19" s="192"/>
      <c r="EO19" s="192"/>
      <c r="EP19" s="192"/>
      <c r="EQ19" s="192"/>
      <c r="ER19" s="192"/>
      <c r="ES19" s="192"/>
      <c r="ET19" s="192"/>
      <c r="EU19" s="192"/>
      <c r="EV19" s="192"/>
      <c r="EW19" s="192"/>
      <c r="EX19" s="192"/>
      <c r="EY19" s="192"/>
      <c r="EZ19" s="192"/>
      <c r="FA19" s="192"/>
      <c r="FB19" s="192"/>
      <c r="FC19" s="192"/>
      <c r="FD19" s="192"/>
      <c r="FE19" s="192"/>
      <c r="FF19" s="192"/>
      <c r="FG19" s="192"/>
      <c r="FH19" s="192"/>
      <c r="FI19" s="192"/>
      <c r="FJ19" s="192"/>
      <c r="FK19" s="192"/>
      <c r="FL19" s="192"/>
      <c r="FM19" s="192"/>
      <c r="FN19" s="192"/>
      <c r="FO19" s="192"/>
      <c r="FP19" s="192"/>
      <c r="FQ19" s="192"/>
      <c r="FR19" s="192"/>
      <c r="FS19" s="192"/>
      <c r="FT19" s="192"/>
      <c r="FU19" s="192"/>
      <c r="FV19" s="192"/>
      <c r="FW19" s="192"/>
      <c r="FX19" s="192"/>
      <c r="FY19" s="192"/>
      <c r="FZ19" s="192"/>
      <c r="GA19" s="192"/>
      <c r="GB19" s="192"/>
      <c r="GC19" s="192"/>
      <c r="GD19" s="192"/>
      <c r="GE19" s="192"/>
      <c r="GF19" s="192"/>
      <c r="GG19" s="192"/>
      <c r="GH19" s="192"/>
      <c r="GI19" s="192"/>
      <c r="GJ19" s="192"/>
      <c r="GK19" s="192"/>
      <c r="GL19" s="192"/>
      <c r="GM19" s="192"/>
      <c r="GN19" s="192"/>
      <c r="GO19" s="192"/>
      <c r="GP19" s="192"/>
      <c r="GQ19" s="192"/>
      <c r="GR19" s="192"/>
      <c r="GS19" s="192"/>
      <c r="GT19" s="192"/>
      <c r="GU19" s="192"/>
      <c r="GV19" s="192"/>
      <c r="GW19" s="192"/>
      <c r="GX19" s="192"/>
      <c r="GY19" s="192"/>
      <c r="GZ19" s="192"/>
      <c r="HA19" s="192"/>
      <c r="HB19" s="192"/>
      <c r="HC19" s="192"/>
      <c r="HD19" s="192"/>
      <c r="HE19" s="192"/>
      <c r="HF19" s="192"/>
      <c r="HG19" s="192"/>
      <c r="HH19" s="192"/>
      <c r="HI19" s="192"/>
      <c r="HJ19" s="192"/>
      <c r="HK19" s="192"/>
      <c r="HL19" s="192"/>
      <c r="HM19" s="192"/>
      <c r="HN19" s="192"/>
      <c r="HO19" s="192"/>
      <c r="HP19" s="192"/>
      <c r="HQ19" s="192"/>
      <c r="HR19" s="192"/>
      <c r="HS19" s="192"/>
      <c r="HT19" s="192"/>
      <c r="HU19" s="192"/>
      <c r="HV19" s="192"/>
      <c r="HW19" s="192"/>
      <c r="HX19" s="192"/>
      <c r="HY19" s="192"/>
      <c r="HZ19" s="192"/>
      <c r="IA19" s="192"/>
      <c r="IB19" s="192"/>
      <c r="IC19" s="192"/>
      <c r="ID19" s="192"/>
      <c r="IE19" s="192"/>
      <c r="IF19" s="192"/>
      <c r="IG19" s="192"/>
      <c r="IH19" s="192"/>
      <c r="II19" s="192"/>
      <c r="IJ19" s="192"/>
      <c r="IK19" s="192"/>
      <c r="IL19" s="192"/>
      <c r="IM19" s="192"/>
      <c r="IN19" s="192"/>
      <c r="IO19" s="192"/>
    </row>
    <row r="20" spans="1:249" s="99" customFormat="1" ht="43.5" customHeight="1" x14ac:dyDescent="0.35">
      <c r="A20" s="1068" t="s">
        <v>1537</v>
      </c>
      <c r="B20" s="1071"/>
      <c r="C20" s="1071"/>
      <c r="D20" s="1071"/>
      <c r="E20" s="1071"/>
      <c r="F20" s="1071"/>
      <c r="G20" s="1071"/>
      <c r="H20" s="1071"/>
      <c r="I20" s="1071"/>
      <c r="J20" s="1071"/>
      <c r="K20" s="1071"/>
      <c r="L20" s="1071"/>
      <c r="M20" s="1071"/>
      <c r="N20" s="1071"/>
      <c r="O20" s="1071"/>
      <c r="P20" s="1071"/>
      <c r="Q20" s="1071"/>
      <c r="R20" s="1072"/>
      <c r="S20" s="31"/>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c r="EB20" s="192"/>
      <c r="EC20" s="192"/>
      <c r="ED20" s="192"/>
      <c r="EE20" s="192"/>
      <c r="EF20" s="192"/>
      <c r="EG20" s="192"/>
      <c r="EH20" s="192"/>
      <c r="EI20" s="192"/>
      <c r="EJ20" s="192"/>
      <c r="EK20" s="192"/>
      <c r="EL20" s="192"/>
      <c r="EM20" s="192"/>
      <c r="EN20" s="192"/>
      <c r="EO20" s="192"/>
      <c r="EP20" s="192"/>
      <c r="EQ20" s="192"/>
      <c r="ER20" s="192"/>
      <c r="ES20" s="192"/>
      <c r="ET20" s="192"/>
      <c r="EU20" s="192"/>
      <c r="EV20" s="192"/>
      <c r="EW20" s="192"/>
      <c r="EX20" s="192"/>
      <c r="EY20" s="192"/>
      <c r="EZ20" s="192"/>
      <c r="FA20" s="192"/>
      <c r="FB20" s="192"/>
      <c r="FC20" s="192"/>
      <c r="FD20" s="192"/>
      <c r="FE20" s="192"/>
      <c r="FF20" s="192"/>
      <c r="FG20" s="192"/>
      <c r="FH20" s="192"/>
      <c r="FI20" s="192"/>
      <c r="FJ20" s="192"/>
      <c r="FK20" s="192"/>
      <c r="FL20" s="192"/>
      <c r="FM20" s="192"/>
      <c r="FN20" s="192"/>
      <c r="FO20" s="192"/>
      <c r="FP20" s="192"/>
      <c r="FQ20" s="192"/>
      <c r="FR20" s="192"/>
      <c r="FS20" s="192"/>
      <c r="FT20" s="192"/>
      <c r="FU20" s="192"/>
      <c r="FV20" s="192"/>
      <c r="FW20" s="192"/>
      <c r="FX20" s="192"/>
      <c r="FY20" s="192"/>
      <c r="FZ20" s="192"/>
      <c r="GA20" s="192"/>
      <c r="GB20" s="192"/>
      <c r="GC20" s="192"/>
      <c r="GD20" s="192"/>
      <c r="GE20" s="192"/>
      <c r="GF20" s="192"/>
      <c r="GG20" s="192"/>
      <c r="GH20" s="192"/>
      <c r="GI20" s="192"/>
      <c r="GJ20" s="192"/>
      <c r="GK20" s="192"/>
      <c r="GL20" s="192"/>
      <c r="GM20" s="192"/>
      <c r="GN20" s="192"/>
      <c r="GO20" s="192"/>
      <c r="GP20" s="192"/>
      <c r="GQ20" s="192"/>
      <c r="GR20" s="192"/>
      <c r="GS20" s="192"/>
      <c r="GT20" s="192"/>
      <c r="GU20" s="192"/>
      <c r="GV20" s="192"/>
      <c r="GW20" s="192"/>
      <c r="GX20" s="192"/>
      <c r="GY20" s="192"/>
      <c r="GZ20" s="192"/>
      <c r="HA20" s="192"/>
      <c r="HB20" s="192"/>
      <c r="HC20" s="192"/>
      <c r="HD20" s="192"/>
      <c r="HE20" s="192"/>
      <c r="HF20" s="192"/>
      <c r="HG20" s="192"/>
      <c r="HH20" s="192"/>
      <c r="HI20" s="192"/>
      <c r="HJ20" s="192"/>
      <c r="HK20" s="192"/>
      <c r="HL20" s="192"/>
      <c r="HM20" s="192"/>
      <c r="HN20" s="192"/>
      <c r="HO20" s="192"/>
      <c r="HP20" s="192"/>
      <c r="HQ20" s="192"/>
      <c r="HR20" s="192"/>
      <c r="HS20" s="192"/>
      <c r="HT20" s="192"/>
      <c r="HU20" s="192"/>
      <c r="HV20" s="192"/>
      <c r="HW20" s="192"/>
      <c r="HX20" s="192"/>
      <c r="HY20" s="192"/>
      <c r="HZ20" s="192"/>
      <c r="IA20" s="192"/>
      <c r="IB20" s="192"/>
      <c r="IC20" s="192"/>
      <c r="ID20" s="192"/>
      <c r="IE20" s="192"/>
      <c r="IF20" s="192"/>
      <c r="IG20" s="192"/>
      <c r="IH20" s="192"/>
      <c r="II20" s="192"/>
      <c r="IJ20" s="192"/>
      <c r="IK20" s="192"/>
      <c r="IL20" s="192"/>
      <c r="IM20" s="192"/>
      <c r="IN20" s="192"/>
      <c r="IO20" s="192"/>
    </row>
    <row r="21" spans="1:249" ht="77.25" customHeight="1" x14ac:dyDescent="0.35">
      <c r="A21" s="1099">
        <v>3</v>
      </c>
      <c r="B21" s="600">
        <v>1</v>
      </c>
      <c r="C21" s="600">
        <v>4</v>
      </c>
      <c r="D21" s="580">
        <v>5</v>
      </c>
      <c r="E21" s="1060" t="s">
        <v>738</v>
      </c>
      <c r="F21" s="580" t="s">
        <v>1538</v>
      </c>
      <c r="G21" s="196" t="s">
        <v>739</v>
      </c>
      <c r="H21" s="196" t="s">
        <v>39</v>
      </c>
      <c r="I21" s="197" t="s">
        <v>294</v>
      </c>
      <c r="J21" s="580" t="s">
        <v>740</v>
      </c>
      <c r="K21" s="887" t="s">
        <v>35</v>
      </c>
      <c r="L21" s="887"/>
      <c r="M21" s="677">
        <v>125000</v>
      </c>
      <c r="N21" s="600"/>
      <c r="O21" s="677">
        <v>125000</v>
      </c>
      <c r="P21" s="677"/>
      <c r="Q21" s="580" t="s">
        <v>733</v>
      </c>
      <c r="R21" s="580" t="s">
        <v>734</v>
      </c>
      <c r="S21" s="101"/>
    </row>
    <row r="22" spans="1:249" ht="90" customHeight="1" x14ac:dyDescent="0.35">
      <c r="A22" s="1100"/>
      <c r="B22" s="603"/>
      <c r="C22" s="603"/>
      <c r="D22" s="584"/>
      <c r="E22" s="1087"/>
      <c r="F22" s="584"/>
      <c r="G22" s="196" t="s">
        <v>323</v>
      </c>
      <c r="H22" s="196" t="s">
        <v>741</v>
      </c>
      <c r="I22" s="197" t="s">
        <v>160</v>
      </c>
      <c r="J22" s="584"/>
      <c r="K22" s="888"/>
      <c r="L22" s="888"/>
      <c r="M22" s="967"/>
      <c r="N22" s="603"/>
      <c r="O22" s="967"/>
      <c r="P22" s="967"/>
      <c r="Q22" s="584"/>
      <c r="R22" s="584"/>
    </row>
    <row r="23" spans="1:249" ht="75.75" customHeight="1" x14ac:dyDescent="0.35">
      <c r="A23" s="1101">
        <v>3</v>
      </c>
      <c r="B23" s="701">
        <v>1</v>
      </c>
      <c r="C23" s="701">
        <v>4</v>
      </c>
      <c r="D23" s="595">
        <v>5</v>
      </c>
      <c r="E23" s="1054" t="s">
        <v>738</v>
      </c>
      <c r="F23" s="595" t="s">
        <v>1538</v>
      </c>
      <c r="G23" s="153" t="s">
        <v>739</v>
      </c>
      <c r="H23" s="153" t="s">
        <v>39</v>
      </c>
      <c r="I23" s="50" t="s">
        <v>294</v>
      </c>
      <c r="J23" s="595" t="s">
        <v>1392</v>
      </c>
      <c r="K23" s="869" t="s">
        <v>35</v>
      </c>
      <c r="L23" s="869"/>
      <c r="M23" s="859">
        <v>99300</v>
      </c>
      <c r="N23" s="701"/>
      <c r="O23" s="859">
        <v>99300</v>
      </c>
      <c r="P23" s="947"/>
      <c r="Q23" s="595" t="s">
        <v>733</v>
      </c>
      <c r="R23" s="595" t="s">
        <v>734</v>
      </c>
    </row>
    <row r="24" spans="1:249" ht="81.75" customHeight="1" x14ac:dyDescent="0.35">
      <c r="A24" s="1102"/>
      <c r="B24" s="703"/>
      <c r="C24" s="703"/>
      <c r="D24" s="597"/>
      <c r="E24" s="1056"/>
      <c r="F24" s="597"/>
      <c r="G24" s="153" t="s">
        <v>323</v>
      </c>
      <c r="H24" s="153" t="s">
        <v>741</v>
      </c>
      <c r="I24" s="50" t="s">
        <v>160</v>
      </c>
      <c r="J24" s="597"/>
      <c r="K24" s="870"/>
      <c r="L24" s="870"/>
      <c r="M24" s="768"/>
      <c r="N24" s="703"/>
      <c r="O24" s="768"/>
      <c r="P24" s="949"/>
      <c r="Q24" s="597"/>
      <c r="R24" s="597"/>
    </row>
    <row r="25" spans="1:249" ht="29.25" customHeight="1" x14ac:dyDescent="0.35">
      <c r="A25" s="1097" t="s">
        <v>1393</v>
      </c>
      <c r="B25" s="1097"/>
      <c r="C25" s="1097"/>
      <c r="D25" s="1097"/>
      <c r="E25" s="1097"/>
      <c r="F25" s="1097"/>
      <c r="G25" s="1097"/>
      <c r="H25" s="1097"/>
      <c r="I25" s="1097"/>
      <c r="J25" s="1097"/>
      <c r="K25" s="1097"/>
      <c r="L25" s="1097"/>
      <c r="M25" s="1097"/>
      <c r="N25" s="1097"/>
      <c r="O25" s="1097"/>
      <c r="P25" s="1097"/>
      <c r="Q25" s="1097"/>
      <c r="R25" s="1098"/>
    </row>
    <row r="26" spans="1:249" ht="91.5" customHeight="1" x14ac:dyDescent="0.35">
      <c r="A26" s="580">
        <v>4</v>
      </c>
      <c r="B26" s="580">
        <v>1</v>
      </c>
      <c r="C26" s="580">
        <v>4</v>
      </c>
      <c r="D26" s="580">
        <v>2</v>
      </c>
      <c r="E26" s="1060" t="s">
        <v>742</v>
      </c>
      <c r="F26" s="906" t="s">
        <v>743</v>
      </c>
      <c r="G26" s="196" t="s">
        <v>325</v>
      </c>
      <c r="H26" s="196" t="s">
        <v>39</v>
      </c>
      <c r="I26" s="198">
        <v>50</v>
      </c>
      <c r="J26" s="906" t="s">
        <v>744</v>
      </c>
      <c r="K26" s="600" t="s">
        <v>35</v>
      </c>
      <c r="L26" s="887"/>
      <c r="M26" s="865">
        <v>32200</v>
      </c>
      <c r="N26" s="885"/>
      <c r="O26" s="865">
        <v>32200</v>
      </c>
      <c r="P26" s="885"/>
      <c r="Q26" s="580" t="s">
        <v>733</v>
      </c>
      <c r="R26" s="580" t="s">
        <v>734</v>
      </c>
    </row>
    <row r="27" spans="1:249" ht="87" customHeight="1" x14ac:dyDescent="0.35">
      <c r="A27" s="584"/>
      <c r="B27" s="584"/>
      <c r="C27" s="584"/>
      <c r="D27" s="584"/>
      <c r="E27" s="584"/>
      <c r="F27" s="1061"/>
      <c r="G27" s="196" t="s">
        <v>745</v>
      </c>
      <c r="H27" s="196" t="s">
        <v>55</v>
      </c>
      <c r="I27" s="198">
        <v>500</v>
      </c>
      <c r="J27" s="1061"/>
      <c r="K27" s="603"/>
      <c r="L27" s="888"/>
      <c r="M27" s="867"/>
      <c r="N27" s="886"/>
      <c r="O27" s="867"/>
      <c r="P27" s="886"/>
      <c r="Q27" s="584"/>
      <c r="R27" s="584"/>
    </row>
    <row r="28" spans="1:249" ht="69.75" customHeight="1" x14ac:dyDescent="0.35">
      <c r="A28" s="595">
        <v>4</v>
      </c>
      <c r="B28" s="595">
        <v>1</v>
      </c>
      <c r="C28" s="595">
        <v>4</v>
      </c>
      <c r="D28" s="595">
        <v>2</v>
      </c>
      <c r="E28" s="1054" t="s">
        <v>742</v>
      </c>
      <c r="F28" s="1057" t="s">
        <v>1394</v>
      </c>
      <c r="G28" s="163" t="s">
        <v>736</v>
      </c>
      <c r="H28" s="163" t="s">
        <v>39</v>
      </c>
      <c r="I28" s="52">
        <v>20</v>
      </c>
      <c r="J28" s="595" t="s">
        <v>744</v>
      </c>
      <c r="K28" s="701" t="s">
        <v>35</v>
      </c>
      <c r="L28" s="869"/>
      <c r="M28" s="707">
        <v>44000</v>
      </c>
      <c r="N28" s="1103"/>
      <c r="O28" s="707">
        <v>44000</v>
      </c>
      <c r="P28" s="1103"/>
      <c r="Q28" s="595" t="s">
        <v>733</v>
      </c>
      <c r="R28" s="595" t="s">
        <v>734</v>
      </c>
    </row>
    <row r="29" spans="1:249" ht="58.5" customHeight="1" x14ac:dyDescent="0.35">
      <c r="A29" s="596"/>
      <c r="B29" s="596"/>
      <c r="C29" s="596"/>
      <c r="D29" s="596"/>
      <c r="E29" s="1055"/>
      <c r="F29" s="1058"/>
      <c r="G29" s="163" t="s">
        <v>863</v>
      </c>
      <c r="H29" s="163" t="s">
        <v>1395</v>
      </c>
      <c r="I29" s="452">
        <v>100000</v>
      </c>
      <c r="J29" s="596"/>
      <c r="K29" s="702"/>
      <c r="L29" s="950"/>
      <c r="M29" s="708"/>
      <c r="N29" s="1104"/>
      <c r="O29" s="708"/>
      <c r="P29" s="1104"/>
      <c r="Q29" s="596"/>
      <c r="R29" s="596"/>
    </row>
    <row r="30" spans="1:249" ht="55.5" customHeight="1" x14ac:dyDescent="0.35">
      <c r="A30" s="596"/>
      <c r="B30" s="596"/>
      <c r="C30" s="596"/>
      <c r="D30" s="596"/>
      <c r="E30" s="1055"/>
      <c r="F30" s="1058"/>
      <c r="G30" s="163" t="s">
        <v>56</v>
      </c>
      <c r="H30" s="163" t="s">
        <v>55</v>
      </c>
      <c r="I30" s="52">
        <v>500</v>
      </c>
      <c r="J30" s="596"/>
      <c r="K30" s="702"/>
      <c r="L30" s="950"/>
      <c r="M30" s="708"/>
      <c r="N30" s="1104"/>
      <c r="O30" s="708"/>
      <c r="P30" s="1104"/>
      <c r="Q30" s="596"/>
      <c r="R30" s="596"/>
    </row>
    <row r="31" spans="1:249" ht="59.25" customHeight="1" x14ac:dyDescent="0.35">
      <c r="A31" s="596"/>
      <c r="B31" s="596"/>
      <c r="C31" s="596"/>
      <c r="D31" s="596"/>
      <c r="E31" s="1055"/>
      <c r="F31" s="1058"/>
      <c r="G31" s="622" t="s">
        <v>1387</v>
      </c>
      <c r="H31" s="163" t="s">
        <v>1386</v>
      </c>
      <c r="I31" s="52">
        <v>1</v>
      </c>
      <c r="J31" s="596"/>
      <c r="K31" s="702"/>
      <c r="L31" s="950"/>
      <c r="M31" s="708"/>
      <c r="N31" s="1104"/>
      <c r="O31" s="708"/>
      <c r="P31" s="1104"/>
      <c r="Q31" s="596"/>
      <c r="R31" s="596"/>
    </row>
    <row r="32" spans="1:249" ht="247.15" customHeight="1" x14ac:dyDescent="0.35">
      <c r="A32" s="597"/>
      <c r="B32" s="597"/>
      <c r="C32" s="597"/>
      <c r="D32" s="597"/>
      <c r="E32" s="1056"/>
      <c r="F32" s="1059"/>
      <c r="G32" s="636"/>
      <c r="H32" s="163" t="s">
        <v>1396</v>
      </c>
      <c r="I32" s="163">
        <v>1</v>
      </c>
      <c r="J32" s="597"/>
      <c r="K32" s="703"/>
      <c r="L32" s="870"/>
      <c r="M32" s="709"/>
      <c r="N32" s="1105"/>
      <c r="O32" s="709"/>
      <c r="P32" s="1105"/>
      <c r="Q32" s="597"/>
      <c r="R32" s="597"/>
    </row>
    <row r="33" spans="1:18" ht="48" customHeight="1" x14ac:dyDescent="0.35">
      <c r="A33" s="1068" t="s">
        <v>1539</v>
      </c>
      <c r="B33" s="1071"/>
      <c r="C33" s="1071"/>
      <c r="D33" s="1071"/>
      <c r="E33" s="1071"/>
      <c r="F33" s="1071"/>
      <c r="G33" s="1071"/>
      <c r="H33" s="1071"/>
      <c r="I33" s="1071"/>
      <c r="J33" s="1071"/>
      <c r="K33" s="1071"/>
      <c r="L33" s="1071"/>
      <c r="M33" s="1071"/>
      <c r="N33" s="1071"/>
      <c r="O33" s="1071"/>
      <c r="P33" s="1071"/>
      <c r="Q33" s="1071"/>
      <c r="R33" s="1072"/>
    </row>
    <row r="34" spans="1:18" ht="111.75" customHeight="1" x14ac:dyDescent="0.35">
      <c r="A34" s="585">
        <v>5</v>
      </c>
      <c r="B34" s="585">
        <v>1</v>
      </c>
      <c r="C34" s="585">
        <v>4</v>
      </c>
      <c r="D34" s="585">
        <v>5</v>
      </c>
      <c r="E34" s="1106" t="s">
        <v>746</v>
      </c>
      <c r="F34" s="672" t="s">
        <v>747</v>
      </c>
      <c r="G34" s="196" t="s">
        <v>352</v>
      </c>
      <c r="H34" s="196" t="s">
        <v>39</v>
      </c>
      <c r="I34" s="198">
        <v>200</v>
      </c>
      <c r="J34" s="585" t="s">
        <v>748</v>
      </c>
      <c r="K34" s="602" t="s">
        <v>43</v>
      </c>
      <c r="L34" s="602"/>
      <c r="M34" s="619">
        <v>120000</v>
      </c>
      <c r="N34" s="619"/>
      <c r="O34" s="619">
        <v>120000</v>
      </c>
      <c r="P34" s="619"/>
      <c r="Q34" s="585" t="s">
        <v>733</v>
      </c>
      <c r="R34" s="585" t="s">
        <v>734</v>
      </c>
    </row>
    <row r="35" spans="1:18" ht="141.75" customHeight="1" x14ac:dyDescent="0.35">
      <c r="A35" s="585"/>
      <c r="B35" s="585"/>
      <c r="C35" s="585"/>
      <c r="D35" s="585"/>
      <c r="E35" s="1106"/>
      <c r="F35" s="672"/>
      <c r="G35" s="196" t="s">
        <v>749</v>
      </c>
      <c r="H35" s="196" t="s">
        <v>178</v>
      </c>
      <c r="I35" s="198">
        <v>1</v>
      </c>
      <c r="J35" s="585"/>
      <c r="K35" s="602"/>
      <c r="L35" s="602"/>
      <c r="M35" s="619"/>
      <c r="N35" s="619"/>
      <c r="O35" s="619"/>
      <c r="P35" s="619"/>
      <c r="Q35" s="585"/>
      <c r="R35" s="585"/>
    </row>
    <row r="36" spans="1:18" ht="128.25" customHeight="1" x14ac:dyDescent="0.35">
      <c r="A36" s="585"/>
      <c r="B36" s="585"/>
      <c r="C36" s="585"/>
      <c r="D36" s="585"/>
      <c r="E36" s="1106"/>
      <c r="F36" s="672"/>
      <c r="G36" s="196" t="s">
        <v>750</v>
      </c>
      <c r="H36" s="196" t="s">
        <v>178</v>
      </c>
      <c r="I36" s="198">
        <v>1</v>
      </c>
      <c r="J36" s="585"/>
      <c r="K36" s="602"/>
      <c r="L36" s="602"/>
      <c r="M36" s="619"/>
      <c r="N36" s="619"/>
      <c r="O36" s="619"/>
      <c r="P36" s="619"/>
      <c r="Q36" s="585"/>
      <c r="R36" s="585"/>
    </row>
    <row r="37" spans="1:18" ht="197.25" customHeight="1" x14ac:dyDescent="0.35">
      <c r="A37" s="588">
        <v>5</v>
      </c>
      <c r="B37" s="588">
        <v>1</v>
      </c>
      <c r="C37" s="588">
        <v>4</v>
      </c>
      <c r="D37" s="588">
        <v>5</v>
      </c>
      <c r="E37" s="681" t="s">
        <v>746</v>
      </c>
      <c r="F37" s="671" t="s">
        <v>1397</v>
      </c>
      <c r="G37" s="168" t="s">
        <v>152</v>
      </c>
      <c r="H37" s="153" t="s">
        <v>39</v>
      </c>
      <c r="I37" s="155">
        <v>200</v>
      </c>
      <c r="J37" s="588" t="s">
        <v>748</v>
      </c>
      <c r="K37" s="701" t="s">
        <v>43</v>
      </c>
      <c r="L37" s="720" t="s">
        <v>1136</v>
      </c>
      <c r="M37" s="859">
        <v>72700</v>
      </c>
      <c r="N37" s="859">
        <v>47300</v>
      </c>
      <c r="O37" s="859">
        <v>72700</v>
      </c>
      <c r="P37" s="859">
        <v>47300</v>
      </c>
      <c r="Q37" s="588" t="s">
        <v>733</v>
      </c>
      <c r="R37" s="588" t="s">
        <v>734</v>
      </c>
    </row>
    <row r="38" spans="1:18" ht="84.75" customHeight="1" x14ac:dyDescent="0.35">
      <c r="A38" s="588"/>
      <c r="B38" s="588"/>
      <c r="C38" s="588"/>
      <c r="D38" s="588"/>
      <c r="E38" s="681"/>
      <c r="F38" s="671"/>
      <c r="G38" s="153" t="s">
        <v>749</v>
      </c>
      <c r="H38" s="153" t="s">
        <v>178</v>
      </c>
      <c r="I38" s="155">
        <v>1</v>
      </c>
      <c r="J38" s="588"/>
      <c r="K38" s="702"/>
      <c r="L38" s="958"/>
      <c r="M38" s="767"/>
      <c r="N38" s="958"/>
      <c r="O38" s="767"/>
      <c r="P38" s="767"/>
      <c r="Q38" s="588"/>
      <c r="R38" s="588"/>
    </row>
    <row r="39" spans="1:18" ht="124.9" customHeight="1" x14ac:dyDescent="0.35">
      <c r="A39" s="588"/>
      <c r="B39" s="588"/>
      <c r="C39" s="588"/>
      <c r="D39" s="588"/>
      <c r="E39" s="681"/>
      <c r="F39" s="671"/>
      <c r="G39" s="153" t="s">
        <v>750</v>
      </c>
      <c r="H39" s="153" t="s">
        <v>178</v>
      </c>
      <c r="I39" s="155">
        <v>1</v>
      </c>
      <c r="J39" s="588"/>
      <c r="K39" s="703"/>
      <c r="L39" s="721"/>
      <c r="M39" s="768"/>
      <c r="N39" s="721"/>
      <c r="O39" s="768"/>
      <c r="P39" s="768"/>
      <c r="Q39" s="588"/>
      <c r="R39" s="588"/>
    </row>
    <row r="40" spans="1:18" ht="105" customHeight="1" x14ac:dyDescent="0.35">
      <c r="A40" s="604" t="s">
        <v>1398</v>
      </c>
      <c r="B40" s="605"/>
      <c r="C40" s="605"/>
      <c r="D40" s="605"/>
      <c r="E40" s="605"/>
      <c r="F40" s="605"/>
      <c r="G40" s="605"/>
      <c r="H40" s="605"/>
      <c r="I40" s="605"/>
      <c r="J40" s="605"/>
      <c r="K40" s="605"/>
      <c r="L40" s="605"/>
      <c r="M40" s="605"/>
      <c r="N40" s="605"/>
      <c r="O40" s="605"/>
      <c r="P40" s="605"/>
      <c r="Q40" s="605"/>
      <c r="R40" s="606"/>
    </row>
    <row r="41" spans="1:18" ht="169.15" customHeight="1" x14ac:dyDescent="0.35">
      <c r="A41" s="196">
        <v>6</v>
      </c>
      <c r="B41" s="196">
        <v>1</v>
      </c>
      <c r="C41" s="196">
        <v>4</v>
      </c>
      <c r="D41" s="196">
        <v>2</v>
      </c>
      <c r="E41" s="389" t="s">
        <v>751</v>
      </c>
      <c r="F41" s="226" t="s">
        <v>752</v>
      </c>
      <c r="G41" s="196" t="s">
        <v>325</v>
      </c>
      <c r="H41" s="196" t="s">
        <v>39</v>
      </c>
      <c r="I41" s="198">
        <v>75</v>
      </c>
      <c r="J41" s="196" t="s">
        <v>753</v>
      </c>
      <c r="K41" s="198" t="s">
        <v>156</v>
      </c>
      <c r="L41" s="198"/>
      <c r="M41" s="107">
        <v>20000</v>
      </c>
      <c r="N41" s="107"/>
      <c r="O41" s="107">
        <v>20000</v>
      </c>
      <c r="P41" s="107"/>
      <c r="Q41" s="196" t="s">
        <v>733</v>
      </c>
      <c r="R41" s="196" t="s">
        <v>734</v>
      </c>
    </row>
    <row r="42" spans="1:18" ht="68.25" customHeight="1" x14ac:dyDescent="0.35">
      <c r="A42" s="595">
        <v>6</v>
      </c>
      <c r="B42" s="595">
        <v>1</v>
      </c>
      <c r="C42" s="595">
        <v>4</v>
      </c>
      <c r="D42" s="595">
        <v>2</v>
      </c>
      <c r="E42" s="1054" t="s">
        <v>751</v>
      </c>
      <c r="F42" s="622" t="s">
        <v>1540</v>
      </c>
      <c r="G42" s="453" t="s">
        <v>863</v>
      </c>
      <c r="H42" s="453" t="s">
        <v>1386</v>
      </c>
      <c r="I42" s="454">
        <v>1</v>
      </c>
      <c r="J42" s="595" t="s">
        <v>753</v>
      </c>
      <c r="K42" s="701" t="s">
        <v>156</v>
      </c>
      <c r="L42" s="701"/>
      <c r="M42" s="859">
        <v>32000</v>
      </c>
      <c r="N42" s="947"/>
      <c r="O42" s="859">
        <v>32000</v>
      </c>
      <c r="P42" s="947"/>
      <c r="Q42" s="595" t="s">
        <v>733</v>
      </c>
      <c r="R42" s="595" t="s">
        <v>734</v>
      </c>
    </row>
    <row r="43" spans="1:18" ht="44.5" customHeight="1" x14ac:dyDescent="0.35">
      <c r="A43" s="596"/>
      <c r="B43" s="596"/>
      <c r="C43" s="596"/>
      <c r="D43" s="596"/>
      <c r="E43" s="1055"/>
      <c r="F43" s="623"/>
      <c r="G43" s="622" t="s">
        <v>1387</v>
      </c>
      <c r="H43" s="453" t="s">
        <v>1386</v>
      </c>
      <c r="I43" s="454">
        <v>1</v>
      </c>
      <c r="J43" s="596"/>
      <c r="K43" s="702"/>
      <c r="L43" s="702"/>
      <c r="M43" s="767"/>
      <c r="N43" s="948"/>
      <c r="O43" s="767"/>
      <c r="P43" s="948"/>
      <c r="Q43" s="596"/>
      <c r="R43" s="596"/>
    </row>
    <row r="44" spans="1:18" ht="93.75" customHeight="1" x14ac:dyDescent="0.35">
      <c r="A44" s="597"/>
      <c r="B44" s="597"/>
      <c r="C44" s="597"/>
      <c r="D44" s="597"/>
      <c r="E44" s="1056"/>
      <c r="F44" s="636"/>
      <c r="G44" s="636"/>
      <c r="H44" s="168" t="s">
        <v>1388</v>
      </c>
      <c r="I44" s="72" t="s">
        <v>160</v>
      </c>
      <c r="J44" s="597"/>
      <c r="K44" s="703"/>
      <c r="L44" s="703"/>
      <c r="M44" s="768"/>
      <c r="N44" s="949"/>
      <c r="O44" s="768"/>
      <c r="P44" s="949"/>
      <c r="Q44" s="597"/>
      <c r="R44" s="597"/>
    </row>
    <row r="45" spans="1:18" ht="36.75" customHeight="1" x14ac:dyDescent="0.35">
      <c r="A45" s="604" t="s">
        <v>1399</v>
      </c>
      <c r="B45" s="605"/>
      <c r="C45" s="605"/>
      <c r="D45" s="605"/>
      <c r="E45" s="605"/>
      <c r="F45" s="605"/>
      <c r="G45" s="605"/>
      <c r="H45" s="605"/>
      <c r="I45" s="605"/>
      <c r="J45" s="605"/>
      <c r="K45" s="605"/>
      <c r="L45" s="605"/>
      <c r="M45" s="605"/>
      <c r="N45" s="605"/>
      <c r="O45" s="605"/>
      <c r="P45" s="605"/>
      <c r="Q45" s="605"/>
      <c r="R45" s="606"/>
    </row>
    <row r="46" spans="1:18" ht="111.75" customHeight="1" x14ac:dyDescent="0.35">
      <c r="A46" s="580">
        <v>7</v>
      </c>
      <c r="B46" s="580">
        <v>1</v>
      </c>
      <c r="C46" s="580">
        <v>4</v>
      </c>
      <c r="D46" s="580">
        <v>2</v>
      </c>
      <c r="E46" s="1060" t="s">
        <v>754</v>
      </c>
      <c r="F46" s="906" t="s">
        <v>1541</v>
      </c>
      <c r="G46" s="455" t="s">
        <v>325</v>
      </c>
      <c r="H46" s="196" t="s">
        <v>39</v>
      </c>
      <c r="I46" s="198">
        <v>50</v>
      </c>
      <c r="J46" s="580" t="s">
        <v>1542</v>
      </c>
      <c r="K46" s="600" t="s">
        <v>35</v>
      </c>
      <c r="L46" s="600"/>
      <c r="M46" s="677">
        <v>32200</v>
      </c>
      <c r="N46" s="677"/>
      <c r="O46" s="677">
        <v>32200</v>
      </c>
      <c r="P46" s="677"/>
      <c r="Q46" s="580" t="s">
        <v>733</v>
      </c>
      <c r="R46" s="580" t="s">
        <v>734</v>
      </c>
    </row>
    <row r="47" spans="1:18" ht="80.25" customHeight="1" x14ac:dyDescent="0.35">
      <c r="A47" s="584"/>
      <c r="B47" s="584"/>
      <c r="C47" s="584"/>
      <c r="D47" s="584"/>
      <c r="E47" s="1087"/>
      <c r="F47" s="1061"/>
      <c r="G47" s="196" t="s">
        <v>745</v>
      </c>
      <c r="H47" s="196" t="s">
        <v>55</v>
      </c>
      <c r="I47" s="198">
        <v>500</v>
      </c>
      <c r="J47" s="584"/>
      <c r="K47" s="603"/>
      <c r="L47" s="603"/>
      <c r="M47" s="967"/>
      <c r="N47" s="967"/>
      <c r="O47" s="967"/>
      <c r="P47" s="967"/>
      <c r="Q47" s="584"/>
      <c r="R47" s="584"/>
    </row>
    <row r="48" spans="1:18" ht="38.25" customHeight="1" x14ac:dyDescent="0.35">
      <c r="A48" s="595">
        <v>7</v>
      </c>
      <c r="B48" s="701">
        <v>1</v>
      </c>
      <c r="C48" s="595">
        <v>4</v>
      </c>
      <c r="D48" s="595">
        <v>2</v>
      </c>
      <c r="E48" s="1054" t="s">
        <v>754</v>
      </c>
      <c r="F48" s="595" t="s">
        <v>1543</v>
      </c>
      <c r="G48" s="622" t="s">
        <v>736</v>
      </c>
      <c r="H48" s="168" t="s">
        <v>1386</v>
      </c>
      <c r="I48" s="51">
        <v>1</v>
      </c>
      <c r="J48" s="595" t="s">
        <v>1542</v>
      </c>
      <c r="K48" s="720" t="s">
        <v>156</v>
      </c>
      <c r="L48" s="701"/>
      <c r="M48" s="1107">
        <v>44000</v>
      </c>
      <c r="N48" s="947"/>
      <c r="O48" s="1107">
        <v>44000</v>
      </c>
      <c r="P48" s="1110"/>
      <c r="Q48" s="595" t="s">
        <v>733</v>
      </c>
      <c r="R48" s="595" t="s">
        <v>734</v>
      </c>
    </row>
    <row r="49" spans="1:18" ht="30" customHeight="1" x14ac:dyDescent="0.35">
      <c r="A49" s="596"/>
      <c r="B49" s="702"/>
      <c r="C49" s="596"/>
      <c r="D49" s="596"/>
      <c r="E49" s="1055"/>
      <c r="F49" s="596"/>
      <c r="G49" s="636"/>
      <c r="H49" s="168" t="s">
        <v>39</v>
      </c>
      <c r="I49" s="51">
        <v>30</v>
      </c>
      <c r="J49" s="596"/>
      <c r="K49" s="958"/>
      <c r="L49" s="702"/>
      <c r="M49" s="1108"/>
      <c r="N49" s="948"/>
      <c r="O49" s="1108"/>
      <c r="P49" s="1110"/>
      <c r="Q49" s="596"/>
      <c r="R49" s="596"/>
    </row>
    <row r="50" spans="1:18" ht="47.25" customHeight="1" x14ac:dyDescent="0.35">
      <c r="A50" s="596"/>
      <c r="B50" s="702"/>
      <c r="C50" s="596"/>
      <c r="D50" s="596"/>
      <c r="E50" s="1055"/>
      <c r="F50" s="596"/>
      <c r="G50" s="153" t="s">
        <v>745</v>
      </c>
      <c r="H50" s="153" t="s">
        <v>55</v>
      </c>
      <c r="I50" s="155">
        <v>500</v>
      </c>
      <c r="J50" s="596"/>
      <c r="K50" s="958"/>
      <c r="L50" s="702"/>
      <c r="M50" s="1108"/>
      <c r="N50" s="948"/>
      <c r="O50" s="1108"/>
      <c r="P50" s="1110"/>
      <c r="Q50" s="596"/>
      <c r="R50" s="596"/>
    </row>
    <row r="51" spans="1:18" ht="61.5" customHeight="1" x14ac:dyDescent="0.35">
      <c r="A51" s="596"/>
      <c r="B51" s="702"/>
      <c r="C51" s="596"/>
      <c r="D51" s="596"/>
      <c r="E51" s="1055"/>
      <c r="F51" s="596"/>
      <c r="G51" s="168" t="s">
        <v>863</v>
      </c>
      <c r="H51" s="168" t="s">
        <v>1386</v>
      </c>
      <c r="I51" s="51">
        <v>1</v>
      </c>
      <c r="J51" s="596"/>
      <c r="K51" s="958"/>
      <c r="L51" s="702"/>
      <c r="M51" s="1108"/>
      <c r="N51" s="948"/>
      <c r="O51" s="1108"/>
      <c r="P51" s="1110"/>
      <c r="Q51" s="596"/>
      <c r="R51" s="596"/>
    </row>
    <row r="52" spans="1:18" ht="37.5" customHeight="1" x14ac:dyDescent="0.35">
      <c r="A52" s="596"/>
      <c r="B52" s="702"/>
      <c r="C52" s="596"/>
      <c r="D52" s="596"/>
      <c r="E52" s="1055"/>
      <c r="F52" s="596"/>
      <c r="G52" s="622" t="s">
        <v>1387</v>
      </c>
      <c r="H52" s="168" t="s">
        <v>1386</v>
      </c>
      <c r="I52" s="51">
        <v>1</v>
      </c>
      <c r="J52" s="596"/>
      <c r="K52" s="958"/>
      <c r="L52" s="702"/>
      <c r="M52" s="1108"/>
      <c r="N52" s="948"/>
      <c r="O52" s="1108"/>
      <c r="P52" s="1110"/>
      <c r="Q52" s="596"/>
      <c r="R52" s="596"/>
    </row>
    <row r="53" spans="1:18" ht="48" customHeight="1" x14ac:dyDescent="0.35">
      <c r="A53" s="597"/>
      <c r="B53" s="703"/>
      <c r="C53" s="597"/>
      <c r="D53" s="597"/>
      <c r="E53" s="1056"/>
      <c r="F53" s="597"/>
      <c r="G53" s="636"/>
      <c r="H53" s="168" t="s">
        <v>1388</v>
      </c>
      <c r="I53" s="51">
        <v>1</v>
      </c>
      <c r="J53" s="597"/>
      <c r="K53" s="721"/>
      <c r="L53" s="703"/>
      <c r="M53" s="1109"/>
      <c r="N53" s="949"/>
      <c r="O53" s="1109"/>
      <c r="P53" s="1110"/>
      <c r="Q53" s="597"/>
      <c r="R53" s="597"/>
    </row>
    <row r="54" spans="1:18" ht="66" customHeight="1" x14ac:dyDescent="0.35">
      <c r="A54" s="604" t="s">
        <v>1544</v>
      </c>
      <c r="B54" s="605"/>
      <c r="C54" s="605"/>
      <c r="D54" s="605"/>
      <c r="E54" s="605"/>
      <c r="F54" s="605"/>
      <c r="G54" s="605"/>
      <c r="H54" s="605"/>
      <c r="I54" s="605"/>
      <c r="J54" s="605"/>
      <c r="K54" s="605"/>
      <c r="L54" s="605"/>
      <c r="M54" s="605"/>
      <c r="N54" s="605"/>
      <c r="O54" s="605"/>
      <c r="P54" s="605"/>
      <c r="Q54" s="605"/>
      <c r="R54" s="606"/>
    </row>
    <row r="55" spans="1:18" ht="198" customHeight="1" x14ac:dyDescent="0.35">
      <c r="A55" s="196">
        <v>8</v>
      </c>
      <c r="B55" s="196">
        <v>1</v>
      </c>
      <c r="C55" s="196">
        <v>4</v>
      </c>
      <c r="D55" s="196">
        <v>2</v>
      </c>
      <c r="E55" s="389" t="s">
        <v>755</v>
      </c>
      <c r="F55" s="226" t="s">
        <v>1545</v>
      </c>
      <c r="G55" s="196" t="s">
        <v>736</v>
      </c>
      <c r="H55" s="196" t="s">
        <v>737</v>
      </c>
      <c r="I55" s="198">
        <v>1</v>
      </c>
      <c r="J55" s="196" t="s">
        <v>1546</v>
      </c>
      <c r="K55" s="198" t="s">
        <v>35</v>
      </c>
      <c r="L55" s="198"/>
      <c r="M55" s="107">
        <v>5000</v>
      </c>
      <c r="N55" s="107"/>
      <c r="O55" s="107">
        <v>5000</v>
      </c>
      <c r="P55" s="107"/>
      <c r="Q55" s="196" t="s">
        <v>733</v>
      </c>
      <c r="R55" s="196" t="s">
        <v>734</v>
      </c>
    </row>
    <row r="56" spans="1:18" ht="90.75" customHeight="1" x14ac:dyDescent="0.35">
      <c r="A56" s="580">
        <v>9</v>
      </c>
      <c r="B56" s="580">
        <v>1</v>
      </c>
      <c r="C56" s="580">
        <v>4</v>
      </c>
      <c r="D56" s="580">
        <v>2</v>
      </c>
      <c r="E56" s="1060" t="s">
        <v>1547</v>
      </c>
      <c r="F56" s="906" t="s">
        <v>298</v>
      </c>
      <c r="G56" s="580" t="s">
        <v>352</v>
      </c>
      <c r="H56" s="455" t="s">
        <v>1451</v>
      </c>
      <c r="I56" s="198">
        <v>4</v>
      </c>
      <c r="J56" s="580" t="s">
        <v>301</v>
      </c>
      <c r="K56" s="600" t="s">
        <v>35</v>
      </c>
      <c r="L56" s="600"/>
      <c r="M56" s="677">
        <v>3100</v>
      </c>
      <c r="N56" s="677"/>
      <c r="O56" s="677">
        <v>3100</v>
      </c>
      <c r="P56" s="677"/>
      <c r="Q56" s="580" t="s">
        <v>733</v>
      </c>
      <c r="R56" s="580" t="s">
        <v>734</v>
      </c>
    </row>
    <row r="57" spans="1:18" ht="90.75" customHeight="1" x14ac:dyDescent="0.35">
      <c r="A57" s="584"/>
      <c r="B57" s="584"/>
      <c r="C57" s="584"/>
      <c r="D57" s="584"/>
      <c r="E57" s="1087"/>
      <c r="F57" s="1061"/>
      <c r="G57" s="584"/>
      <c r="H57" s="196" t="s">
        <v>39</v>
      </c>
      <c r="I57" s="198">
        <v>20</v>
      </c>
      <c r="J57" s="584"/>
      <c r="K57" s="603"/>
      <c r="L57" s="603"/>
      <c r="M57" s="967"/>
      <c r="N57" s="967"/>
      <c r="O57" s="967"/>
      <c r="P57" s="967"/>
      <c r="Q57" s="584"/>
      <c r="R57" s="584"/>
    </row>
    <row r="58" spans="1:18" ht="58.5" customHeight="1" x14ac:dyDescent="0.35">
      <c r="A58" s="595">
        <v>9</v>
      </c>
      <c r="B58" s="595">
        <v>1</v>
      </c>
      <c r="C58" s="595">
        <v>4</v>
      </c>
      <c r="D58" s="595">
        <v>2</v>
      </c>
      <c r="E58" s="1054" t="s">
        <v>1547</v>
      </c>
      <c r="F58" s="595" t="s">
        <v>351</v>
      </c>
      <c r="G58" s="622" t="s">
        <v>863</v>
      </c>
      <c r="H58" s="168" t="s">
        <v>1386</v>
      </c>
      <c r="I58" s="51">
        <v>1</v>
      </c>
      <c r="J58" s="595" t="s">
        <v>1400</v>
      </c>
      <c r="K58" s="720" t="s">
        <v>156</v>
      </c>
      <c r="L58" s="701"/>
      <c r="M58" s="859">
        <v>27000</v>
      </c>
      <c r="N58" s="947"/>
      <c r="O58" s="859">
        <v>27000</v>
      </c>
      <c r="P58" s="947"/>
      <c r="Q58" s="595" t="s">
        <v>733</v>
      </c>
      <c r="R58" s="595" t="s">
        <v>734</v>
      </c>
    </row>
    <row r="59" spans="1:18" ht="80.5" customHeight="1" x14ac:dyDescent="0.35">
      <c r="A59" s="596"/>
      <c r="B59" s="596"/>
      <c r="C59" s="596"/>
      <c r="D59" s="596"/>
      <c r="E59" s="1055"/>
      <c r="F59" s="596"/>
      <c r="G59" s="636"/>
      <c r="H59" s="168" t="s">
        <v>1401</v>
      </c>
      <c r="I59" s="51">
        <v>42</v>
      </c>
      <c r="J59" s="596"/>
      <c r="K59" s="958"/>
      <c r="L59" s="702"/>
      <c r="M59" s="767"/>
      <c r="N59" s="948"/>
      <c r="O59" s="767"/>
      <c r="P59" s="948"/>
      <c r="Q59" s="596"/>
      <c r="R59" s="596"/>
    </row>
    <row r="60" spans="1:18" ht="84" customHeight="1" x14ac:dyDescent="0.35">
      <c r="A60" s="597"/>
      <c r="B60" s="597"/>
      <c r="C60" s="597"/>
      <c r="D60" s="597"/>
      <c r="E60" s="1056"/>
      <c r="F60" s="597"/>
      <c r="G60" s="168" t="s">
        <v>354</v>
      </c>
      <c r="H60" s="168" t="s">
        <v>1386</v>
      </c>
      <c r="I60" s="168">
        <v>1</v>
      </c>
      <c r="J60" s="597"/>
      <c r="K60" s="721"/>
      <c r="L60" s="703"/>
      <c r="M60" s="768"/>
      <c r="N60" s="949"/>
      <c r="O60" s="768"/>
      <c r="P60" s="949"/>
      <c r="Q60" s="597"/>
      <c r="R60" s="597"/>
    </row>
    <row r="61" spans="1:18" ht="36.75" customHeight="1" x14ac:dyDescent="0.35">
      <c r="A61" s="722" t="s">
        <v>1548</v>
      </c>
      <c r="B61" s="723"/>
      <c r="C61" s="723"/>
      <c r="D61" s="723"/>
      <c r="E61" s="723"/>
      <c r="F61" s="723"/>
      <c r="G61" s="723"/>
      <c r="H61" s="723"/>
      <c r="I61" s="723"/>
      <c r="J61" s="723"/>
      <c r="K61" s="723"/>
      <c r="L61" s="723"/>
      <c r="M61" s="723"/>
      <c r="N61" s="723"/>
      <c r="O61" s="723"/>
      <c r="P61" s="723"/>
      <c r="Q61" s="723"/>
      <c r="R61" s="724"/>
    </row>
    <row r="62" spans="1:18" ht="132.75" customHeight="1" x14ac:dyDescent="0.35">
      <c r="A62" s="196">
        <v>10</v>
      </c>
      <c r="B62" s="196">
        <v>1</v>
      </c>
      <c r="C62" s="196">
        <v>4</v>
      </c>
      <c r="D62" s="196">
        <v>2</v>
      </c>
      <c r="E62" s="389" t="s">
        <v>756</v>
      </c>
      <c r="F62" s="226" t="s">
        <v>757</v>
      </c>
      <c r="G62" s="196" t="s">
        <v>758</v>
      </c>
      <c r="H62" s="196" t="s">
        <v>759</v>
      </c>
      <c r="I62" s="198">
        <v>1</v>
      </c>
      <c r="J62" s="196" t="s">
        <v>760</v>
      </c>
      <c r="K62" s="198" t="s">
        <v>35</v>
      </c>
      <c r="L62" s="198"/>
      <c r="M62" s="107">
        <v>50000</v>
      </c>
      <c r="N62" s="107"/>
      <c r="O62" s="107">
        <v>50000</v>
      </c>
      <c r="P62" s="107"/>
      <c r="Q62" s="196" t="s">
        <v>733</v>
      </c>
      <c r="R62" s="196" t="s">
        <v>734</v>
      </c>
    </row>
    <row r="64" spans="1:18" ht="15.5" x14ac:dyDescent="0.35">
      <c r="M64" s="761"/>
      <c r="N64" s="744" t="s">
        <v>202</v>
      </c>
      <c r="O64" s="744"/>
      <c r="P64" s="744"/>
    </row>
    <row r="65" spans="13:16" x14ac:dyDescent="0.35">
      <c r="M65" s="761"/>
      <c r="N65" s="141" t="s">
        <v>33</v>
      </c>
      <c r="O65" s="761" t="s">
        <v>34</v>
      </c>
      <c r="P65" s="761"/>
    </row>
    <row r="66" spans="13:16" x14ac:dyDescent="0.35">
      <c r="M66" s="761"/>
      <c r="N66" s="141"/>
      <c r="O66" s="141">
        <v>2020</v>
      </c>
      <c r="P66" s="141">
        <v>2021</v>
      </c>
    </row>
    <row r="67" spans="13:16" x14ac:dyDescent="0.35">
      <c r="M67" s="141" t="s">
        <v>1363</v>
      </c>
      <c r="N67" s="108">
        <v>10</v>
      </c>
      <c r="O67" s="109">
        <f>O7+O15+O21+O26+O34+O41+O46+O55+O56+O62</f>
        <v>509000</v>
      </c>
      <c r="P67" s="109">
        <v>0</v>
      </c>
    </row>
    <row r="68" spans="13:16" x14ac:dyDescent="0.35">
      <c r="M68" s="343" t="s">
        <v>1364</v>
      </c>
      <c r="N68" s="172">
        <v>10</v>
      </c>
      <c r="O68" s="305">
        <f>O9+O17+O23+O28+O37+O42+O48+O55+O58+O62</f>
        <v>509000</v>
      </c>
      <c r="P68" s="305">
        <f>P37</f>
        <v>47300</v>
      </c>
    </row>
    <row r="69" spans="13:16" x14ac:dyDescent="0.35">
      <c r="N69" s="47"/>
      <c r="O69" s="47"/>
      <c r="P69" s="47"/>
    </row>
    <row r="72" spans="13:16" x14ac:dyDescent="0.35">
      <c r="M72" s="5"/>
      <c r="N72" s="456"/>
    </row>
  </sheetData>
  <mergeCells count="259">
    <mergeCell ref="A61:R61"/>
    <mergeCell ref="M64:M66"/>
    <mergeCell ref="N64:P64"/>
    <mergeCell ref="O65:P65"/>
    <mergeCell ref="L56:L57"/>
    <mergeCell ref="M56:M57"/>
    <mergeCell ref="N56:N57"/>
    <mergeCell ref="O56:O57"/>
    <mergeCell ref="P56:P57"/>
    <mergeCell ref="Q56:Q57"/>
    <mergeCell ref="R56:R57"/>
    <mergeCell ref="A58:A60"/>
    <mergeCell ref="B58:B60"/>
    <mergeCell ref="C58:C60"/>
    <mergeCell ref="D58:D60"/>
    <mergeCell ref="E58:E60"/>
    <mergeCell ref="F58:F60"/>
    <mergeCell ref="G58:G59"/>
    <mergeCell ref="J58:J60"/>
    <mergeCell ref="K58:K60"/>
    <mergeCell ref="L58:L60"/>
    <mergeCell ref="M58:M60"/>
    <mergeCell ref="N58:N60"/>
    <mergeCell ref="O58:O60"/>
    <mergeCell ref="P58:P60"/>
    <mergeCell ref="Q58:Q60"/>
    <mergeCell ref="R58:R60"/>
    <mergeCell ref="A56:A57"/>
    <mergeCell ref="B56:B57"/>
    <mergeCell ref="C56:C57"/>
    <mergeCell ref="D56:D57"/>
    <mergeCell ref="E56:E57"/>
    <mergeCell ref="F56:F57"/>
    <mergeCell ref="G56:G57"/>
    <mergeCell ref="J56:J57"/>
    <mergeCell ref="K56:K57"/>
    <mergeCell ref="L48:L53"/>
    <mergeCell ref="M48:M53"/>
    <mergeCell ref="N48:N53"/>
    <mergeCell ref="O48:O53"/>
    <mergeCell ref="P48:P53"/>
    <mergeCell ref="Q48:Q53"/>
    <mergeCell ref="R48:R53"/>
    <mergeCell ref="G52:G53"/>
    <mergeCell ref="A54:R54"/>
    <mergeCell ref="A48:A53"/>
    <mergeCell ref="B48:B53"/>
    <mergeCell ref="C48:C53"/>
    <mergeCell ref="D48:D53"/>
    <mergeCell ref="E48:E53"/>
    <mergeCell ref="F48:F53"/>
    <mergeCell ref="G48:G49"/>
    <mergeCell ref="J48:J53"/>
    <mergeCell ref="K48:K53"/>
    <mergeCell ref="A45:R45"/>
    <mergeCell ref="A46:A47"/>
    <mergeCell ref="B46:B47"/>
    <mergeCell ref="C46:C47"/>
    <mergeCell ref="D46:D47"/>
    <mergeCell ref="E46:E47"/>
    <mergeCell ref="F46:F47"/>
    <mergeCell ref="J46:J47"/>
    <mergeCell ref="K46:K47"/>
    <mergeCell ref="L46:L47"/>
    <mergeCell ref="M46:M47"/>
    <mergeCell ref="N46:N47"/>
    <mergeCell ref="O46:O47"/>
    <mergeCell ref="P46:P47"/>
    <mergeCell ref="Q46:Q47"/>
    <mergeCell ref="R46:R47"/>
    <mergeCell ref="L37:L39"/>
    <mergeCell ref="M37:M39"/>
    <mergeCell ref="N37:N39"/>
    <mergeCell ref="O37:O39"/>
    <mergeCell ref="P37:P39"/>
    <mergeCell ref="Q37:Q39"/>
    <mergeCell ref="R37:R39"/>
    <mergeCell ref="A40:R40"/>
    <mergeCell ref="A42:A44"/>
    <mergeCell ref="B42:B44"/>
    <mergeCell ref="C42:C44"/>
    <mergeCell ref="D42:D44"/>
    <mergeCell ref="E42:E44"/>
    <mergeCell ref="F42:F44"/>
    <mergeCell ref="J42:J44"/>
    <mergeCell ref="K42:K44"/>
    <mergeCell ref="L42:L44"/>
    <mergeCell ref="M42:M44"/>
    <mergeCell ref="N42:N44"/>
    <mergeCell ref="O42:O44"/>
    <mergeCell ref="P42:P44"/>
    <mergeCell ref="Q42:Q44"/>
    <mergeCell ref="R42:R44"/>
    <mergeCell ref="G43:G44"/>
    <mergeCell ref="O28:O32"/>
    <mergeCell ref="P28:P32"/>
    <mergeCell ref="Q28:Q32"/>
    <mergeCell ref="R28:R32"/>
    <mergeCell ref="G31:G32"/>
    <mergeCell ref="A33:R33"/>
    <mergeCell ref="A34:A36"/>
    <mergeCell ref="B34:B36"/>
    <mergeCell ref="C34:C36"/>
    <mergeCell ref="D34:D36"/>
    <mergeCell ref="E34:E36"/>
    <mergeCell ref="F34:F36"/>
    <mergeCell ref="J34:J36"/>
    <mergeCell ref="K34:K36"/>
    <mergeCell ref="L34:L36"/>
    <mergeCell ref="M34:M36"/>
    <mergeCell ref="N34:N36"/>
    <mergeCell ref="O34:O36"/>
    <mergeCell ref="P34:P36"/>
    <mergeCell ref="Q34:Q36"/>
    <mergeCell ref="R34:R36"/>
    <mergeCell ref="L28:L32"/>
    <mergeCell ref="M28:M32"/>
    <mergeCell ref="N28:N32"/>
    <mergeCell ref="K26:K27"/>
    <mergeCell ref="L26:L27"/>
    <mergeCell ref="M26:M27"/>
    <mergeCell ref="N26:N27"/>
    <mergeCell ref="O26:O27"/>
    <mergeCell ref="P26:P27"/>
    <mergeCell ref="Q26:Q27"/>
    <mergeCell ref="R26:R27"/>
    <mergeCell ref="J23:J24"/>
    <mergeCell ref="R21:R22"/>
    <mergeCell ref="L23:L24"/>
    <mergeCell ref="M23:M24"/>
    <mergeCell ref="N23:N24"/>
    <mergeCell ref="O23:O24"/>
    <mergeCell ref="P23:P24"/>
    <mergeCell ref="Q23:Q24"/>
    <mergeCell ref="R23:R24"/>
    <mergeCell ref="A25:R25"/>
    <mergeCell ref="A21:A22"/>
    <mergeCell ref="B21:B22"/>
    <mergeCell ref="C21:C22"/>
    <mergeCell ref="D21:D22"/>
    <mergeCell ref="E21:E22"/>
    <mergeCell ref="F21:F22"/>
    <mergeCell ref="A23:A24"/>
    <mergeCell ref="B23:B24"/>
    <mergeCell ref="C23:C24"/>
    <mergeCell ref="D23:D24"/>
    <mergeCell ref="E23:E24"/>
    <mergeCell ref="F23:F24"/>
    <mergeCell ref="J15:J16"/>
    <mergeCell ref="J21:J22"/>
    <mergeCell ref="K21:K22"/>
    <mergeCell ref="L21:L22"/>
    <mergeCell ref="M21:M22"/>
    <mergeCell ref="N21:N22"/>
    <mergeCell ref="O21:O22"/>
    <mergeCell ref="P21:P22"/>
    <mergeCell ref="Q21:Q22"/>
    <mergeCell ref="P9:P13"/>
    <mergeCell ref="O15:O16"/>
    <mergeCell ref="P15:P16"/>
    <mergeCell ref="Q15:Q16"/>
    <mergeCell ref="R15:R16"/>
    <mergeCell ref="A17:A19"/>
    <mergeCell ref="B17:B19"/>
    <mergeCell ref="C17:C19"/>
    <mergeCell ref="D17:D19"/>
    <mergeCell ref="E17:E19"/>
    <mergeCell ref="F17:F19"/>
    <mergeCell ref="J17:J19"/>
    <mergeCell ref="K17:K19"/>
    <mergeCell ref="L17:L19"/>
    <mergeCell ref="M17:M19"/>
    <mergeCell ref="N17:N19"/>
    <mergeCell ref="O17:O19"/>
    <mergeCell ref="P17:P19"/>
    <mergeCell ref="Q17:Q19"/>
    <mergeCell ref="R17:R19"/>
    <mergeCell ref="C15:C16"/>
    <mergeCell ref="D15:D16"/>
    <mergeCell ref="E15:E16"/>
    <mergeCell ref="F15:F16"/>
    <mergeCell ref="Q7:Q8"/>
    <mergeCell ref="R7:R8"/>
    <mergeCell ref="K7:K8"/>
    <mergeCell ref="Q4:Q5"/>
    <mergeCell ref="R4:R5"/>
    <mergeCell ref="K4:L4"/>
    <mergeCell ref="M4:N4"/>
    <mergeCell ref="O4:P4"/>
    <mergeCell ref="L7:L8"/>
    <mergeCell ref="M7:M8"/>
    <mergeCell ref="N7:N8"/>
    <mergeCell ref="O7:O8"/>
    <mergeCell ref="P7:P8"/>
    <mergeCell ref="A7:A8"/>
    <mergeCell ref="B7:B8"/>
    <mergeCell ref="C7:C8"/>
    <mergeCell ref="D7:D8"/>
    <mergeCell ref="E7:E8"/>
    <mergeCell ref="F7:F8"/>
    <mergeCell ref="G7:G8"/>
    <mergeCell ref="J7:J8"/>
    <mergeCell ref="G4:G5"/>
    <mergeCell ref="H4:I4"/>
    <mergeCell ref="J4:J5"/>
    <mergeCell ref="A4:A5"/>
    <mergeCell ref="B4:B5"/>
    <mergeCell ref="C4:C5"/>
    <mergeCell ref="D4:D5"/>
    <mergeCell ref="E4:E5"/>
    <mergeCell ref="F4:F5"/>
    <mergeCell ref="A9:A13"/>
    <mergeCell ref="B9:B13"/>
    <mergeCell ref="C9:C13"/>
    <mergeCell ref="Q9:Q13"/>
    <mergeCell ref="R9:R13"/>
    <mergeCell ref="A14:R14"/>
    <mergeCell ref="A15:A16"/>
    <mergeCell ref="B15:B16"/>
    <mergeCell ref="A20:R20"/>
    <mergeCell ref="D9:D13"/>
    <mergeCell ref="E9:E13"/>
    <mergeCell ref="F9:F13"/>
    <mergeCell ref="G9:G10"/>
    <mergeCell ref="J9:J13"/>
    <mergeCell ref="K9:K13"/>
    <mergeCell ref="L9:L13"/>
    <mergeCell ref="M9:M13"/>
    <mergeCell ref="N9:N13"/>
    <mergeCell ref="G12:G13"/>
    <mergeCell ref="K15:K16"/>
    <mergeCell ref="L15:L16"/>
    <mergeCell ref="M15:M16"/>
    <mergeCell ref="N15:N16"/>
    <mergeCell ref="O9:O13"/>
    <mergeCell ref="A37:A39"/>
    <mergeCell ref="B37:B39"/>
    <mergeCell ref="C37:C39"/>
    <mergeCell ref="D37:D39"/>
    <mergeCell ref="E37:E39"/>
    <mergeCell ref="F37:F39"/>
    <mergeCell ref="J37:J39"/>
    <mergeCell ref="K37:K39"/>
    <mergeCell ref="K23:K24"/>
    <mergeCell ref="A28:A32"/>
    <mergeCell ref="B28:B32"/>
    <mergeCell ref="C28:C32"/>
    <mergeCell ref="D28:D32"/>
    <mergeCell ref="E28:E32"/>
    <mergeCell ref="F28:F32"/>
    <mergeCell ref="J28:J32"/>
    <mergeCell ref="K28:K32"/>
    <mergeCell ref="A26:A27"/>
    <mergeCell ref="B26:B27"/>
    <mergeCell ref="C26:C27"/>
    <mergeCell ref="D26:D27"/>
    <mergeCell ref="E26:E27"/>
    <mergeCell ref="F26:F27"/>
    <mergeCell ref="J26:J27"/>
  </mergeCells>
  <conditionalFormatting sqref="G31">
    <cfRule type="duplicateValues" dxfId="0" priority="1"/>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S53"/>
  <sheetViews>
    <sheetView topLeftCell="A44" zoomScale="60" zoomScaleNormal="60" workbookViewId="0">
      <selection activeCell="F43" sqref="F43"/>
    </sheetView>
  </sheetViews>
  <sheetFormatPr defaultRowHeight="14.5" x14ac:dyDescent="0.35"/>
  <cols>
    <col min="1" max="1" width="4.7265625" style="192" customWidth="1"/>
    <col min="2" max="2" width="13.26953125" style="192" customWidth="1"/>
    <col min="3" max="3" width="11.453125" style="192" customWidth="1"/>
    <col min="4" max="4" width="9.7265625" style="192" customWidth="1"/>
    <col min="5" max="5" width="45.7265625" style="192" customWidth="1"/>
    <col min="6" max="6" width="61.453125" style="192" customWidth="1"/>
    <col min="7" max="7" width="35.7265625" style="192" customWidth="1"/>
    <col min="8" max="8" width="20.453125" style="192" customWidth="1"/>
    <col min="9" max="9" width="12.1796875" style="192" customWidth="1"/>
    <col min="10" max="10" width="32.1796875" style="192" customWidth="1"/>
    <col min="11" max="11" width="12.1796875" style="192" customWidth="1"/>
    <col min="12" max="12" width="12.7265625" style="192" customWidth="1"/>
    <col min="13" max="13" width="17.81640625" style="192" customWidth="1"/>
    <col min="14" max="14" width="17.26953125" style="192" customWidth="1"/>
    <col min="15" max="16" width="18" style="192" customWidth="1"/>
    <col min="17" max="17" width="21.26953125" style="192" customWidth="1"/>
    <col min="18" max="18" width="26.26953125" style="192" customWidth="1"/>
    <col min="19" max="19" width="19.54296875" style="192" customWidth="1"/>
    <col min="20" max="258" width="9.1796875" style="192"/>
    <col min="259" max="259" width="4.7265625" style="192" bestFit="1" customWidth="1"/>
    <col min="260" max="260" width="9.7265625" style="192" bestFit="1" customWidth="1"/>
    <col min="261" max="261" width="10" style="192" bestFit="1" customWidth="1"/>
    <col min="262" max="262" width="8.81640625" style="192" bestFit="1" customWidth="1"/>
    <col min="263" max="263" width="22.81640625" style="192" customWidth="1"/>
    <col min="264" max="264" width="59.7265625" style="192" bestFit="1" customWidth="1"/>
    <col min="265" max="265" width="57.81640625" style="192" bestFit="1" customWidth="1"/>
    <col min="266" max="266" width="35.26953125" style="192" bestFit="1" customWidth="1"/>
    <col min="267" max="267" width="28.1796875" style="192" bestFit="1" customWidth="1"/>
    <col min="268" max="268" width="33.1796875" style="192" bestFit="1" customWidth="1"/>
    <col min="269" max="269" width="26" style="192" bestFit="1" customWidth="1"/>
    <col min="270" max="270" width="19.1796875" style="192" bestFit="1" customWidth="1"/>
    <col min="271" max="271" width="10.453125" style="192" customWidth="1"/>
    <col min="272" max="272" width="11.81640625" style="192" customWidth="1"/>
    <col min="273" max="273" width="14.7265625" style="192" customWidth="1"/>
    <col min="274" max="274" width="9" style="192" bestFit="1" customWidth="1"/>
    <col min="275" max="514" width="9.1796875" style="192"/>
    <col min="515" max="515" width="4.7265625" style="192" bestFit="1" customWidth="1"/>
    <col min="516" max="516" width="9.7265625" style="192" bestFit="1" customWidth="1"/>
    <col min="517" max="517" width="10" style="192" bestFit="1" customWidth="1"/>
    <col min="518" max="518" width="8.81640625" style="192" bestFit="1" customWidth="1"/>
    <col min="519" max="519" width="22.81640625" style="192" customWidth="1"/>
    <col min="520" max="520" width="59.7265625" style="192" bestFit="1" customWidth="1"/>
    <col min="521" max="521" width="57.81640625" style="192" bestFit="1" customWidth="1"/>
    <col min="522" max="522" width="35.26953125" style="192" bestFit="1" customWidth="1"/>
    <col min="523" max="523" width="28.1796875" style="192" bestFit="1" customWidth="1"/>
    <col min="524" max="524" width="33.1796875" style="192" bestFit="1" customWidth="1"/>
    <col min="525" max="525" width="26" style="192" bestFit="1" customWidth="1"/>
    <col min="526" max="526" width="19.1796875" style="192" bestFit="1" customWidth="1"/>
    <col min="527" max="527" width="10.453125" style="192" customWidth="1"/>
    <col min="528" max="528" width="11.81640625" style="192" customWidth="1"/>
    <col min="529" max="529" width="14.7265625" style="192" customWidth="1"/>
    <col min="530" max="530" width="9" style="192" bestFit="1" customWidth="1"/>
    <col min="531" max="770" width="9.1796875" style="192"/>
    <col min="771" max="771" width="4.7265625" style="192" bestFit="1" customWidth="1"/>
    <col min="772" max="772" width="9.7265625" style="192" bestFit="1" customWidth="1"/>
    <col min="773" max="773" width="10" style="192" bestFit="1" customWidth="1"/>
    <col min="774" max="774" width="8.81640625" style="192" bestFit="1" customWidth="1"/>
    <col min="775" max="775" width="22.81640625" style="192" customWidth="1"/>
    <col min="776" max="776" width="59.7265625" style="192" bestFit="1" customWidth="1"/>
    <col min="777" max="777" width="57.81640625" style="192" bestFit="1" customWidth="1"/>
    <col min="778" max="778" width="35.26953125" style="192" bestFit="1" customWidth="1"/>
    <col min="779" max="779" width="28.1796875" style="192" bestFit="1" customWidth="1"/>
    <col min="780" max="780" width="33.1796875" style="192" bestFit="1" customWidth="1"/>
    <col min="781" max="781" width="26" style="192" bestFit="1" customWidth="1"/>
    <col min="782" max="782" width="19.1796875" style="192" bestFit="1" customWidth="1"/>
    <col min="783" max="783" width="10.453125" style="192" customWidth="1"/>
    <col min="784" max="784" width="11.81640625" style="192" customWidth="1"/>
    <col min="785" max="785" width="14.7265625" style="192" customWidth="1"/>
    <col min="786" max="786" width="9" style="192" bestFit="1" customWidth="1"/>
    <col min="787" max="1026" width="9.1796875" style="192"/>
    <col min="1027" max="1027" width="4.7265625" style="192" bestFit="1" customWidth="1"/>
    <col min="1028" max="1028" width="9.7265625" style="192" bestFit="1" customWidth="1"/>
    <col min="1029" max="1029" width="10" style="192" bestFit="1" customWidth="1"/>
    <col min="1030" max="1030" width="8.81640625" style="192" bestFit="1" customWidth="1"/>
    <col min="1031" max="1031" width="22.81640625" style="192" customWidth="1"/>
    <col min="1032" max="1032" width="59.7265625" style="192" bestFit="1" customWidth="1"/>
    <col min="1033" max="1033" width="57.81640625" style="192" bestFit="1" customWidth="1"/>
    <col min="1034" max="1034" width="35.26953125" style="192" bestFit="1" customWidth="1"/>
    <col min="1035" max="1035" width="28.1796875" style="192" bestFit="1" customWidth="1"/>
    <col min="1036" max="1036" width="33.1796875" style="192" bestFit="1" customWidth="1"/>
    <col min="1037" max="1037" width="26" style="192" bestFit="1" customWidth="1"/>
    <col min="1038" max="1038" width="19.1796875" style="192" bestFit="1" customWidth="1"/>
    <col min="1039" max="1039" width="10.453125" style="192" customWidth="1"/>
    <col min="1040" max="1040" width="11.81640625" style="192" customWidth="1"/>
    <col min="1041" max="1041" width="14.7265625" style="192" customWidth="1"/>
    <col min="1042" max="1042" width="9" style="192" bestFit="1" customWidth="1"/>
    <col min="1043" max="1282" width="9.1796875" style="192"/>
    <col min="1283" max="1283" width="4.7265625" style="192" bestFit="1" customWidth="1"/>
    <col min="1284" max="1284" width="9.7265625" style="192" bestFit="1" customWidth="1"/>
    <col min="1285" max="1285" width="10" style="192" bestFit="1" customWidth="1"/>
    <col min="1286" max="1286" width="8.81640625" style="192" bestFit="1" customWidth="1"/>
    <col min="1287" max="1287" width="22.81640625" style="192" customWidth="1"/>
    <col min="1288" max="1288" width="59.7265625" style="192" bestFit="1" customWidth="1"/>
    <col min="1289" max="1289" width="57.81640625" style="192" bestFit="1" customWidth="1"/>
    <col min="1290" max="1290" width="35.26953125" style="192" bestFit="1" customWidth="1"/>
    <col min="1291" max="1291" width="28.1796875" style="192" bestFit="1" customWidth="1"/>
    <col min="1292" max="1292" width="33.1796875" style="192" bestFit="1" customWidth="1"/>
    <col min="1293" max="1293" width="26" style="192" bestFit="1" customWidth="1"/>
    <col min="1294" max="1294" width="19.1796875" style="192" bestFit="1" customWidth="1"/>
    <col min="1295" max="1295" width="10.453125" style="192" customWidth="1"/>
    <col min="1296" max="1296" width="11.81640625" style="192" customWidth="1"/>
    <col min="1297" max="1297" width="14.7265625" style="192" customWidth="1"/>
    <col min="1298" max="1298" width="9" style="192" bestFit="1" customWidth="1"/>
    <col min="1299" max="1538" width="9.1796875" style="192"/>
    <col min="1539" max="1539" width="4.7265625" style="192" bestFit="1" customWidth="1"/>
    <col min="1540" max="1540" width="9.7265625" style="192" bestFit="1" customWidth="1"/>
    <col min="1541" max="1541" width="10" style="192" bestFit="1" customWidth="1"/>
    <col min="1542" max="1542" width="8.81640625" style="192" bestFit="1" customWidth="1"/>
    <col min="1543" max="1543" width="22.81640625" style="192" customWidth="1"/>
    <col min="1544" max="1544" width="59.7265625" style="192" bestFit="1" customWidth="1"/>
    <col min="1545" max="1545" width="57.81640625" style="192" bestFit="1" customWidth="1"/>
    <col min="1546" max="1546" width="35.26953125" style="192" bestFit="1" customWidth="1"/>
    <col min="1547" max="1547" width="28.1796875" style="192" bestFit="1" customWidth="1"/>
    <col min="1548" max="1548" width="33.1796875" style="192" bestFit="1" customWidth="1"/>
    <col min="1549" max="1549" width="26" style="192" bestFit="1" customWidth="1"/>
    <col min="1550" max="1550" width="19.1796875" style="192" bestFit="1" customWidth="1"/>
    <col min="1551" max="1551" width="10.453125" style="192" customWidth="1"/>
    <col min="1552" max="1552" width="11.81640625" style="192" customWidth="1"/>
    <col min="1553" max="1553" width="14.7265625" style="192" customWidth="1"/>
    <col min="1554" max="1554" width="9" style="192" bestFit="1" customWidth="1"/>
    <col min="1555" max="1794" width="9.1796875" style="192"/>
    <col min="1795" max="1795" width="4.7265625" style="192" bestFit="1" customWidth="1"/>
    <col min="1796" max="1796" width="9.7265625" style="192" bestFit="1" customWidth="1"/>
    <col min="1797" max="1797" width="10" style="192" bestFit="1" customWidth="1"/>
    <col min="1798" max="1798" width="8.81640625" style="192" bestFit="1" customWidth="1"/>
    <col min="1799" max="1799" width="22.81640625" style="192" customWidth="1"/>
    <col min="1800" max="1800" width="59.7265625" style="192" bestFit="1" customWidth="1"/>
    <col min="1801" max="1801" width="57.81640625" style="192" bestFit="1" customWidth="1"/>
    <col min="1802" max="1802" width="35.26953125" style="192" bestFit="1" customWidth="1"/>
    <col min="1803" max="1803" width="28.1796875" style="192" bestFit="1" customWidth="1"/>
    <col min="1804" max="1804" width="33.1796875" style="192" bestFit="1" customWidth="1"/>
    <col min="1805" max="1805" width="26" style="192" bestFit="1" customWidth="1"/>
    <col min="1806" max="1806" width="19.1796875" style="192" bestFit="1" customWidth="1"/>
    <col min="1807" max="1807" width="10.453125" style="192" customWidth="1"/>
    <col min="1808" max="1808" width="11.81640625" style="192" customWidth="1"/>
    <col min="1809" max="1809" width="14.7265625" style="192" customWidth="1"/>
    <col min="1810" max="1810" width="9" style="192" bestFit="1" customWidth="1"/>
    <col min="1811" max="2050" width="9.1796875" style="192"/>
    <col min="2051" max="2051" width="4.7265625" style="192" bestFit="1" customWidth="1"/>
    <col min="2052" max="2052" width="9.7265625" style="192" bestFit="1" customWidth="1"/>
    <col min="2053" max="2053" width="10" style="192" bestFit="1" customWidth="1"/>
    <col min="2054" max="2054" width="8.81640625" style="192" bestFit="1" customWidth="1"/>
    <col min="2055" max="2055" width="22.81640625" style="192" customWidth="1"/>
    <col min="2056" max="2056" width="59.7265625" style="192" bestFit="1" customWidth="1"/>
    <col min="2057" max="2057" width="57.81640625" style="192" bestFit="1" customWidth="1"/>
    <col min="2058" max="2058" width="35.26953125" style="192" bestFit="1" customWidth="1"/>
    <col min="2059" max="2059" width="28.1796875" style="192" bestFit="1" customWidth="1"/>
    <col min="2060" max="2060" width="33.1796875" style="192" bestFit="1" customWidth="1"/>
    <col min="2061" max="2061" width="26" style="192" bestFit="1" customWidth="1"/>
    <col min="2062" max="2062" width="19.1796875" style="192" bestFit="1" customWidth="1"/>
    <col min="2063" max="2063" width="10.453125" style="192" customWidth="1"/>
    <col min="2064" max="2064" width="11.81640625" style="192" customWidth="1"/>
    <col min="2065" max="2065" width="14.7265625" style="192" customWidth="1"/>
    <col min="2066" max="2066" width="9" style="192" bestFit="1" customWidth="1"/>
    <col min="2067" max="2306" width="9.1796875" style="192"/>
    <col min="2307" max="2307" width="4.7265625" style="192" bestFit="1" customWidth="1"/>
    <col min="2308" max="2308" width="9.7265625" style="192" bestFit="1" customWidth="1"/>
    <col min="2309" max="2309" width="10" style="192" bestFit="1" customWidth="1"/>
    <col min="2310" max="2310" width="8.81640625" style="192" bestFit="1" customWidth="1"/>
    <col min="2311" max="2311" width="22.81640625" style="192" customWidth="1"/>
    <col min="2312" max="2312" width="59.7265625" style="192" bestFit="1" customWidth="1"/>
    <col min="2313" max="2313" width="57.81640625" style="192" bestFit="1" customWidth="1"/>
    <col min="2314" max="2314" width="35.26953125" style="192" bestFit="1" customWidth="1"/>
    <col min="2315" max="2315" width="28.1796875" style="192" bestFit="1" customWidth="1"/>
    <col min="2316" max="2316" width="33.1796875" style="192" bestFit="1" customWidth="1"/>
    <col min="2317" max="2317" width="26" style="192" bestFit="1" customWidth="1"/>
    <col min="2318" max="2318" width="19.1796875" style="192" bestFit="1" customWidth="1"/>
    <col min="2319" max="2319" width="10.453125" style="192" customWidth="1"/>
    <col min="2320" max="2320" width="11.81640625" style="192" customWidth="1"/>
    <col min="2321" max="2321" width="14.7265625" style="192" customWidth="1"/>
    <col min="2322" max="2322" width="9" style="192" bestFit="1" customWidth="1"/>
    <col min="2323" max="2562" width="9.1796875" style="192"/>
    <col min="2563" max="2563" width="4.7265625" style="192" bestFit="1" customWidth="1"/>
    <col min="2564" max="2564" width="9.7265625" style="192" bestFit="1" customWidth="1"/>
    <col min="2565" max="2565" width="10" style="192" bestFit="1" customWidth="1"/>
    <col min="2566" max="2566" width="8.81640625" style="192" bestFit="1" customWidth="1"/>
    <col min="2567" max="2567" width="22.81640625" style="192" customWidth="1"/>
    <col min="2568" max="2568" width="59.7265625" style="192" bestFit="1" customWidth="1"/>
    <col min="2569" max="2569" width="57.81640625" style="192" bestFit="1" customWidth="1"/>
    <col min="2570" max="2570" width="35.26953125" style="192" bestFit="1" customWidth="1"/>
    <col min="2571" max="2571" width="28.1796875" style="192" bestFit="1" customWidth="1"/>
    <col min="2572" max="2572" width="33.1796875" style="192" bestFit="1" customWidth="1"/>
    <col min="2573" max="2573" width="26" style="192" bestFit="1" customWidth="1"/>
    <col min="2574" max="2574" width="19.1796875" style="192" bestFit="1" customWidth="1"/>
    <col min="2575" max="2575" width="10.453125" style="192" customWidth="1"/>
    <col min="2576" max="2576" width="11.81640625" style="192" customWidth="1"/>
    <col min="2577" max="2577" width="14.7265625" style="192" customWidth="1"/>
    <col min="2578" max="2578" width="9" style="192" bestFit="1" customWidth="1"/>
    <col min="2579" max="2818" width="9.1796875" style="192"/>
    <col min="2819" max="2819" width="4.7265625" style="192" bestFit="1" customWidth="1"/>
    <col min="2820" max="2820" width="9.7265625" style="192" bestFit="1" customWidth="1"/>
    <col min="2821" max="2821" width="10" style="192" bestFit="1" customWidth="1"/>
    <col min="2822" max="2822" width="8.81640625" style="192" bestFit="1" customWidth="1"/>
    <col min="2823" max="2823" width="22.81640625" style="192" customWidth="1"/>
    <col min="2824" max="2824" width="59.7265625" style="192" bestFit="1" customWidth="1"/>
    <col min="2825" max="2825" width="57.81640625" style="192" bestFit="1" customWidth="1"/>
    <col min="2826" max="2826" width="35.26953125" style="192" bestFit="1" customWidth="1"/>
    <col min="2827" max="2827" width="28.1796875" style="192" bestFit="1" customWidth="1"/>
    <col min="2828" max="2828" width="33.1796875" style="192" bestFit="1" customWidth="1"/>
    <col min="2829" max="2829" width="26" style="192" bestFit="1" customWidth="1"/>
    <col min="2830" max="2830" width="19.1796875" style="192" bestFit="1" customWidth="1"/>
    <col min="2831" max="2831" width="10.453125" style="192" customWidth="1"/>
    <col min="2832" max="2832" width="11.81640625" style="192" customWidth="1"/>
    <col min="2833" max="2833" width="14.7265625" style="192" customWidth="1"/>
    <col min="2834" max="2834" width="9" style="192" bestFit="1" customWidth="1"/>
    <col min="2835" max="3074" width="9.1796875" style="192"/>
    <col min="3075" max="3075" width="4.7265625" style="192" bestFit="1" customWidth="1"/>
    <col min="3076" max="3076" width="9.7265625" style="192" bestFit="1" customWidth="1"/>
    <col min="3077" max="3077" width="10" style="192" bestFit="1" customWidth="1"/>
    <col min="3078" max="3078" width="8.81640625" style="192" bestFit="1" customWidth="1"/>
    <col min="3079" max="3079" width="22.81640625" style="192" customWidth="1"/>
    <col min="3080" max="3080" width="59.7265625" style="192" bestFit="1" customWidth="1"/>
    <col min="3081" max="3081" width="57.81640625" style="192" bestFit="1" customWidth="1"/>
    <col min="3082" max="3082" width="35.26953125" style="192" bestFit="1" customWidth="1"/>
    <col min="3083" max="3083" width="28.1796875" style="192" bestFit="1" customWidth="1"/>
    <col min="3084" max="3084" width="33.1796875" style="192" bestFit="1" customWidth="1"/>
    <col min="3085" max="3085" width="26" style="192" bestFit="1" customWidth="1"/>
    <col min="3086" max="3086" width="19.1796875" style="192" bestFit="1" customWidth="1"/>
    <col min="3087" max="3087" width="10.453125" style="192" customWidth="1"/>
    <col min="3088" max="3088" width="11.81640625" style="192" customWidth="1"/>
    <col min="3089" max="3089" width="14.7265625" style="192" customWidth="1"/>
    <col min="3090" max="3090" width="9" style="192" bestFit="1" customWidth="1"/>
    <col min="3091" max="3330" width="9.1796875" style="192"/>
    <col min="3331" max="3331" width="4.7265625" style="192" bestFit="1" customWidth="1"/>
    <col min="3332" max="3332" width="9.7265625" style="192" bestFit="1" customWidth="1"/>
    <col min="3333" max="3333" width="10" style="192" bestFit="1" customWidth="1"/>
    <col min="3334" max="3334" width="8.81640625" style="192" bestFit="1" customWidth="1"/>
    <col min="3335" max="3335" width="22.81640625" style="192" customWidth="1"/>
    <col min="3336" max="3336" width="59.7265625" style="192" bestFit="1" customWidth="1"/>
    <col min="3337" max="3337" width="57.81640625" style="192" bestFit="1" customWidth="1"/>
    <col min="3338" max="3338" width="35.26953125" style="192" bestFit="1" customWidth="1"/>
    <col min="3339" max="3339" width="28.1796875" style="192" bestFit="1" customWidth="1"/>
    <col min="3340" max="3340" width="33.1796875" style="192" bestFit="1" customWidth="1"/>
    <col min="3341" max="3341" width="26" style="192" bestFit="1" customWidth="1"/>
    <col min="3342" max="3342" width="19.1796875" style="192" bestFit="1" customWidth="1"/>
    <col min="3343" max="3343" width="10.453125" style="192" customWidth="1"/>
    <col min="3344" max="3344" width="11.81640625" style="192" customWidth="1"/>
    <col min="3345" max="3345" width="14.7265625" style="192" customWidth="1"/>
    <col min="3346" max="3346" width="9" style="192" bestFit="1" customWidth="1"/>
    <col min="3347" max="3586" width="9.1796875" style="192"/>
    <col min="3587" max="3587" width="4.7265625" style="192" bestFit="1" customWidth="1"/>
    <col min="3588" max="3588" width="9.7265625" style="192" bestFit="1" customWidth="1"/>
    <col min="3589" max="3589" width="10" style="192" bestFit="1" customWidth="1"/>
    <col min="3590" max="3590" width="8.81640625" style="192" bestFit="1" customWidth="1"/>
    <col min="3591" max="3591" width="22.81640625" style="192" customWidth="1"/>
    <col min="3592" max="3592" width="59.7265625" style="192" bestFit="1" customWidth="1"/>
    <col min="3593" max="3593" width="57.81640625" style="192" bestFit="1" customWidth="1"/>
    <col min="3594" max="3594" width="35.26953125" style="192" bestFit="1" customWidth="1"/>
    <col min="3595" max="3595" width="28.1796875" style="192" bestFit="1" customWidth="1"/>
    <col min="3596" max="3596" width="33.1796875" style="192" bestFit="1" customWidth="1"/>
    <col min="3597" max="3597" width="26" style="192" bestFit="1" customWidth="1"/>
    <col min="3598" max="3598" width="19.1796875" style="192" bestFit="1" customWidth="1"/>
    <col min="3599" max="3599" width="10.453125" style="192" customWidth="1"/>
    <col min="3600" max="3600" width="11.81640625" style="192" customWidth="1"/>
    <col min="3601" max="3601" width="14.7265625" style="192" customWidth="1"/>
    <col min="3602" max="3602" width="9" style="192" bestFit="1" customWidth="1"/>
    <col min="3603" max="3842" width="9.1796875" style="192"/>
    <col min="3843" max="3843" width="4.7265625" style="192" bestFit="1" customWidth="1"/>
    <col min="3844" max="3844" width="9.7265625" style="192" bestFit="1" customWidth="1"/>
    <col min="3845" max="3845" width="10" style="192" bestFit="1" customWidth="1"/>
    <col min="3846" max="3846" width="8.81640625" style="192" bestFit="1" customWidth="1"/>
    <col min="3847" max="3847" width="22.81640625" style="192" customWidth="1"/>
    <col min="3848" max="3848" width="59.7265625" style="192" bestFit="1" customWidth="1"/>
    <col min="3849" max="3849" width="57.81640625" style="192" bestFit="1" customWidth="1"/>
    <col min="3850" max="3850" width="35.26953125" style="192" bestFit="1" customWidth="1"/>
    <col min="3851" max="3851" width="28.1796875" style="192" bestFit="1" customWidth="1"/>
    <col min="3852" max="3852" width="33.1796875" style="192" bestFit="1" customWidth="1"/>
    <col min="3853" max="3853" width="26" style="192" bestFit="1" customWidth="1"/>
    <col min="3854" max="3854" width="19.1796875" style="192" bestFit="1" customWidth="1"/>
    <col min="3855" max="3855" width="10.453125" style="192" customWidth="1"/>
    <col min="3856" max="3856" width="11.81640625" style="192" customWidth="1"/>
    <col min="3857" max="3857" width="14.7265625" style="192" customWidth="1"/>
    <col min="3858" max="3858" width="9" style="192" bestFit="1" customWidth="1"/>
    <col min="3859" max="4098" width="9.1796875" style="192"/>
    <col min="4099" max="4099" width="4.7265625" style="192" bestFit="1" customWidth="1"/>
    <col min="4100" max="4100" width="9.7265625" style="192" bestFit="1" customWidth="1"/>
    <col min="4101" max="4101" width="10" style="192" bestFit="1" customWidth="1"/>
    <col min="4102" max="4102" width="8.81640625" style="192" bestFit="1" customWidth="1"/>
    <col min="4103" max="4103" width="22.81640625" style="192" customWidth="1"/>
    <col min="4104" max="4104" width="59.7265625" style="192" bestFit="1" customWidth="1"/>
    <col min="4105" max="4105" width="57.81640625" style="192" bestFit="1" customWidth="1"/>
    <col min="4106" max="4106" width="35.26953125" style="192" bestFit="1" customWidth="1"/>
    <col min="4107" max="4107" width="28.1796875" style="192" bestFit="1" customWidth="1"/>
    <col min="4108" max="4108" width="33.1796875" style="192" bestFit="1" customWidth="1"/>
    <col min="4109" max="4109" width="26" style="192" bestFit="1" customWidth="1"/>
    <col min="4110" max="4110" width="19.1796875" style="192" bestFit="1" customWidth="1"/>
    <col min="4111" max="4111" width="10.453125" style="192" customWidth="1"/>
    <col min="4112" max="4112" width="11.81640625" style="192" customWidth="1"/>
    <col min="4113" max="4113" width="14.7265625" style="192" customWidth="1"/>
    <col min="4114" max="4114" width="9" style="192" bestFit="1" customWidth="1"/>
    <col min="4115" max="4354" width="9.1796875" style="192"/>
    <col min="4355" max="4355" width="4.7265625" style="192" bestFit="1" customWidth="1"/>
    <col min="4356" max="4356" width="9.7265625" style="192" bestFit="1" customWidth="1"/>
    <col min="4357" max="4357" width="10" style="192" bestFit="1" customWidth="1"/>
    <col min="4358" max="4358" width="8.81640625" style="192" bestFit="1" customWidth="1"/>
    <col min="4359" max="4359" width="22.81640625" style="192" customWidth="1"/>
    <col min="4360" max="4360" width="59.7265625" style="192" bestFit="1" customWidth="1"/>
    <col min="4361" max="4361" width="57.81640625" style="192" bestFit="1" customWidth="1"/>
    <col min="4362" max="4362" width="35.26953125" style="192" bestFit="1" customWidth="1"/>
    <col min="4363" max="4363" width="28.1796875" style="192" bestFit="1" customWidth="1"/>
    <col min="4364" max="4364" width="33.1796875" style="192" bestFit="1" customWidth="1"/>
    <col min="4365" max="4365" width="26" style="192" bestFit="1" customWidth="1"/>
    <col min="4366" max="4366" width="19.1796875" style="192" bestFit="1" customWidth="1"/>
    <col min="4367" max="4367" width="10.453125" style="192" customWidth="1"/>
    <col min="4368" max="4368" width="11.81640625" style="192" customWidth="1"/>
    <col min="4369" max="4369" width="14.7265625" style="192" customWidth="1"/>
    <col min="4370" max="4370" width="9" style="192" bestFit="1" customWidth="1"/>
    <col min="4371" max="4610" width="9.1796875" style="192"/>
    <col min="4611" max="4611" width="4.7265625" style="192" bestFit="1" customWidth="1"/>
    <col min="4612" max="4612" width="9.7265625" style="192" bestFit="1" customWidth="1"/>
    <col min="4613" max="4613" width="10" style="192" bestFit="1" customWidth="1"/>
    <col min="4614" max="4614" width="8.81640625" style="192" bestFit="1" customWidth="1"/>
    <col min="4615" max="4615" width="22.81640625" style="192" customWidth="1"/>
    <col min="4616" max="4616" width="59.7265625" style="192" bestFit="1" customWidth="1"/>
    <col min="4617" max="4617" width="57.81640625" style="192" bestFit="1" customWidth="1"/>
    <col min="4618" max="4618" width="35.26953125" style="192" bestFit="1" customWidth="1"/>
    <col min="4619" max="4619" width="28.1796875" style="192" bestFit="1" customWidth="1"/>
    <col min="4620" max="4620" width="33.1796875" style="192" bestFit="1" customWidth="1"/>
    <col min="4621" max="4621" width="26" style="192" bestFit="1" customWidth="1"/>
    <col min="4622" max="4622" width="19.1796875" style="192" bestFit="1" customWidth="1"/>
    <col min="4623" max="4623" width="10.453125" style="192" customWidth="1"/>
    <col min="4624" max="4624" width="11.81640625" style="192" customWidth="1"/>
    <col min="4625" max="4625" width="14.7265625" style="192" customWidth="1"/>
    <col min="4626" max="4626" width="9" style="192" bestFit="1" customWidth="1"/>
    <col min="4627" max="4866" width="9.1796875" style="192"/>
    <col min="4867" max="4867" width="4.7265625" style="192" bestFit="1" customWidth="1"/>
    <col min="4868" max="4868" width="9.7265625" style="192" bestFit="1" customWidth="1"/>
    <col min="4869" max="4869" width="10" style="192" bestFit="1" customWidth="1"/>
    <col min="4870" max="4870" width="8.81640625" style="192" bestFit="1" customWidth="1"/>
    <col min="4871" max="4871" width="22.81640625" style="192" customWidth="1"/>
    <col min="4872" max="4872" width="59.7265625" style="192" bestFit="1" customWidth="1"/>
    <col min="4873" max="4873" width="57.81640625" style="192" bestFit="1" customWidth="1"/>
    <col min="4874" max="4874" width="35.26953125" style="192" bestFit="1" customWidth="1"/>
    <col min="4875" max="4875" width="28.1796875" style="192" bestFit="1" customWidth="1"/>
    <col min="4876" max="4876" width="33.1796875" style="192" bestFit="1" customWidth="1"/>
    <col min="4877" max="4877" width="26" style="192" bestFit="1" customWidth="1"/>
    <col min="4878" max="4878" width="19.1796875" style="192" bestFit="1" customWidth="1"/>
    <col min="4879" max="4879" width="10.453125" style="192" customWidth="1"/>
    <col min="4880" max="4880" width="11.81640625" style="192" customWidth="1"/>
    <col min="4881" max="4881" width="14.7265625" style="192" customWidth="1"/>
    <col min="4882" max="4882" width="9" style="192" bestFit="1" customWidth="1"/>
    <col min="4883" max="5122" width="9.1796875" style="192"/>
    <col min="5123" max="5123" width="4.7265625" style="192" bestFit="1" customWidth="1"/>
    <col min="5124" max="5124" width="9.7265625" style="192" bestFit="1" customWidth="1"/>
    <col min="5125" max="5125" width="10" style="192" bestFit="1" customWidth="1"/>
    <col min="5126" max="5126" width="8.81640625" style="192" bestFit="1" customWidth="1"/>
    <col min="5127" max="5127" width="22.81640625" style="192" customWidth="1"/>
    <col min="5128" max="5128" width="59.7265625" style="192" bestFit="1" customWidth="1"/>
    <col min="5129" max="5129" width="57.81640625" style="192" bestFit="1" customWidth="1"/>
    <col min="5130" max="5130" width="35.26953125" style="192" bestFit="1" customWidth="1"/>
    <col min="5131" max="5131" width="28.1796875" style="192" bestFit="1" customWidth="1"/>
    <col min="5132" max="5132" width="33.1796875" style="192" bestFit="1" customWidth="1"/>
    <col min="5133" max="5133" width="26" style="192" bestFit="1" customWidth="1"/>
    <col min="5134" max="5134" width="19.1796875" style="192" bestFit="1" customWidth="1"/>
    <col min="5135" max="5135" width="10.453125" style="192" customWidth="1"/>
    <col min="5136" max="5136" width="11.81640625" style="192" customWidth="1"/>
    <col min="5137" max="5137" width="14.7265625" style="192" customWidth="1"/>
    <col min="5138" max="5138" width="9" style="192" bestFit="1" customWidth="1"/>
    <col min="5139" max="5378" width="9.1796875" style="192"/>
    <col min="5379" max="5379" width="4.7265625" style="192" bestFit="1" customWidth="1"/>
    <col min="5380" max="5380" width="9.7265625" style="192" bestFit="1" customWidth="1"/>
    <col min="5381" max="5381" width="10" style="192" bestFit="1" customWidth="1"/>
    <col min="5382" max="5382" width="8.81640625" style="192" bestFit="1" customWidth="1"/>
    <col min="5383" max="5383" width="22.81640625" style="192" customWidth="1"/>
    <col min="5384" max="5384" width="59.7265625" style="192" bestFit="1" customWidth="1"/>
    <col min="5385" max="5385" width="57.81640625" style="192" bestFit="1" customWidth="1"/>
    <col min="5386" max="5386" width="35.26953125" style="192" bestFit="1" customWidth="1"/>
    <col min="5387" max="5387" width="28.1796875" style="192" bestFit="1" customWidth="1"/>
    <col min="5388" max="5388" width="33.1796875" style="192" bestFit="1" customWidth="1"/>
    <col min="5389" max="5389" width="26" style="192" bestFit="1" customWidth="1"/>
    <col min="5390" max="5390" width="19.1796875" style="192" bestFit="1" customWidth="1"/>
    <col min="5391" max="5391" width="10.453125" style="192" customWidth="1"/>
    <col min="5392" max="5392" width="11.81640625" style="192" customWidth="1"/>
    <col min="5393" max="5393" width="14.7265625" style="192" customWidth="1"/>
    <col min="5394" max="5394" width="9" style="192" bestFit="1" customWidth="1"/>
    <col min="5395" max="5634" width="9.1796875" style="192"/>
    <col min="5635" max="5635" width="4.7265625" style="192" bestFit="1" customWidth="1"/>
    <col min="5636" max="5636" width="9.7265625" style="192" bestFit="1" customWidth="1"/>
    <col min="5637" max="5637" width="10" style="192" bestFit="1" customWidth="1"/>
    <col min="5638" max="5638" width="8.81640625" style="192" bestFit="1" customWidth="1"/>
    <col min="5639" max="5639" width="22.81640625" style="192" customWidth="1"/>
    <col min="5640" max="5640" width="59.7265625" style="192" bestFit="1" customWidth="1"/>
    <col min="5641" max="5641" width="57.81640625" style="192" bestFit="1" customWidth="1"/>
    <col min="5642" max="5642" width="35.26953125" style="192" bestFit="1" customWidth="1"/>
    <col min="5643" max="5643" width="28.1796875" style="192" bestFit="1" customWidth="1"/>
    <col min="5644" max="5644" width="33.1796875" style="192" bestFit="1" customWidth="1"/>
    <col min="5645" max="5645" width="26" style="192" bestFit="1" customWidth="1"/>
    <col min="5646" max="5646" width="19.1796875" style="192" bestFit="1" customWidth="1"/>
    <col min="5647" max="5647" width="10.453125" style="192" customWidth="1"/>
    <col min="5648" max="5648" width="11.81640625" style="192" customWidth="1"/>
    <col min="5649" max="5649" width="14.7265625" style="192" customWidth="1"/>
    <col min="5650" max="5650" width="9" style="192" bestFit="1" customWidth="1"/>
    <col min="5651" max="5890" width="9.1796875" style="192"/>
    <col min="5891" max="5891" width="4.7265625" style="192" bestFit="1" customWidth="1"/>
    <col min="5892" max="5892" width="9.7265625" style="192" bestFit="1" customWidth="1"/>
    <col min="5893" max="5893" width="10" style="192" bestFit="1" customWidth="1"/>
    <col min="5894" max="5894" width="8.81640625" style="192" bestFit="1" customWidth="1"/>
    <col min="5895" max="5895" width="22.81640625" style="192" customWidth="1"/>
    <col min="5896" max="5896" width="59.7265625" style="192" bestFit="1" customWidth="1"/>
    <col min="5897" max="5897" width="57.81640625" style="192" bestFit="1" customWidth="1"/>
    <col min="5898" max="5898" width="35.26953125" style="192" bestFit="1" customWidth="1"/>
    <col min="5899" max="5899" width="28.1796875" style="192" bestFit="1" customWidth="1"/>
    <col min="5900" max="5900" width="33.1796875" style="192" bestFit="1" customWidth="1"/>
    <col min="5901" max="5901" width="26" style="192" bestFit="1" customWidth="1"/>
    <col min="5902" max="5902" width="19.1796875" style="192" bestFit="1" customWidth="1"/>
    <col min="5903" max="5903" width="10.453125" style="192" customWidth="1"/>
    <col min="5904" max="5904" width="11.81640625" style="192" customWidth="1"/>
    <col min="5905" max="5905" width="14.7265625" style="192" customWidth="1"/>
    <col min="5906" max="5906" width="9" style="192" bestFit="1" customWidth="1"/>
    <col min="5907" max="6146" width="9.1796875" style="192"/>
    <col min="6147" max="6147" width="4.7265625" style="192" bestFit="1" customWidth="1"/>
    <col min="6148" max="6148" width="9.7265625" style="192" bestFit="1" customWidth="1"/>
    <col min="6149" max="6149" width="10" style="192" bestFit="1" customWidth="1"/>
    <col min="6150" max="6150" width="8.81640625" style="192" bestFit="1" customWidth="1"/>
    <col min="6151" max="6151" width="22.81640625" style="192" customWidth="1"/>
    <col min="6152" max="6152" width="59.7265625" style="192" bestFit="1" customWidth="1"/>
    <col min="6153" max="6153" width="57.81640625" style="192" bestFit="1" customWidth="1"/>
    <col min="6154" max="6154" width="35.26953125" style="192" bestFit="1" customWidth="1"/>
    <col min="6155" max="6155" width="28.1796875" style="192" bestFit="1" customWidth="1"/>
    <col min="6156" max="6156" width="33.1796875" style="192" bestFit="1" customWidth="1"/>
    <col min="6157" max="6157" width="26" style="192" bestFit="1" customWidth="1"/>
    <col min="6158" max="6158" width="19.1796875" style="192" bestFit="1" customWidth="1"/>
    <col min="6159" max="6159" width="10.453125" style="192" customWidth="1"/>
    <col min="6160" max="6160" width="11.81640625" style="192" customWidth="1"/>
    <col min="6161" max="6161" width="14.7265625" style="192" customWidth="1"/>
    <col min="6162" max="6162" width="9" style="192" bestFit="1" customWidth="1"/>
    <col min="6163" max="6402" width="9.1796875" style="192"/>
    <col min="6403" max="6403" width="4.7265625" style="192" bestFit="1" customWidth="1"/>
    <col min="6404" max="6404" width="9.7265625" style="192" bestFit="1" customWidth="1"/>
    <col min="6405" max="6405" width="10" style="192" bestFit="1" customWidth="1"/>
    <col min="6406" max="6406" width="8.81640625" style="192" bestFit="1" customWidth="1"/>
    <col min="6407" max="6407" width="22.81640625" style="192" customWidth="1"/>
    <col min="6408" max="6408" width="59.7265625" style="192" bestFit="1" customWidth="1"/>
    <col min="6409" max="6409" width="57.81640625" style="192" bestFit="1" customWidth="1"/>
    <col min="6410" max="6410" width="35.26953125" style="192" bestFit="1" customWidth="1"/>
    <col min="6411" max="6411" width="28.1796875" style="192" bestFit="1" customWidth="1"/>
    <col min="6412" max="6412" width="33.1796875" style="192" bestFit="1" customWidth="1"/>
    <col min="6413" max="6413" width="26" style="192" bestFit="1" customWidth="1"/>
    <col min="6414" max="6414" width="19.1796875" style="192" bestFit="1" customWidth="1"/>
    <col min="6415" max="6415" width="10.453125" style="192" customWidth="1"/>
    <col min="6416" max="6416" width="11.81640625" style="192" customWidth="1"/>
    <col min="6417" max="6417" width="14.7265625" style="192" customWidth="1"/>
    <col min="6418" max="6418" width="9" style="192" bestFit="1" customWidth="1"/>
    <col min="6419" max="6658" width="9.1796875" style="192"/>
    <col min="6659" max="6659" width="4.7265625" style="192" bestFit="1" customWidth="1"/>
    <col min="6660" max="6660" width="9.7265625" style="192" bestFit="1" customWidth="1"/>
    <col min="6661" max="6661" width="10" style="192" bestFit="1" customWidth="1"/>
    <col min="6662" max="6662" width="8.81640625" style="192" bestFit="1" customWidth="1"/>
    <col min="6663" max="6663" width="22.81640625" style="192" customWidth="1"/>
    <col min="6664" max="6664" width="59.7265625" style="192" bestFit="1" customWidth="1"/>
    <col min="6665" max="6665" width="57.81640625" style="192" bestFit="1" customWidth="1"/>
    <col min="6666" max="6666" width="35.26953125" style="192" bestFit="1" customWidth="1"/>
    <col min="6667" max="6667" width="28.1796875" style="192" bestFit="1" customWidth="1"/>
    <col min="6668" max="6668" width="33.1796875" style="192" bestFit="1" customWidth="1"/>
    <col min="6669" max="6669" width="26" style="192" bestFit="1" customWidth="1"/>
    <col min="6670" max="6670" width="19.1796875" style="192" bestFit="1" customWidth="1"/>
    <col min="6671" max="6671" width="10.453125" style="192" customWidth="1"/>
    <col min="6672" max="6672" width="11.81640625" style="192" customWidth="1"/>
    <col min="6673" max="6673" width="14.7265625" style="192" customWidth="1"/>
    <col min="6674" max="6674" width="9" style="192" bestFit="1" customWidth="1"/>
    <col min="6675" max="6914" width="9.1796875" style="192"/>
    <col min="6915" max="6915" width="4.7265625" style="192" bestFit="1" customWidth="1"/>
    <col min="6916" max="6916" width="9.7265625" style="192" bestFit="1" customWidth="1"/>
    <col min="6917" max="6917" width="10" style="192" bestFit="1" customWidth="1"/>
    <col min="6918" max="6918" width="8.81640625" style="192" bestFit="1" customWidth="1"/>
    <col min="6919" max="6919" width="22.81640625" style="192" customWidth="1"/>
    <col min="6920" max="6920" width="59.7265625" style="192" bestFit="1" customWidth="1"/>
    <col min="6921" max="6921" width="57.81640625" style="192" bestFit="1" customWidth="1"/>
    <col min="6922" max="6922" width="35.26953125" style="192" bestFit="1" customWidth="1"/>
    <col min="6923" max="6923" width="28.1796875" style="192" bestFit="1" customWidth="1"/>
    <col min="6924" max="6924" width="33.1796875" style="192" bestFit="1" customWidth="1"/>
    <col min="6925" max="6925" width="26" style="192" bestFit="1" customWidth="1"/>
    <col min="6926" max="6926" width="19.1796875" style="192" bestFit="1" customWidth="1"/>
    <col min="6927" max="6927" width="10.453125" style="192" customWidth="1"/>
    <col min="6928" max="6928" width="11.81640625" style="192" customWidth="1"/>
    <col min="6929" max="6929" width="14.7265625" style="192" customWidth="1"/>
    <col min="6930" max="6930" width="9" style="192" bestFit="1" customWidth="1"/>
    <col min="6931" max="7170" width="9.1796875" style="192"/>
    <col min="7171" max="7171" width="4.7265625" style="192" bestFit="1" customWidth="1"/>
    <col min="7172" max="7172" width="9.7265625" style="192" bestFit="1" customWidth="1"/>
    <col min="7173" max="7173" width="10" style="192" bestFit="1" customWidth="1"/>
    <col min="7174" max="7174" width="8.81640625" style="192" bestFit="1" customWidth="1"/>
    <col min="7175" max="7175" width="22.81640625" style="192" customWidth="1"/>
    <col min="7176" max="7176" width="59.7265625" style="192" bestFit="1" customWidth="1"/>
    <col min="7177" max="7177" width="57.81640625" style="192" bestFit="1" customWidth="1"/>
    <col min="7178" max="7178" width="35.26953125" style="192" bestFit="1" customWidth="1"/>
    <col min="7179" max="7179" width="28.1796875" style="192" bestFit="1" customWidth="1"/>
    <col min="7180" max="7180" width="33.1796875" style="192" bestFit="1" customWidth="1"/>
    <col min="7181" max="7181" width="26" style="192" bestFit="1" customWidth="1"/>
    <col min="7182" max="7182" width="19.1796875" style="192" bestFit="1" customWidth="1"/>
    <col min="7183" max="7183" width="10.453125" style="192" customWidth="1"/>
    <col min="7184" max="7184" width="11.81640625" style="192" customWidth="1"/>
    <col min="7185" max="7185" width="14.7265625" style="192" customWidth="1"/>
    <col min="7186" max="7186" width="9" style="192" bestFit="1" customWidth="1"/>
    <col min="7187" max="7426" width="9.1796875" style="192"/>
    <col min="7427" max="7427" width="4.7265625" style="192" bestFit="1" customWidth="1"/>
    <col min="7428" max="7428" width="9.7265625" style="192" bestFit="1" customWidth="1"/>
    <col min="7429" max="7429" width="10" style="192" bestFit="1" customWidth="1"/>
    <col min="7430" max="7430" width="8.81640625" style="192" bestFit="1" customWidth="1"/>
    <col min="7431" max="7431" width="22.81640625" style="192" customWidth="1"/>
    <col min="7432" max="7432" width="59.7265625" style="192" bestFit="1" customWidth="1"/>
    <col min="7433" max="7433" width="57.81640625" style="192" bestFit="1" customWidth="1"/>
    <col min="7434" max="7434" width="35.26953125" style="192" bestFit="1" customWidth="1"/>
    <col min="7435" max="7435" width="28.1796875" style="192" bestFit="1" customWidth="1"/>
    <col min="7436" max="7436" width="33.1796875" style="192" bestFit="1" customWidth="1"/>
    <col min="7437" max="7437" width="26" style="192" bestFit="1" customWidth="1"/>
    <col min="7438" max="7438" width="19.1796875" style="192" bestFit="1" customWidth="1"/>
    <col min="7439" max="7439" width="10.453125" style="192" customWidth="1"/>
    <col min="7440" max="7440" width="11.81640625" style="192" customWidth="1"/>
    <col min="7441" max="7441" width="14.7265625" style="192" customWidth="1"/>
    <col min="7442" max="7442" width="9" style="192" bestFit="1" customWidth="1"/>
    <col min="7443" max="7682" width="9.1796875" style="192"/>
    <col min="7683" max="7683" width="4.7265625" style="192" bestFit="1" customWidth="1"/>
    <col min="7684" max="7684" width="9.7265625" style="192" bestFit="1" customWidth="1"/>
    <col min="7685" max="7685" width="10" style="192" bestFit="1" customWidth="1"/>
    <col min="7686" max="7686" width="8.81640625" style="192" bestFit="1" customWidth="1"/>
    <col min="7687" max="7687" width="22.81640625" style="192" customWidth="1"/>
    <col min="7688" max="7688" width="59.7265625" style="192" bestFit="1" customWidth="1"/>
    <col min="7689" max="7689" width="57.81640625" style="192" bestFit="1" customWidth="1"/>
    <col min="7690" max="7690" width="35.26953125" style="192" bestFit="1" customWidth="1"/>
    <col min="7691" max="7691" width="28.1796875" style="192" bestFit="1" customWidth="1"/>
    <col min="7692" max="7692" width="33.1796875" style="192" bestFit="1" customWidth="1"/>
    <col min="7693" max="7693" width="26" style="192" bestFit="1" customWidth="1"/>
    <col min="7694" max="7694" width="19.1796875" style="192" bestFit="1" customWidth="1"/>
    <col min="7695" max="7695" width="10.453125" style="192" customWidth="1"/>
    <col min="7696" max="7696" width="11.81640625" style="192" customWidth="1"/>
    <col min="7697" max="7697" width="14.7265625" style="192" customWidth="1"/>
    <col min="7698" max="7698" width="9" style="192" bestFit="1" customWidth="1"/>
    <col min="7699" max="7938" width="9.1796875" style="192"/>
    <col min="7939" max="7939" width="4.7265625" style="192" bestFit="1" customWidth="1"/>
    <col min="7940" max="7940" width="9.7265625" style="192" bestFit="1" customWidth="1"/>
    <col min="7941" max="7941" width="10" style="192" bestFit="1" customWidth="1"/>
    <col min="7942" max="7942" width="8.81640625" style="192" bestFit="1" customWidth="1"/>
    <col min="7943" max="7943" width="22.81640625" style="192" customWidth="1"/>
    <col min="7944" max="7944" width="59.7265625" style="192" bestFit="1" customWidth="1"/>
    <col min="7945" max="7945" width="57.81640625" style="192" bestFit="1" customWidth="1"/>
    <col min="7946" max="7946" width="35.26953125" style="192" bestFit="1" customWidth="1"/>
    <col min="7947" max="7947" width="28.1796875" style="192" bestFit="1" customWidth="1"/>
    <col min="7948" max="7948" width="33.1796875" style="192" bestFit="1" customWidth="1"/>
    <col min="7949" max="7949" width="26" style="192" bestFit="1" customWidth="1"/>
    <col min="7950" max="7950" width="19.1796875" style="192" bestFit="1" customWidth="1"/>
    <col min="7951" max="7951" width="10.453125" style="192" customWidth="1"/>
    <col min="7952" max="7952" width="11.81640625" style="192" customWidth="1"/>
    <col min="7953" max="7953" width="14.7265625" style="192" customWidth="1"/>
    <col min="7954" max="7954" width="9" style="192" bestFit="1" customWidth="1"/>
    <col min="7955" max="8194" width="9.1796875" style="192"/>
    <col min="8195" max="8195" width="4.7265625" style="192" bestFit="1" customWidth="1"/>
    <col min="8196" max="8196" width="9.7265625" style="192" bestFit="1" customWidth="1"/>
    <col min="8197" max="8197" width="10" style="192" bestFit="1" customWidth="1"/>
    <col min="8198" max="8198" width="8.81640625" style="192" bestFit="1" customWidth="1"/>
    <col min="8199" max="8199" width="22.81640625" style="192" customWidth="1"/>
    <col min="8200" max="8200" width="59.7265625" style="192" bestFit="1" customWidth="1"/>
    <col min="8201" max="8201" width="57.81640625" style="192" bestFit="1" customWidth="1"/>
    <col min="8202" max="8202" width="35.26953125" style="192" bestFit="1" customWidth="1"/>
    <col min="8203" max="8203" width="28.1796875" style="192" bestFit="1" customWidth="1"/>
    <col min="8204" max="8204" width="33.1796875" style="192" bestFit="1" customWidth="1"/>
    <col min="8205" max="8205" width="26" style="192" bestFit="1" customWidth="1"/>
    <col min="8206" max="8206" width="19.1796875" style="192" bestFit="1" customWidth="1"/>
    <col min="8207" max="8207" width="10.453125" style="192" customWidth="1"/>
    <col min="8208" max="8208" width="11.81640625" style="192" customWidth="1"/>
    <col min="8209" max="8209" width="14.7265625" style="192" customWidth="1"/>
    <col min="8210" max="8210" width="9" style="192" bestFit="1" customWidth="1"/>
    <col min="8211" max="8450" width="9.1796875" style="192"/>
    <col min="8451" max="8451" width="4.7265625" style="192" bestFit="1" customWidth="1"/>
    <col min="8452" max="8452" width="9.7265625" style="192" bestFit="1" customWidth="1"/>
    <col min="8453" max="8453" width="10" style="192" bestFit="1" customWidth="1"/>
    <col min="8454" max="8454" width="8.81640625" style="192" bestFit="1" customWidth="1"/>
    <col min="8455" max="8455" width="22.81640625" style="192" customWidth="1"/>
    <col min="8456" max="8456" width="59.7265625" style="192" bestFit="1" customWidth="1"/>
    <col min="8457" max="8457" width="57.81640625" style="192" bestFit="1" customWidth="1"/>
    <col min="8458" max="8458" width="35.26953125" style="192" bestFit="1" customWidth="1"/>
    <col min="8459" max="8459" width="28.1796875" style="192" bestFit="1" customWidth="1"/>
    <col min="8460" max="8460" width="33.1796875" style="192" bestFit="1" customWidth="1"/>
    <col min="8461" max="8461" width="26" style="192" bestFit="1" customWidth="1"/>
    <col min="8462" max="8462" width="19.1796875" style="192" bestFit="1" customWidth="1"/>
    <col min="8463" max="8463" width="10.453125" style="192" customWidth="1"/>
    <col min="8464" max="8464" width="11.81640625" style="192" customWidth="1"/>
    <col min="8465" max="8465" width="14.7265625" style="192" customWidth="1"/>
    <col min="8466" max="8466" width="9" style="192" bestFit="1" customWidth="1"/>
    <col min="8467" max="8706" width="9.1796875" style="192"/>
    <col min="8707" max="8707" width="4.7265625" style="192" bestFit="1" customWidth="1"/>
    <col min="8708" max="8708" width="9.7265625" style="192" bestFit="1" customWidth="1"/>
    <col min="8709" max="8709" width="10" style="192" bestFit="1" customWidth="1"/>
    <col min="8710" max="8710" width="8.81640625" style="192" bestFit="1" customWidth="1"/>
    <col min="8711" max="8711" width="22.81640625" style="192" customWidth="1"/>
    <col min="8712" max="8712" width="59.7265625" style="192" bestFit="1" customWidth="1"/>
    <col min="8713" max="8713" width="57.81640625" style="192" bestFit="1" customWidth="1"/>
    <col min="8714" max="8714" width="35.26953125" style="192" bestFit="1" customWidth="1"/>
    <col min="8715" max="8715" width="28.1796875" style="192" bestFit="1" customWidth="1"/>
    <col min="8716" max="8716" width="33.1796875" style="192" bestFit="1" customWidth="1"/>
    <col min="8717" max="8717" width="26" style="192" bestFit="1" customWidth="1"/>
    <col min="8718" max="8718" width="19.1796875" style="192" bestFit="1" customWidth="1"/>
    <col min="8719" max="8719" width="10.453125" style="192" customWidth="1"/>
    <col min="8720" max="8720" width="11.81640625" style="192" customWidth="1"/>
    <col min="8721" max="8721" width="14.7265625" style="192" customWidth="1"/>
    <col min="8722" max="8722" width="9" style="192" bestFit="1" customWidth="1"/>
    <col min="8723" max="8962" width="9.1796875" style="192"/>
    <col min="8963" max="8963" width="4.7265625" style="192" bestFit="1" customWidth="1"/>
    <col min="8964" max="8964" width="9.7265625" style="192" bestFit="1" customWidth="1"/>
    <col min="8965" max="8965" width="10" style="192" bestFit="1" customWidth="1"/>
    <col min="8966" max="8966" width="8.81640625" style="192" bestFit="1" customWidth="1"/>
    <col min="8967" max="8967" width="22.81640625" style="192" customWidth="1"/>
    <col min="8968" max="8968" width="59.7265625" style="192" bestFit="1" customWidth="1"/>
    <col min="8969" max="8969" width="57.81640625" style="192" bestFit="1" customWidth="1"/>
    <col min="8970" max="8970" width="35.26953125" style="192" bestFit="1" customWidth="1"/>
    <col min="8971" max="8971" width="28.1796875" style="192" bestFit="1" customWidth="1"/>
    <col min="8972" max="8972" width="33.1796875" style="192" bestFit="1" customWidth="1"/>
    <col min="8973" max="8973" width="26" style="192" bestFit="1" customWidth="1"/>
    <col min="8974" max="8974" width="19.1796875" style="192" bestFit="1" customWidth="1"/>
    <col min="8975" max="8975" width="10.453125" style="192" customWidth="1"/>
    <col min="8976" max="8976" width="11.81640625" style="192" customWidth="1"/>
    <col min="8977" max="8977" width="14.7265625" style="192" customWidth="1"/>
    <col min="8978" max="8978" width="9" style="192" bestFit="1" customWidth="1"/>
    <col min="8979" max="9218" width="9.1796875" style="192"/>
    <col min="9219" max="9219" width="4.7265625" style="192" bestFit="1" customWidth="1"/>
    <col min="9220" max="9220" width="9.7265625" style="192" bestFit="1" customWidth="1"/>
    <col min="9221" max="9221" width="10" style="192" bestFit="1" customWidth="1"/>
    <col min="9222" max="9222" width="8.81640625" style="192" bestFit="1" customWidth="1"/>
    <col min="9223" max="9223" width="22.81640625" style="192" customWidth="1"/>
    <col min="9224" max="9224" width="59.7265625" style="192" bestFit="1" customWidth="1"/>
    <col min="9225" max="9225" width="57.81640625" style="192" bestFit="1" customWidth="1"/>
    <col min="9226" max="9226" width="35.26953125" style="192" bestFit="1" customWidth="1"/>
    <col min="9227" max="9227" width="28.1796875" style="192" bestFit="1" customWidth="1"/>
    <col min="9228" max="9228" width="33.1796875" style="192" bestFit="1" customWidth="1"/>
    <col min="9229" max="9229" width="26" style="192" bestFit="1" customWidth="1"/>
    <col min="9230" max="9230" width="19.1796875" style="192" bestFit="1" customWidth="1"/>
    <col min="9231" max="9231" width="10.453125" style="192" customWidth="1"/>
    <col min="9232" max="9232" width="11.81640625" style="192" customWidth="1"/>
    <col min="9233" max="9233" width="14.7265625" style="192" customWidth="1"/>
    <col min="9234" max="9234" width="9" style="192" bestFit="1" customWidth="1"/>
    <col min="9235" max="9474" width="9.1796875" style="192"/>
    <col min="9475" max="9475" width="4.7265625" style="192" bestFit="1" customWidth="1"/>
    <col min="9476" max="9476" width="9.7265625" style="192" bestFit="1" customWidth="1"/>
    <col min="9477" max="9477" width="10" style="192" bestFit="1" customWidth="1"/>
    <col min="9478" max="9478" width="8.81640625" style="192" bestFit="1" customWidth="1"/>
    <col min="9479" max="9479" width="22.81640625" style="192" customWidth="1"/>
    <col min="9480" max="9480" width="59.7265625" style="192" bestFit="1" customWidth="1"/>
    <col min="9481" max="9481" width="57.81640625" style="192" bestFit="1" customWidth="1"/>
    <col min="9482" max="9482" width="35.26953125" style="192" bestFit="1" customWidth="1"/>
    <col min="9483" max="9483" width="28.1796875" style="192" bestFit="1" customWidth="1"/>
    <col min="9484" max="9484" width="33.1796875" style="192" bestFit="1" customWidth="1"/>
    <col min="9485" max="9485" width="26" style="192" bestFit="1" customWidth="1"/>
    <col min="9486" max="9486" width="19.1796875" style="192" bestFit="1" customWidth="1"/>
    <col min="9487" max="9487" width="10.453125" style="192" customWidth="1"/>
    <col min="9488" max="9488" width="11.81640625" style="192" customWidth="1"/>
    <col min="9489" max="9489" width="14.7265625" style="192" customWidth="1"/>
    <col min="9490" max="9490" width="9" style="192" bestFit="1" customWidth="1"/>
    <col min="9491" max="9730" width="9.1796875" style="192"/>
    <col min="9731" max="9731" width="4.7265625" style="192" bestFit="1" customWidth="1"/>
    <col min="9732" max="9732" width="9.7265625" style="192" bestFit="1" customWidth="1"/>
    <col min="9733" max="9733" width="10" style="192" bestFit="1" customWidth="1"/>
    <col min="9734" max="9734" width="8.81640625" style="192" bestFit="1" customWidth="1"/>
    <col min="9735" max="9735" width="22.81640625" style="192" customWidth="1"/>
    <col min="9736" max="9736" width="59.7265625" style="192" bestFit="1" customWidth="1"/>
    <col min="9737" max="9737" width="57.81640625" style="192" bestFit="1" customWidth="1"/>
    <col min="9738" max="9738" width="35.26953125" style="192" bestFit="1" customWidth="1"/>
    <col min="9739" max="9739" width="28.1796875" style="192" bestFit="1" customWidth="1"/>
    <col min="9740" max="9740" width="33.1796875" style="192" bestFit="1" customWidth="1"/>
    <col min="9741" max="9741" width="26" style="192" bestFit="1" customWidth="1"/>
    <col min="9742" max="9742" width="19.1796875" style="192" bestFit="1" customWidth="1"/>
    <col min="9743" max="9743" width="10.453125" style="192" customWidth="1"/>
    <col min="9744" max="9744" width="11.81640625" style="192" customWidth="1"/>
    <col min="9745" max="9745" width="14.7265625" style="192" customWidth="1"/>
    <col min="9746" max="9746" width="9" style="192" bestFit="1" customWidth="1"/>
    <col min="9747" max="9986" width="9.1796875" style="192"/>
    <col min="9987" max="9987" width="4.7265625" style="192" bestFit="1" customWidth="1"/>
    <col min="9988" max="9988" width="9.7265625" style="192" bestFit="1" customWidth="1"/>
    <col min="9989" max="9989" width="10" style="192" bestFit="1" customWidth="1"/>
    <col min="9990" max="9990" width="8.81640625" style="192" bestFit="1" customWidth="1"/>
    <col min="9991" max="9991" width="22.81640625" style="192" customWidth="1"/>
    <col min="9992" max="9992" width="59.7265625" style="192" bestFit="1" customWidth="1"/>
    <col min="9993" max="9993" width="57.81640625" style="192" bestFit="1" customWidth="1"/>
    <col min="9994" max="9994" width="35.26953125" style="192" bestFit="1" customWidth="1"/>
    <col min="9995" max="9995" width="28.1796875" style="192" bestFit="1" customWidth="1"/>
    <col min="9996" max="9996" width="33.1796875" style="192" bestFit="1" customWidth="1"/>
    <col min="9997" max="9997" width="26" style="192" bestFit="1" customWidth="1"/>
    <col min="9998" max="9998" width="19.1796875" style="192" bestFit="1" customWidth="1"/>
    <col min="9999" max="9999" width="10.453125" style="192" customWidth="1"/>
    <col min="10000" max="10000" width="11.81640625" style="192" customWidth="1"/>
    <col min="10001" max="10001" width="14.7265625" style="192" customWidth="1"/>
    <col min="10002" max="10002" width="9" style="192" bestFit="1" customWidth="1"/>
    <col min="10003" max="10242" width="9.1796875" style="192"/>
    <col min="10243" max="10243" width="4.7265625" style="192" bestFit="1" customWidth="1"/>
    <col min="10244" max="10244" width="9.7265625" style="192" bestFit="1" customWidth="1"/>
    <col min="10245" max="10245" width="10" style="192" bestFit="1" customWidth="1"/>
    <col min="10246" max="10246" width="8.81640625" style="192" bestFit="1" customWidth="1"/>
    <col min="10247" max="10247" width="22.81640625" style="192" customWidth="1"/>
    <col min="10248" max="10248" width="59.7265625" style="192" bestFit="1" customWidth="1"/>
    <col min="10249" max="10249" width="57.81640625" style="192" bestFit="1" customWidth="1"/>
    <col min="10250" max="10250" width="35.26953125" style="192" bestFit="1" customWidth="1"/>
    <col min="10251" max="10251" width="28.1796875" style="192" bestFit="1" customWidth="1"/>
    <col min="10252" max="10252" width="33.1796875" style="192" bestFit="1" customWidth="1"/>
    <col min="10253" max="10253" width="26" style="192" bestFit="1" customWidth="1"/>
    <col min="10254" max="10254" width="19.1796875" style="192" bestFit="1" customWidth="1"/>
    <col min="10255" max="10255" width="10.453125" style="192" customWidth="1"/>
    <col min="10256" max="10256" width="11.81640625" style="192" customWidth="1"/>
    <col min="10257" max="10257" width="14.7265625" style="192" customWidth="1"/>
    <col min="10258" max="10258" width="9" style="192" bestFit="1" customWidth="1"/>
    <col min="10259" max="10498" width="9.1796875" style="192"/>
    <col min="10499" max="10499" width="4.7265625" style="192" bestFit="1" customWidth="1"/>
    <col min="10500" max="10500" width="9.7265625" style="192" bestFit="1" customWidth="1"/>
    <col min="10501" max="10501" width="10" style="192" bestFit="1" customWidth="1"/>
    <col min="10502" max="10502" width="8.81640625" style="192" bestFit="1" customWidth="1"/>
    <col min="10503" max="10503" width="22.81640625" style="192" customWidth="1"/>
    <col min="10504" max="10504" width="59.7265625" style="192" bestFit="1" customWidth="1"/>
    <col min="10505" max="10505" width="57.81640625" style="192" bestFit="1" customWidth="1"/>
    <col min="10506" max="10506" width="35.26953125" style="192" bestFit="1" customWidth="1"/>
    <col min="10507" max="10507" width="28.1796875" style="192" bestFit="1" customWidth="1"/>
    <col min="10508" max="10508" width="33.1796875" style="192" bestFit="1" customWidth="1"/>
    <col min="10509" max="10509" width="26" style="192" bestFit="1" customWidth="1"/>
    <col min="10510" max="10510" width="19.1796875" style="192" bestFit="1" customWidth="1"/>
    <col min="10511" max="10511" width="10.453125" style="192" customWidth="1"/>
    <col min="10512" max="10512" width="11.81640625" style="192" customWidth="1"/>
    <col min="10513" max="10513" width="14.7265625" style="192" customWidth="1"/>
    <col min="10514" max="10514" width="9" style="192" bestFit="1" customWidth="1"/>
    <col min="10515" max="10754" width="9.1796875" style="192"/>
    <col min="10755" max="10755" width="4.7265625" style="192" bestFit="1" customWidth="1"/>
    <col min="10756" max="10756" width="9.7265625" style="192" bestFit="1" customWidth="1"/>
    <col min="10757" max="10757" width="10" style="192" bestFit="1" customWidth="1"/>
    <col min="10758" max="10758" width="8.81640625" style="192" bestFit="1" customWidth="1"/>
    <col min="10759" max="10759" width="22.81640625" style="192" customWidth="1"/>
    <col min="10760" max="10760" width="59.7265625" style="192" bestFit="1" customWidth="1"/>
    <col min="10761" max="10761" width="57.81640625" style="192" bestFit="1" customWidth="1"/>
    <col min="10762" max="10762" width="35.26953125" style="192" bestFit="1" customWidth="1"/>
    <col min="10763" max="10763" width="28.1796875" style="192" bestFit="1" customWidth="1"/>
    <col min="10764" max="10764" width="33.1796875" style="192" bestFit="1" customWidth="1"/>
    <col min="10765" max="10765" width="26" style="192" bestFit="1" customWidth="1"/>
    <col min="10766" max="10766" width="19.1796875" style="192" bestFit="1" customWidth="1"/>
    <col min="10767" max="10767" width="10.453125" style="192" customWidth="1"/>
    <col min="10768" max="10768" width="11.81640625" style="192" customWidth="1"/>
    <col min="10769" max="10769" width="14.7265625" style="192" customWidth="1"/>
    <col min="10770" max="10770" width="9" style="192" bestFit="1" customWidth="1"/>
    <col min="10771" max="11010" width="9.1796875" style="192"/>
    <col min="11011" max="11011" width="4.7265625" style="192" bestFit="1" customWidth="1"/>
    <col min="11012" max="11012" width="9.7265625" style="192" bestFit="1" customWidth="1"/>
    <col min="11013" max="11013" width="10" style="192" bestFit="1" customWidth="1"/>
    <col min="11014" max="11014" width="8.81640625" style="192" bestFit="1" customWidth="1"/>
    <col min="11015" max="11015" width="22.81640625" style="192" customWidth="1"/>
    <col min="11016" max="11016" width="59.7265625" style="192" bestFit="1" customWidth="1"/>
    <col min="11017" max="11017" width="57.81640625" style="192" bestFit="1" customWidth="1"/>
    <col min="11018" max="11018" width="35.26953125" style="192" bestFit="1" customWidth="1"/>
    <col min="11019" max="11019" width="28.1796875" style="192" bestFit="1" customWidth="1"/>
    <col min="11020" max="11020" width="33.1796875" style="192" bestFit="1" customWidth="1"/>
    <col min="11021" max="11021" width="26" style="192" bestFit="1" customWidth="1"/>
    <col min="11022" max="11022" width="19.1796875" style="192" bestFit="1" customWidth="1"/>
    <col min="11023" max="11023" width="10.453125" style="192" customWidth="1"/>
    <col min="11024" max="11024" width="11.81640625" style="192" customWidth="1"/>
    <col min="11025" max="11025" width="14.7265625" style="192" customWidth="1"/>
    <col min="11026" max="11026" width="9" style="192" bestFit="1" customWidth="1"/>
    <col min="11027" max="11266" width="9.1796875" style="192"/>
    <col min="11267" max="11267" width="4.7265625" style="192" bestFit="1" customWidth="1"/>
    <col min="11268" max="11268" width="9.7265625" style="192" bestFit="1" customWidth="1"/>
    <col min="11269" max="11269" width="10" style="192" bestFit="1" customWidth="1"/>
    <col min="11270" max="11270" width="8.81640625" style="192" bestFit="1" customWidth="1"/>
    <col min="11271" max="11271" width="22.81640625" style="192" customWidth="1"/>
    <col min="11272" max="11272" width="59.7265625" style="192" bestFit="1" customWidth="1"/>
    <col min="11273" max="11273" width="57.81640625" style="192" bestFit="1" customWidth="1"/>
    <col min="11274" max="11274" width="35.26953125" style="192" bestFit="1" customWidth="1"/>
    <col min="11275" max="11275" width="28.1796875" style="192" bestFit="1" customWidth="1"/>
    <col min="11276" max="11276" width="33.1796875" style="192" bestFit="1" customWidth="1"/>
    <col min="11277" max="11277" width="26" style="192" bestFit="1" customWidth="1"/>
    <col min="11278" max="11278" width="19.1796875" style="192" bestFit="1" customWidth="1"/>
    <col min="11279" max="11279" width="10.453125" style="192" customWidth="1"/>
    <col min="11280" max="11280" width="11.81640625" style="192" customWidth="1"/>
    <col min="11281" max="11281" width="14.7265625" style="192" customWidth="1"/>
    <col min="11282" max="11282" width="9" style="192" bestFit="1" customWidth="1"/>
    <col min="11283" max="11522" width="9.1796875" style="192"/>
    <col min="11523" max="11523" width="4.7265625" style="192" bestFit="1" customWidth="1"/>
    <col min="11524" max="11524" width="9.7265625" style="192" bestFit="1" customWidth="1"/>
    <col min="11525" max="11525" width="10" style="192" bestFit="1" customWidth="1"/>
    <col min="11526" max="11526" width="8.81640625" style="192" bestFit="1" customWidth="1"/>
    <col min="11527" max="11527" width="22.81640625" style="192" customWidth="1"/>
    <col min="11528" max="11528" width="59.7265625" style="192" bestFit="1" customWidth="1"/>
    <col min="11529" max="11529" width="57.81640625" style="192" bestFit="1" customWidth="1"/>
    <col min="11530" max="11530" width="35.26953125" style="192" bestFit="1" customWidth="1"/>
    <col min="11531" max="11531" width="28.1796875" style="192" bestFit="1" customWidth="1"/>
    <col min="11532" max="11532" width="33.1796875" style="192" bestFit="1" customWidth="1"/>
    <col min="11533" max="11533" width="26" style="192" bestFit="1" customWidth="1"/>
    <col min="11534" max="11534" width="19.1796875" style="192" bestFit="1" customWidth="1"/>
    <col min="11535" max="11535" width="10.453125" style="192" customWidth="1"/>
    <col min="11536" max="11536" width="11.81640625" style="192" customWidth="1"/>
    <col min="11537" max="11537" width="14.7265625" style="192" customWidth="1"/>
    <col min="11538" max="11538" width="9" style="192" bestFit="1" customWidth="1"/>
    <col min="11539" max="11778" width="9.1796875" style="192"/>
    <col min="11779" max="11779" width="4.7265625" style="192" bestFit="1" customWidth="1"/>
    <col min="11780" max="11780" width="9.7265625" style="192" bestFit="1" customWidth="1"/>
    <col min="11781" max="11781" width="10" style="192" bestFit="1" customWidth="1"/>
    <col min="11782" max="11782" width="8.81640625" style="192" bestFit="1" customWidth="1"/>
    <col min="11783" max="11783" width="22.81640625" style="192" customWidth="1"/>
    <col min="11784" max="11784" width="59.7265625" style="192" bestFit="1" customWidth="1"/>
    <col min="11785" max="11785" width="57.81640625" style="192" bestFit="1" customWidth="1"/>
    <col min="11786" max="11786" width="35.26953125" style="192" bestFit="1" customWidth="1"/>
    <col min="11787" max="11787" width="28.1796875" style="192" bestFit="1" customWidth="1"/>
    <col min="11788" max="11788" width="33.1796875" style="192" bestFit="1" customWidth="1"/>
    <col min="11789" max="11789" width="26" style="192" bestFit="1" customWidth="1"/>
    <col min="11790" max="11790" width="19.1796875" style="192" bestFit="1" customWidth="1"/>
    <col min="11791" max="11791" width="10.453125" style="192" customWidth="1"/>
    <col min="11792" max="11792" width="11.81640625" style="192" customWidth="1"/>
    <col min="11793" max="11793" width="14.7265625" style="192" customWidth="1"/>
    <col min="11794" max="11794" width="9" style="192" bestFit="1" customWidth="1"/>
    <col min="11795" max="12034" width="9.1796875" style="192"/>
    <col min="12035" max="12035" width="4.7265625" style="192" bestFit="1" customWidth="1"/>
    <col min="12036" max="12036" width="9.7265625" style="192" bestFit="1" customWidth="1"/>
    <col min="12037" max="12037" width="10" style="192" bestFit="1" customWidth="1"/>
    <col min="12038" max="12038" width="8.81640625" style="192" bestFit="1" customWidth="1"/>
    <col min="12039" max="12039" width="22.81640625" style="192" customWidth="1"/>
    <col min="12040" max="12040" width="59.7265625" style="192" bestFit="1" customWidth="1"/>
    <col min="12041" max="12041" width="57.81640625" style="192" bestFit="1" customWidth="1"/>
    <col min="12042" max="12042" width="35.26953125" style="192" bestFit="1" customWidth="1"/>
    <col min="12043" max="12043" width="28.1796875" style="192" bestFit="1" customWidth="1"/>
    <col min="12044" max="12044" width="33.1796875" style="192" bestFit="1" customWidth="1"/>
    <col min="12045" max="12045" width="26" style="192" bestFit="1" customWidth="1"/>
    <col min="12046" max="12046" width="19.1796875" style="192" bestFit="1" customWidth="1"/>
    <col min="12047" max="12047" width="10.453125" style="192" customWidth="1"/>
    <col min="12048" max="12048" width="11.81640625" style="192" customWidth="1"/>
    <col min="12049" max="12049" width="14.7265625" style="192" customWidth="1"/>
    <col min="12050" max="12050" width="9" style="192" bestFit="1" customWidth="1"/>
    <col min="12051" max="12290" width="9.1796875" style="192"/>
    <col min="12291" max="12291" width="4.7265625" style="192" bestFit="1" customWidth="1"/>
    <col min="12292" max="12292" width="9.7265625" style="192" bestFit="1" customWidth="1"/>
    <col min="12293" max="12293" width="10" style="192" bestFit="1" customWidth="1"/>
    <col min="12294" max="12294" width="8.81640625" style="192" bestFit="1" customWidth="1"/>
    <col min="12295" max="12295" width="22.81640625" style="192" customWidth="1"/>
    <col min="12296" max="12296" width="59.7265625" style="192" bestFit="1" customWidth="1"/>
    <col min="12297" max="12297" width="57.81640625" style="192" bestFit="1" customWidth="1"/>
    <col min="12298" max="12298" width="35.26953125" style="192" bestFit="1" customWidth="1"/>
    <col min="12299" max="12299" width="28.1796875" style="192" bestFit="1" customWidth="1"/>
    <col min="12300" max="12300" width="33.1796875" style="192" bestFit="1" customWidth="1"/>
    <col min="12301" max="12301" width="26" style="192" bestFit="1" customWidth="1"/>
    <col min="12302" max="12302" width="19.1796875" style="192" bestFit="1" customWidth="1"/>
    <col min="12303" max="12303" width="10.453125" style="192" customWidth="1"/>
    <col min="12304" max="12304" width="11.81640625" style="192" customWidth="1"/>
    <col min="12305" max="12305" width="14.7265625" style="192" customWidth="1"/>
    <col min="12306" max="12306" width="9" style="192" bestFit="1" customWidth="1"/>
    <col min="12307" max="12546" width="9.1796875" style="192"/>
    <col min="12547" max="12547" width="4.7265625" style="192" bestFit="1" customWidth="1"/>
    <col min="12548" max="12548" width="9.7265625" style="192" bestFit="1" customWidth="1"/>
    <col min="12549" max="12549" width="10" style="192" bestFit="1" customWidth="1"/>
    <col min="12550" max="12550" width="8.81640625" style="192" bestFit="1" customWidth="1"/>
    <col min="12551" max="12551" width="22.81640625" style="192" customWidth="1"/>
    <col min="12552" max="12552" width="59.7265625" style="192" bestFit="1" customWidth="1"/>
    <col min="12553" max="12553" width="57.81640625" style="192" bestFit="1" customWidth="1"/>
    <col min="12554" max="12554" width="35.26953125" style="192" bestFit="1" customWidth="1"/>
    <col min="12555" max="12555" width="28.1796875" style="192" bestFit="1" customWidth="1"/>
    <col min="12556" max="12556" width="33.1796875" style="192" bestFit="1" customWidth="1"/>
    <col min="12557" max="12557" width="26" style="192" bestFit="1" customWidth="1"/>
    <col min="12558" max="12558" width="19.1796875" style="192" bestFit="1" customWidth="1"/>
    <col min="12559" max="12559" width="10.453125" style="192" customWidth="1"/>
    <col min="12560" max="12560" width="11.81640625" style="192" customWidth="1"/>
    <col min="12561" max="12561" width="14.7265625" style="192" customWidth="1"/>
    <col min="12562" max="12562" width="9" style="192" bestFit="1" customWidth="1"/>
    <col min="12563" max="12802" width="9.1796875" style="192"/>
    <col min="12803" max="12803" width="4.7265625" style="192" bestFit="1" customWidth="1"/>
    <col min="12804" max="12804" width="9.7265625" style="192" bestFit="1" customWidth="1"/>
    <col min="12805" max="12805" width="10" style="192" bestFit="1" customWidth="1"/>
    <col min="12806" max="12806" width="8.81640625" style="192" bestFit="1" customWidth="1"/>
    <col min="12807" max="12807" width="22.81640625" style="192" customWidth="1"/>
    <col min="12808" max="12808" width="59.7265625" style="192" bestFit="1" customWidth="1"/>
    <col min="12809" max="12809" width="57.81640625" style="192" bestFit="1" customWidth="1"/>
    <col min="12810" max="12810" width="35.26953125" style="192" bestFit="1" customWidth="1"/>
    <col min="12811" max="12811" width="28.1796875" style="192" bestFit="1" customWidth="1"/>
    <col min="12812" max="12812" width="33.1796875" style="192" bestFit="1" customWidth="1"/>
    <col min="12813" max="12813" width="26" style="192" bestFit="1" customWidth="1"/>
    <col min="12814" max="12814" width="19.1796875" style="192" bestFit="1" customWidth="1"/>
    <col min="12815" max="12815" width="10.453125" style="192" customWidth="1"/>
    <col min="12816" max="12816" width="11.81640625" style="192" customWidth="1"/>
    <col min="12817" max="12817" width="14.7265625" style="192" customWidth="1"/>
    <col min="12818" max="12818" width="9" style="192" bestFit="1" customWidth="1"/>
    <col min="12819" max="13058" width="9.1796875" style="192"/>
    <col min="13059" max="13059" width="4.7265625" style="192" bestFit="1" customWidth="1"/>
    <col min="13060" max="13060" width="9.7265625" style="192" bestFit="1" customWidth="1"/>
    <col min="13061" max="13061" width="10" style="192" bestFit="1" customWidth="1"/>
    <col min="13062" max="13062" width="8.81640625" style="192" bestFit="1" customWidth="1"/>
    <col min="13063" max="13063" width="22.81640625" style="192" customWidth="1"/>
    <col min="13064" max="13064" width="59.7265625" style="192" bestFit="1" customWidth="1"/>
    <col min="13065" max="13065" width="57.81640625" style="192" bestFit="1" customWidth="1"/>
    <col min="13066" max="13066" width="35.26953125" style="192" bestFit="1" customWidth="1"/>
    <col min="13067" max="13067" width="28.1796875" style="192" bestFit="1" customWidth="1"/>
    <col min="13068" max="13068" width="33.1796875" style="192" bestFit="1" customWidth="1"/>
    <col min="13069" max="13069" width="26" style="192" bestFit="1" customWidth="1"/>
    <col min="13070" max="13070" width="19.1796875" style="192" bestFit="1" customWidth="1"/>
    <col min="13071" max="13071" width="10.453125" style="192" customWidth="1"/>
    <col min="13072" max="13072" width="11.81640625" style="192" customWidth="1"/>
    <col min="13073" max="13073" width="14.7265625" style="192" customWidth="1"/>
    <col min="13074" max="13074" width="9" style="192" bestFit="1" customWidth="1"/>
    <col min="13075" max="13314" width="9.1796875" style="192"/>
    <col min="13315" max="13315" width="4.7265625" style="192" bestFit="1" customWidth="1"/>
    <col min="13316" max="13316" width="9.7265625" style="192" bestFit="1" customWidth="1"/>
    <col min="13317" max="13317" width="10" style="192" bestFit="1" customWidth="1"/>
    <col min="13318" max="13318" width="8.81640625" style="192" bestFit="1" customWidth="1"/>
    <col min="13319" max="13319" width="22.81640625" style="192" customWidth="1"/>
    <col min="13320" max="13320" width="59.7265625" style="192" bestFit="1" customWidth="1"/>
    <col min="13321" max="13321" width="57.81640625" style="192" bestFit="1" customWidth="1"/>
    <col min="13322" max="13322" width="35.26953125" style="192" bestFit="1" customWidth="1"/>
    <col min="13323" max="13323" width="28.1796875" style="192" bestFit="1" customWidth="1"/>
    <col min="13324" max="13324" width="33.1796875" style="192" bestFit="1" customWidth="1"/>
    <col min="13325" max="13325" width="26" style="192" bestFit="1" customWidth="1"/>
    <col min="13326" max="13326" width="19.1796875" style="192" bestFit="1" customWidth="1"/>
    <col min="13327" max="13327" width="10.453125" style="192" customWidth="1"/>
    <col min="13328" max="13328" width="11.81640625" style="192" customWidth="1"/>
    <col min="13329" max="13329" width="14.7265625" style="192" customWidth="1"/>
    <col min="13330" max="13330" width="9" style="192" bestFit="1" customWidth="1"/>
    <col min="13331" max="13570" width="9.1796875" style="192"/>
    <col min="13571" max="13571" width="4.7265625" style="192" bestFit="1" customWidth="1"/>
    <col min="13572" max="13572" width="9.7265625" style="192" bestFit="1" customWidth="1"/>
    <col min="13573" max="13573" width="10" style="192" bestFit="1" customWidth="1"/>
    <col min="13574" max="13574" width="8.81640625" style="192" bestFit="1" customWidth="1"/>
    <col min="13575" max="13575" width="22.81640625" style="192" customWidth="1"/>
    <col min="13576" max="13576" width="59.7265625" style="192" bestFit="1" customWidth="1"/>
    <col min="13577" max="13577" width="57.81640625" style="192" bestFit="1" customWidth="1"/>
    <col min="13578" max="13578" width="35.26953125" style="192" bestFit="1" customWidth="1"/>
    <col min="13579" max="13579" width="28.1796875" style="192" bestFit="1" customWidth="1"/>
    <col min="13580" max="13580" width="33.1796875" style="192" bestFit="1" customWidth="1"/>
    <col min="13581" max="13581" width="26" style="192" bestFit="1" customWidth="1"/>
    <col min="13582" max="13582" width="19.1796875" style="192" bestFit="1" customWidth="1"/>
    <col min="13583" max="13583" width="10.453125" style="192" customWidth="1"/>
    <col min="13584" max="13584" width="11.81640625" style="192" customWidth="1"/>
    <col min="13585" max="13585" width="14.7265625" style="192" customWidth="1"/>
    <col min="13586" max="13586" width="9" style="192" bestFit="1" customWidth="1"/>
    <col min="13587" max="13826" width="9.1796875" style="192"/>
    <col min="13827" max="13827" width="4.7265625" style="192" bestFit="1" customWidth="1"/>
    <col min="13828" max="13828" width="9.7265625" style="192" bestFit="1" customWidth="1"/>
    <col min="13829" max="13829" width="10" style="192" bestFit="1" customWidth="1"/>
    <col min="13830" max="13830" width="8.81640625" style="192" bestFit="1" customWidth="1"/>
    <col min="13831" max="13831" width="22.81640625" style="192" customWidth="1"/>
    <col min="13832" max="13832" width="59.7265625" style="192" bestFit="1" customWidth="1"/>
    <col min="13833" max="13833" width="57.81640625" style="192" bestFit="1" customWidth="1"/>
    <col min="13834" max="13834" width="35.26953125" style="192" bestFit="1" customWidth="1"/>
    <col min="13835" max="13835" width="28.1796875" style="192" bestFit="1" customWidth="1"/>
    <col min="13836" max="13836" width="33.1796875" style="192" bestFit="1" customWidth="1"/>
    <col min="13837" max="13837" width="26" style="192" bestFit="1" customWidth="1"/>
    <col min="13838" max="13838" width="19.1796875" style="192" bestFit="1" customWidth="1"/>
    <col min="13839" max="13839" width="10.453125" style="192" customWidth="1"/>
    <col min="13840" max="13840" width="11.81640625" style="192" customWidth="1"/>
    <col min="13841" max="13841" width="14.7265625" style="192" customWidth="1"/>
    <col min="13842" max="13842" width="9" style="192" bestFit="1" customWidth="1"/>
    <col min="13843" max="14082" width="9.1796875" style="192"/>
    <col min="14083" max="14083" width="4.7265625" style="192" bestFit="1" customWidth="1"/>
    <col min="14084" max="14084" width="9.7265625" style="192" bestFit="1" customWidth="1"/>
    <col min="14085" max="14085" width="10" style="192" bestFit="1" customWidth="1"/>
    <col min="14086" max="14086" width="8.81640625" style="192" bestFit="1" customWidth="1"/>
    <col min="14087" max="14087" width="22.81640625" style="192" customWidth="1"/>
    <col min="14088" max="14088" width="59.7265625" style="192" bestFit="1" customWidth="1"/>
    <col min="14089" max="14089" width="57.81640625" style="192" bestFit="1" customWidth="1"/>
    <col min="14090" max="14090" width="35.26953125" style="192" bestFit="1" customWidth="1"/>
    <col min="14091" max="14091" width="28.1796875" style="192" bestFit="1" customWidth="1"/>
    <col min="14092" max="14092" width="33.1796875" style="192" bestFit="1" customWidth="1"/>
    <col min="14093" max="14093" width="26" style="192" bestFit="1" customWidth="1"/>
    <col min="14094" max="14094" width="19.1796875" style="192" bestFit="1" customWidth="1"/>
    <col min="14095" max="14095" width="10.453125" style="192" customWidth="1"/>
    <col min="14096" max="14096" width="11.81640625" style="192" customWidth="1"/>
    <col min="14097" max="14097" width="14.7265625" style="192" customWidth="1"/>
    <col min="14098" max="14098" width="9" style="192" bestFit="1" customWidth="1"/>
    <col min="14099" max="14338" width="9.1796875" style="192"/>
    <col min="14339" max="14339" width="4.7265625" style="192" bestFit="1" customWidth="1"/>
    <col min="14340" max="14340" width="9.7265625" style="192" bestFit="1" customWidth="1"/>
    <col min="14341" max="14341" width="10" style="192" bestFit="1" customWidth="1"/>
    <col min="14342" max="14342" width="8.81640625" style="192" bestFit="1" customWidth="1"/>
    <col min="14343" max="14343" width="22.81640625" style="192" customWidth="1"/>
    <col min="14344" max="14344" width="59.7265625" style="192" bestFit="1" customWidth="1"/>
    <col min="14345" max="14345" width="57.81640625" style="192" bestFit="1" customWidth="1"/>
    <col min="14346" max="14346" width="35.26953125" style="192" bestFit="1" customWidth="1"/>
    <col min="14347" max="14347" width="28.1796875" style="192" bestFit="1" customWidth="1"/>
    <col min="14348" max="14348" width="33.1796875" style="192" bestFit="1" customWidth="1"/>
    <col min="14349" max="14349" width="26" style="192" bestFit="1" customWidth="1"/>
    <col min="14350" max="14350" width="19.1796875" style="192" bestFit="1" customWidth="1"/>
    <col min="14351" max="14351" width="10.453125" style="192" customWidth="1"/>
    <col min="14352" max="14352" width="11.81640625" style="192" customWidth="1"/>
    <col min="14353" max="14353" width="14.7265625" style="192" customWidth="1"/>
    <col min="14354" max="14354" width="9" style="192" bestFit="1" customWidth="1"/>
    <col min="14355" max="14594" width="9.1796875" style="192"/>
    <col min="14595" max="14595" width="4.7265625" style="192" bestFit="1" customWidth="1"/>
    <col min="14596" max="14596" width="9.7265625" style="192" bestFit="1" customWidth="1"/>
    <col min="14597" max="14597" width="10" style="192" bestFit="1" customWidth="1"/>
    <col min="14598" max="14598" width="8.81640625" style="192" bestFit="1" customWidth="1"/>
    <col min="14599" max="14599" width="22.81640625" style="192" customWidth="1"/>
    <col min="14600" max="14600" width="59.7265625" style="192" bestFit="1" customWidth="1"/>
    <col min="14601" max="14601" width="57.81640625" style="192" bestFit="1" customWidth="1"/>
    <col min="14602" max="14602" width="35.26953125" style="192" bestFit="1" customWidth="1"/>
    <col min="14603" max="14603" width="28.1796875" style="192" bestFit="1" customWidth="1"/>
    <col min="14604" max="14604" width="33.1796875" style="192" bestFit="1" customWidth="1"/>
    <col min="14605" max="14605" width="26" style="192" bestFit="1" customWidth="1"/>
    <col min="14606" max="14606" width="19.1796875" style="192" bestFit="1" customWidth="1"/>
    <col min="14607" max="14607" width="10.453125" style="192" customWidth="1"/>
    <col min="14608" max="14608" width="11.81640625" style="192" customWidth="1"/>
    <col min="14609" max="14609" width="14.7265625" style="192" customWidth="1"/>
    <col min="14610" max="14610" width="9" style="192" bestFit="1" customWidth="1"/>
    <col min="14611" max="14850" width="9.1796875" style="192"/>
    <col min="14851" max="14851" width="4.7265625" style="192" bestFit="1" customWidth="1"/>
    <col min="14852" max="14852" width="9.7265625" style="192" bestFit="1" customWidth="1"/>
    <col min="14853" max="14853" width="10" style="192" bestFit="1" customWidth="1"/>
    <col min="14854" max="14854" width="8.81640625" style="192" bestFit="1" customWidth="1"/>
    <col min="14855" max="14855" width="22.81640625" style="192" customWidth="1"/>
    <col min="14856" max="14856" width="59.7265625" style="192" bestFit="1" customWidth="1"/>
    <col min="14857" max="14857" width="57.81640625" style="192" bestFit="1" customWidth="1"/>
    <col min="14858" max="14858" width="35.26953125" style="192" bestFit="1" customWidth="1"/>
    <col min="14859" max="14859" width="28.1796875" style="192" bestFit="1" customWidth="1"/>
    <col min="14860" max="14860" width="33.1796875" style="192" bestFit="1" customWidth="1"/>
    <col min="14861" max="14861" width="26" style="192" bestFit="1" customWidth="1"/>
    <col min="14862" max="14862" width="19.1796875" style="192" bestFit="1" customWidth="1"/>
    <col min="14863" max="14863" width="10.453125" style="192" customWidth="1"/>
    <col min="14864" max="14864" width="11.81640625" style="192" customWidth="1"/>
    <col min="14865" max="14865" width="14.7265625" style="192" customWidth="1"/>
    <col min="14866" max="14866" width="9" style="192" bestFit="1" customWidth="1"/>
    <col min="14867" max="15106" width="9.1796875" style="192"/>
    <col min="15107" max="15107" width="4.7265625" style="192" bestFit="1" customWidth="1"/>
    <col min="15108" max="15108" width="9.7265625" style="192" bestFit="1" customWidth="1"/>
    <col min="15109" max="15109" width="10" style="192" bestFit="1" customWidth="1"/>
    <col min="15110" max="15110" width="8.81640625" style="192" bestFit="1" customWidth="1"/>
    <col min="15111" max="15111" width="22.81640625" style="192" customWidth="1"/>
    <col min="15112" max="15112" width="59.7265625" style="192" bestFit="1" customWidth="1"/>
    <col min="15113" max="15113" width="57.81640625" style="192" bestFit="1" customWidth="1"/>
    <col min="15114" max="15114" width="35.26953125" style="192" bestFit="1" customWidth="1"/>
    <col min="15115" max="15115" width="28.1796875" style="192" bestFit="1" customWidth="1"/>
    <col min="15116" max="15116" width="33.1796875" style="192" bestFit="1" customWidth="1"/>
    <col min="15117" max="15117" width="26" style="192" bestFit="1" customWidth="1"/>
    <col min="15118" max="15118" width="19.1796875" style="192" bestFit="1" customWidth="1"/>
    <col min="15119" max="15119" width="10.453125" style="192" customWidth="1"/>
    <col min="15120" max="15120" width="11.81640625" style="192" customWidth="1"/>
    <col min="15121" max="15121" width="14.7265625" style="192" customWidth="1"/>
    <col min="15122" max="15122" width="9" style="192" bestFit="1" customWidth="1"/>
    <col min="15123" max="15362" width="9.1796875" style="192"/>
    <col min="15363" max="15363" width="4.7265625" style="192" bestFit="1" customWidth="1"/>
    <col min="15364" max="15364" width="9.7265625" style="192" bestFit="1" customWidth="1"/>
    <col min="15365" max="15365" width="10" style="192" bestFit="1" customWidth="1"/>
    <col min="15366" max="15366" width="8.81640625" style="192" bestFit="1" customWidth="1"/>
    <col min="15367" max="15367" width="22.81640625" style="192" customWidth="1"/>
    <col min="15368" max="15368" width="59.7265625" style="192" bestFit="1" customWidth="1"/>
    <col min="15369" max="15369" width="57.81640625" style="192" bestFit="1" customWidth="1"/>
    <col min="15370" max="15370" width="35.26953125" style="192" bestFit="1" customWidth="1"/>
    <col min="15371" max="15371" width="28.1796875" style="192" bestFit="1" customWidth="1"/>
    <col min="15372" max="15372" width="33.1796875" style="192" bestFit="1" customWidth="1"/>
    <col min="15373" max="15373" width="26" style="192" bestFit="1" customWidth="1"/>
    <col min="15374" max="15374" width="19.1796875" style="192" bestFit="1" customWidth="1"/>
    <col min="15375" max="15375" width="10.453125" style="192" customWidth="1"/>
    <col min="15376" max="15376" width="11.81640625" style="192" customWidth="1"/>
    <col min="15377" max="15377" width="14.7265625" style="192" customWidth="1"/>
    <col min="15378" max="15378" width="9" style="192" bestFit="1" customWidth="1"/>
    <col min="15379" max="15618" width="9.1796875" style="192"/>
    <col min="15619" max="15619" width="4.7265625" style="192" bestFit="1" customWidth="1"/>
    <col min="15620" max="15620" width="9.7265625" style="192" bestFit="1" customWidth="1"/>
    <col min="15621" max="15621" width="10" style="192" bestFit="1" customWidth="1"/>
    <col min="15622" max="15622" width="8.81640625" style="192" bestFit="1" customWidth="1"/>
    <col min="15623" max="15623" width="22.81640625" style="192" customWidth="1"/>
    <col min="15624" max="15624" width="59.7265625" style="192" bestFit="1" customWidth="1"/>
    <col min="15625" max="15625" width="57.81640625" style="192" bestFit="1" customWidth="1"/>
    <col min="15626" max="15626" width="35.26953125" style="192" bestFit="1" customWidth="1"/>
    <col min="15627" max="15627" width="28.1796875" style="192" bestFit="1" customWidth="1"/>
    <col min="15628" max="15628" width="33.1796875" style="192" bestFit="1" customWidth="1"/>
    <col min="15629" max="15629" width="26" style="192" bestFit="1" customWidth="1"/>
    <col min="15630" max="15630" width="19.1796875" style="192" bestFit="1" customWidth="1"/>
    <col min="15631" max="15631" width="10.453125" style="192" customWidth="1"/>
    <col min="15632" max="15632" width="11.81640625" style="192" customWidth="1"/>
    <col min="15633" max="15633" width="14.7265625" style="192" customWidth="1"/>
    <col min="15634" max="15634" width="9" style="192" bestFit="1" customWidth="1"/>
    <col min="15635" max="15874" width="9.1796875" style="192"/>
    <col min="15875" max="15875" width="4.7265625" style="192" bestFit="1" customWidth="1"/>
    <col min="15876" max="15876" width="9.7265625" style="192" bestFit="1" customWidth="1"/>
    <col min="15877" max="15877" width="10" style="192" bestFit="1" customWidth="1"/>
    <col min="15878" max="15878" width="8.81640625" style="192" bestFit="1" customWidth="1"/>
    <col min="15879" max="15879" width="22.81640625" style="192" customWidth="1"/>
    <col min="15880" max="15880" width="59.7265625" style="192" bestFit="1" customWidth="1"/>
    <col min="15881" max="15881" width="57.81640625" style="192" bestFit="1" customWidth="1"/>
    <col min="15882" max="15882" width="35.26953125" style="192" bestFit="1" customWidth="1"/>
    <col min="15883" max="15883" width="28.1796875" style="192" bestFit="1" customWidth="1"/>
    <col min="15884" max="15884" width="33.1796875" style="192" bestFit="1" customWidth="1"/>
    <col min="15885" max="15885" width="26" style="192" bestFit="1" customWidth="1"/>
    <col min="15886" max="15886" width="19.1796875" style="192" bestFit="1" customWidth="1"/>
    <col min="15887" max="15887" width="10.453125" style="192" customWidth="1"/>
    <col min="15888" max="15888" width="11.81640625" style="192" customWidth="1"/>
    <col min="15889" max="15889" width="14.7265625" style="192" customWidth="1"/>
    <col min="15890" max="15890" width="9" style="192" bestFit="1" customWidth="1"/>
    <col min="15891" max="16130" width="9.1796875" style="192"/>
    <col min="16131" max="16131" width="4.7265625" style="192" bestFit="1" customWidth="1"/>
    <col min="16132" max="16132" width="9.7265625" style="192" bestFit="1" customWidth="1"/>
    <col min="16133" max="16133" width="10" style="192" bestFit="1" customWidth="1"/>
    <col min="16134" max="16134" width="8.81640625" style="192" bestFit="1" customWidth="1"/>
    <col min="16135" max="16135" width="22.81640625" style="192" customWidth="1"/>
    <col min="16136" max="16136" width="59.7265625" style="192" bestFit="1" customWidth="1"/>
    <col min="16137" max="16137" width="57.81640625" style="192" bestFit="1" customWidth="1"/>
    <col min="16138" max="16138" width="35.26953125" style="192" bestFit="1" customWidth="1"/>
    <col min="16139" max="16139" width="28.1796875" style="192" bestFit="1" customWidth="1"/>
    <col min="16140" max="16140" width="33.1796875" style="192" bestFit="1" customWidth="1"/>
    <col min="16141" max="16141" width="26" style="192" bestFit="1" customWidth="1"/>
    <col min="16142" max="16142" width="19.1796875" style="192" bestFit="1" customWidth="1"/>
    <col min="16143" max="16143" width="10.453125" style="192" customWidth="1"/>
    <col min="16144" max="16144" width="11.81640625" style="192" customWidth="1"/>
    <col min="16145" max="16145" width="14.7265625" style="192" customWidth="1"/>
    <col min="16146" max="16146" width="9" style="192" bestFit="1" customWidth="1"/>
    <col min="16147" max="16384" width="9.1796875" style="192"/>
  </cols>
  <sheetData>
    <row r="2" spans="1:19" x14ac:dyDescent="0.35">
      <c r="A2" s="19" t="s">
        <v>1433</v>
      </c>
    </row>
    <row r="3" spans="1:19" x14ac:dyDescent="0.35">
      <c r="M3" s="2"/>
      <c r="N3" s="2"/>
      <c r="O3" s="2"/>
      <c r="P3" s="2"/>
    </row>
    <row r="4" spans="1:19" s="3" customFormat="1" ht="49.5" customHeight="1" x14ac:dyDescent="0.35">
      <c r="A4" s="1121" t="s">
        <v>0</v>
      </c>
      <c r="B4" s="944" t="s">
        <v>1</v>
      </c>
      <c r="C4" s="944" t="s">
        <v>2</v>
      </c>
      <c r="D4" s="944" t="s">
        <v>3</v>
      </c>
      <c r="E4" s="1121" t="s">
        <v>4</v>
      </c>
      <c r="F4" s="1121" t="s">
        <v>5</v>
      </c>
      <c r="G4" s="1121" t="s">
        <v>6</v>
      </c>
      <c r="H4" s="944" t="s">
        <v>7</v>
      </c>
      <c r="I4" s="944"/>
      <c r="J4" s="1121" t="s">
        <v>8</v>
      </c>
      <c r="K4" s="944" t="s">
        <v>214</v>
      </c>
      <c r="L4" s="1122"/>
      <c r="M4" s="943" t="s">
        <v>215</v>
      </c>
      <c r="N4" s="943"/>
      <c r="O4" s="943" t="s">
        <v>9</v>
      </c>
      <c r="P4" s="943"/>
      <c r="Q4" s="1121" t="s">
        <v>216</v>
      </c>
      <c r="R4" s="944" t="s">
        <v>10</v>
      </c>
      <c r="S4" s="20"/>
    </row>
    <row r="5" spans="1:19" s="3" customFormat="1" ht="15.5" x14ac:dyDescent="0.25">
      <c r="A5" s="1121"/>
      <c r="B5" s="944"/>
      <c r="C5" s="944"/>
      <c r="D5" s="944"/>
      <c r="E5" s="1121"/>
      <c r="F5" s="1121"/>
      <c r="G5" s="1121"/>
      <c r="H5" s="175" t="s">
        <v>11</v>
      </c>
      <c r="I5" s="175" t="s">
        <v>12</v>
      </c>
      <c r="J5" s="1121"/>
      <c r="K5" s="175">
        <v>2020</v>
      </c>
      <c r="L5" s="175">
        <v>2021</v>
      </c>
      <c r="M5" s="61">
        <v>2020</v>
      </c>
      <c r="N5" s="61">
        <v>2021</v>
      </c>
      <c r="O5" s="61">
        <v>2020</v>
      </c>
      <c r="P5" s="61">
        <v>2021</v>
      </c>
      <c r="Q5" s="1121"/>
      <c r="R5" s="944"/>
      <c r="S5" s="20"/>
    </row>
    <row r="6" spans="1:19" s="3" customFormat="1" ht="15.5" x14ac:dyDescent="0.25">
      <c r="A6" s="188" t="s">
        <v>13</v>
      </c>
      <c r="B6" s="175" t="s">
        <v>14</v>
      </c>
      <c r="C6" s="175" t="s">
        <v>15</v>
      </c>
      <c r="D6" s="175" t="s">
        <v>16</v>
      </c>
      <c r="E6" s="188" t="s">
        <v>17</v>
      </c>
      <c r="F6" s="188" t="s">
        <v>18</v>
      </c>
      <c r="G6" s="188" t="s">
        <v>19</v>
      </c>
      <c r="H6" s="175" t="s">
        <v>20</v>
      </c>
      <c r="I6" s="175" t="s">
        <v>21</v>
      </c>
      <c r="J6" s="188" t="s">
        <v>22</v>
      </c>
      <c r="K6" s="175" t="s">
        <v>23</v>
      </c>
      <c r="L6" s="175" t="s">
        <v>24</v>
      </c>
      <c r="M6" s="176" t="s">
        <v>25</v>
      </c>
      <c r="N6" s="176" t="s">
        <v>26</v>
      </c>
      <c r="O6" s="176" t="s">
        <v>27</v>
      </c>
      <c r="P6" s="176" t="s">
        <v>28</v>
      </c>
      <c r="Q6" s="188" t="s">
        <v>29</v>
      </c>
      <c r="R6" s="175" t="s">
        <v>30</v>
      </c>
      <c r="S6" s="20"/>
    </row>
    <row r="7" spans="1:19" s="6" customFormat="1" ht="156" customHeight="1" x14ac:dyDescent="0.35">
      <c r="A7" s="459">
        <v>1</v>
      </c>
      <c r="B7" s="459">
        <v>1</v>
      </c>
      <c r="C7" s="459">
        <v>4</v>
      </c>
      <c r="D7" s="459">
        <v>2</v>
      </c>
      <c r="E7" s="460" t="s">
        <v>762</v>
      </c>
      <c r="F7" s="460" t="s">
        <v>1066</v>
      </c>
      <c r="G7" s="459" t="s">
        <v>267</v>
      </c>
      <c r="H7" s="459" t="s">
        <v>51</v>
      </c>
      <c r="I7" s="459">
        <v>4</v>
      </c>
      <c r="J7" s="460" t="s">
        <v>763</v>
      </c>
      <c r="K7" s="459" t="s">
        <v>35</v>
      </c>
      <c r="L7" s="459"/>
      <c r="M7" s="461">
        <v>164000</v>
      </c>
      <c r="N7" s="459"/>
      <c r="O7" s="461">
        <v>164000</v>
      </c>
      <c r="P7" s="459"/>
      <c r="Q7" s="460" t="s">
        <v>761</v>
      </c>
      <c r="R7" s="460" t="s">
        <v>1054</v>
      </c>
      <c r="S7" s="22"/>
    </row>
    <row r="8" spans="1:19" s="6" customFormat="1" ht="142.5" customHeight="1" x14ac:dyDescent="0.35">
      <c r="A8" s="462">
        <v>1</v>
      </c>
      <c r="B8" s="462">
        <v>1</v>
      </c>
      <c r="C8" s="462">
        <v>4</v>
      </c>
      <c r="D8" s="462">
        <v>2</v>
      </c>
      <c r="E8" s="463" t="s">
        <v>762</v>
      </c>
      <c r="F8" s="463" t="s">
        <v>1402</v>
      </c>
      <c r="G8" s="70" t="s">
        <v>1403</v>
      </c>
      <c r="H8" s="189" t="s">
        <v>1404</v>
      </c>
      <c r="I8" s="70">
        <v>25</v>
      </c>
      <c r="J8" s="463" t="s">
        <v>1405</v>
      </c>
      <c r="K8" s="462" t="s">
        <v>35</v>
      </c>
      <c r="L8" s="462"/>
      <c r="M8" s="68">
        <v>5000</v>
      </c>
      <c r="N8" s="462"/>
      <c r="O8" s="68">
        <v>5000</v>
      </c>
      <c r="P8" s="462"/>
      <c r="Q8" s="463" t="s">
        <v>761</v>
      </c>
      <c r="R8" s="463" t="s">
        <v>1054</v>
      </c>
      <c r="S8" s="22"/>
    </row>
    <row r="9" spans="1:19" s="6" customFormat="1" ht="36" customHeight="1" x14ac:dyDescent="0.35">
      <c r="A9" s="1123" t="s">
        <v>1549</v>
      </c>
      <c r="B9" s="1124"/>
      <c r="C9" s="1124"/>
      <c r="D9" s="1124"/>
      <c r="E9" s="1124"/>
      <c r="F9" s="1124"/>
      <c r="G9" s="1124"/>
      <c r="H9" s="1124"/>
      <c r="I9" s="1124"/>
      <c r="J9" s="1124"/>
      <c r="K9" s="1124"/>
      <c r="L9" s="1124"/>
      <c r="M9" s="1124"/>
      <c r="N9" s="1124"/>
      <c r="O9" s="1124"/>
      <c r="P9" s="1124"/>
      <c r="Q9" s="1124"/>
      <c r="R9" s="1125"/>
      <c r="S9" s="22"/>
    </row>
    <row r="10" spans="1:19" ht="129" customHeight="1" x14ac:dyDescent="0.35">
      <c r="A10" s="460">
        <v>2</v>
      </c>
      <c r="B10" s="460">
        <v>1</v>
      </c>
      <c r="C10" s="460">
        <v>4</v>
      </c>
      <c r="D10" s="460">
        <v>2</v>
      </c>
      <c r="E10" s="460" t="s">
        <v>764</v>
      </c>
      <c r="F10" s="460" t="s">
        <v>1406</v>
      </c>
      <c r="G10" s="460" t="s">
        <v>305</v>
      </c>
      <c r="H10" s="460" t="s">
        <v>461</v>
      </c>
      <c r="I10" s="459">
        <v>20</v>
      </c>
      <c r="J10" s="460" t="s">
        <v>765</v>
      </c>
      <c r="K10" s="459" t="s">
        <v>35</v>
      </c>
      <c r="L10" s="464"/>
      <c r="M10" s="465">
        <v>4000</v>
      </c>
      <c r="N10" s="466"/>
      <c r="O10" s="465">
        <v>4000</v>
      </c>
      <c r="P10" s="466"/>
      <c r="Q10" s="460" t="s">
        <v>761</v>
      </c>
      <c r="R10" s="460" t="s">
        <v>766</v>
      </c>
      <c r="S10" s="31"/>
    </row>
    <row r="11" spans="1:19" ht="147" customHeight="1" x14ac:dyDescent="0.35">
      <c r="A11" s="463">
        <v>2</v>
      </c>
      <c r="B11" s="463">
        <v>1</v>
      </c>
      <c r="C11" s="463">
        <v>4</v>
      </c>
      <c r="D11" s="463">
        <v>2</v>
      </c>
      <c r="E11" s="463" t="s">
        <v>764</v>
      </c>
      <c r="F11" s="463" t="s">
        <v>1407</v>
      </c>
      <c r="G11" s="189" t="s">
        <v>1403</v>
      </c>
      <c r="H11" s="189" t="s">
        <v>1404</v>
      </c>
      <c r="I11" s="462">
        <v>20</v>
      </c>
      <c r="J11" s="189" t="s">
        <v>1550</v>
      </c>
      <c r="K11" s="462" t="s">
        <v>35</v>
      </c>
      <c r="L11" s="467"/>
      <c r="M11" s="468">
        <v>4000</v>
      </c>
      <c r="N11" s="469"/>
      <c r="O11" s="468">
        <v>4000</v>
      </c>
      <c r="P11" s="469"/>
      <c r="Q11" s="463" t="s">
        <v>761</v>
      </c>
      <c r="R11" s="463" t="s">
        <v>766</v>
      </c>
      <c r="S11" s="31"/>
    </row>
    <row r="12" spans="1:19" ht="23.25" customHeight="1" x14ac:dyDescent="0.35">
      <c r="A12" s="1123" t="s">
        <v>1408</v>
      </c>
      <c r="B12" s="1124"/>
      <c r="C12" s="1124"/>
      <c r="D12" s="1124"/>
      <c r="E12" s="1124"/>
      <c r="F12" s="1124"/>
      <c r="G12" s="1124"/>
      <c r="H12" s="1124"/>
      <c r="I12" s="1124"/>
      <c r="J12" s="1124"/>
      <c r="K12" s="1124"/>
      <c r="L12" s="1124"/>
      <c r="M12" s="1124"/>
      <c r="N12" s="1124"/>
      <c r="O12" s="1124"/>
      <c r="P12" s="1124"/>
      <c r="Q12" s="1124"/>
      <c r="R12" s="1125"/>
      <c r="S12" s="31"/>
    </row>
    <row r="13" spans="1:19" ht="219" customHeight="1" x14ac:dyDescent="0.35">
      <c r="A13" s="459">
        <v>3</v>
      </c>
      <c r="B13" s="459">
        <v>1</v>
      </c>
      <c r="C13" s="459">
        <v>4</v>
      </c>
      <c r="D13" s="459">
        <v>5</v>
      </c>
      <c r="E13" s="460" t="s">
        <v>767</v>
      </c>
      <c r="F13" s="460" t="s">
        <v>1055</v>
      </c>
      <c r="G13" s="459" t="s">
        <v>37</v>
      </c>
      <c r="H13" s="460" t="s">
        <v>149</v>
      </c>
      <c r="I13" s="459">
        <v>70</v>
      </c>
      <c r="J13" s="460" t="s">
        <v>768</v>
      </c>
      <c r="K13" s="459" t="s">
        <v>35</v>
      </c>
      <c r="L13" s="470"/>
      <c r="M13" s="461">
        <v>7500</v>
      </c>
      <c r="N13" s="470"/>
      <c r="O13" s="461">
        <v>7500</v>
      </c>
      <c r="P13" s="470"/>
      <c r="Q13" s="460" t="s">
        <v>761</v>
      </c>
      <c r="R13" s="460" t="s">
        <v>766</v>
      </c>
    </row>
    <row r="14" spans="1:19" ht="213" customHeight="1" x14ac:dyDescent="0.35">
      <c r="A14" s="462">
        <v>3</v>
      </c>
      <c r="B14" s="462">
        <v>1</v>
      </c>
      <c r="C14" s="462">
        <v>4</v>
      </c>
      <c r="D14" s="462">
        <v>5</v>
      </c>
      <c r="E14" s="463" t="s">
        <v>767</v>
      </c>
      <c r="F14" s="463" t="s">
        <v>1055</v>
      </c>
      <c r="G14" s="462" t="s">
        <v>37</v>
      </c>
      <c r="H14" s="463" t="s">
        <v>149</v>
      </c>
      <c r="I14" s="462">
        <v>70</v>
      </c>
      <c r="J14" s="463" t="s">
        <v>768</v>
      </c>
      <c r="K14" s="462" t="s">
        <v>35</v>
      </c>
      <c r="L14" s="471"/>
      <c r="M14" s="68">
        <v>6812</v>
      </c>
      <c r="N14" s="471"/>
      <c r="O14" s="68">
        <v>6812</v>
      </c>
      <c r="P14" s="471"/>
      <c r="Q14" s="463" t="s">
        <v>761</v>
      </c>
      <c r="R14" s="463" t="s">
        <v>766</v>
      </c>
    </row>
    <row r="15" spans="1:19" ht="42" customHeight="1" x14ac:dyDescent="0.35">
      <c r="A15" s="1126" t="s">
        <v>1409</v>
      </c>
      <c r="B15" s="1127"/>
      <c r="C15" s="1127"/>
      <c r="D15" s="1127"/>
      <c r="E15" s="1127"/>
      <c r="F15" s="1127"/>
      <c r="G15" s="1127"/>
      <c r="H15" s="1127"/>
      <c r="I15" s="1127"/>
      <c r="J15" s="1127"/>
      <c r="K15" s="1127"/>
      <c r="L15" s="1127"/>
      <c r="M15" s="1127"/>
      <c r="N15" s="1127"/>
      <c r="O15" s="1127"/>
      <c r="P15" s="1127"/>
      <c r="Q15" s="1127"/>
      <c r="R15" s="1128"/>
    </row>
    <row r="16" spans="1:19" ht="150.75" customHeight="1" x14ac:dyDescent="0.35">
      <c r="A16" s="112">
        <v>4</v>
      </c>
      <c r="B16" s="112">
        <v>1</v>
      </c>
      <c r="C16" s="112">
        <v>4</v>
      </c>
      <c r="D16" s="112">
        <v>5</v>
      </c>
      <c r="E16" s="112" t="s">
        <v>769</v>
      </c>
      <c r="F16" s="112" t="s">
        <v>770</v>
      </c>
      <c r="G16" s="112" t="s">
        <v>771</v>
      </c>
      <c r="H16" s="112" t="s">
        <v>472</v>
      </c>
      <c r="I16" s="112">
        <v>30</v>
      </c>
      <c r="J16" s="112" t="s">
        <v>772</v>
      </c>
      <c r="K16" s="112" t="s">
        <v>35</v>
      </c>
      <c r="L16" s="112"/>
      <c r="M16" s="486">
        <v>75000</v>
      </c>
      <c r="N16" s="112"/>
      <c r="O16" s="486">
        <v>75000</v>
      </c>
      <c r="P16" s="112"/>
      <c r="Q16" s="112" t="s">
        <v>761</v>
      </c>
      <c r="R16" s="112" t="s">
        <v>766</v>
      </c>
      <c r="S16" s="472"/>
    </row>
    <row r="17" spans="1:19" ht="34.5" customHeight="1" x14ac:dyDescent="0.35">
      <c r="A17" s="1129" t="s">
        <v>1551</v>
      </c>
      <c r="B17" s="1130"/>
      <c r="C17" s="1130"/>
      <c r="D17" s="1130"/>
      <c r="E17" s="1130"/>
      <c r="F17" s="1130"/>
      <c r="G17" s="1130"/>
      <c r="H17" s="1130"/>
      <c r="I17" s="1130"/>
      <c r="J17" s="1130"/>
      <c r="K17" s="1130"/>
      <c r="L17" s="1130"/>
      <c r="M17" s="1130"/>
      <c r="N17" s="1130"/>
      <c r="O17" s="1130"/>
      <c r="P17" s="1130"/>
      <c r="Q17" s="1130"/>
      <c r="R17" s="1131"/>
      <c r="S17" s="472"/>
    </row>
    <row r="18" spans="1:19" ht="217" x14ac:dyDescent="0.35">
      <c r="A18" s="473">
        <v>5</v>
      </c>
      <c r="B18" s="473">
        <v>1</v>
      </c>
      <c r="C18" s="473">
        <v>4</v>
      </c>
      <c r="D18" s="473">
        <v>2</v>
      </c>
      <c r="E18" s="474" t="s">
        <v>773</v>
      </c>
      <c r="F18" s="474" t="s">
        <v>774</v>
      </c>
      <c r="G18" s="473" t="s">
        <v>305</v>
      </c>
      <c r="H18" s="474" t="s">
        <v>461</v>
      </c>
      <c r="I18" s="473">
        <v>15</v>
      </c>
      <c r="J18" s="474" t="s">
        <v>775</v>
      </c>
      <c r="K18" s="473" t="s">
        <v>43</v>
      </c>
      <c r="L18" s="475"/>
      <c r="M18" s="476">
        <v>3000</v>
      </c>
      <c r="N18" s="475"/>
      <c r="O18" s="476">
        <v>3000</v>
      </c>
      <c r="P18" s="475"/>
      <c r="Q18" s="474" t="s">
        <v>761</v>
      </c>
      <c r="R18" s="474" t="s">
        <v>766</v>
      </c>
    </row>
    <row r="19" spans="1:19" ht="217" x14ac:dyDescent="0.35">
      <c r="A19" s="462">
        <v>5</v>
      </c>
      <c r="B19" s="462">
        <v>1</v>
      </c>
      <c r="C19" s="462">
        <v>4</v>
      </c>
      <c r="D19" s="462">
        <v>2</v>
      </c>
      <c r="E19" s="463" t="s">
        <v>773</v>
      </c>
      <c r="F19" s="463" t="s">
        <v>1410</v>
      </c>
      <c r="G19" s="70" t="s">
        <v>1403</v>
      </c>
      <c r="H19" s="189" t="s">
        <v>1404</v>
      </c>
      <c r="I19" s="462">
        <v>15</v>
      </c>
      <c r="J19" s="189" t="s">
        <v>1411</v>
      </c>
      <c r="K19" s="462" t="s">
        <v>43</v>
      </c>
      <c r="L19" s="471"/>
      <c r="M19" s="477">
        <v>3000</v>
      </c>
      <c r="N19" s="471"/>
      <c r="O19" s="477">
        <v>3000</v>
      </c>
      <c r="P19" s="471"/>
      <c r="Q19" s="463" t="s">
        <v>761</v>
      </c>
      <c r="R19" s="463" t="s">
        <v>766</v>
      </c>
    </row>
    <row r="20" spans="1:19" ht="27" customHeight="1" x14ac:dyDescent="0.35">
      <c r="A20" s="1132" t="s">
        <v>1412</v>
      </c>
      <c r="B20" s="1133"/>
      <c r="C20" s="1133"/>
      <c r="D20" s="1133"/>
      <c r="E20" s="1133"/>
      <c r="F20" s="1133"/>
      <c r="G20" s="1133"/>
      <c r="H20" s="1133"/>
      <c r="I20" s="1133"/>
      <c r="J20" s="1133"/>
      <c r="K20" s="1133"/>
      <c r="L20" s="1133"/>
      <c r="M20" s="1133"/>
      <c r="N20" s="1133"/>
      <c r="O20" s="1133"/>
      <c r="P20" s="1133"/>
      <c r="Q20" s="1133"/>
      <c r="R20" s="1134"/>
    </row>
    <row r="21" spans="1:19" ht="158.25" customHeight="1" x14ac:dyDescent="0.35">
      <c r="A21" s="459">
        <v>6</v>
      </c>
      <c r="B21" s="459">
        <v>1</v>
      </c>
      <c r="C21" s="459">
        <v>4</v>
      </c>
      <c r="D21" s="459">
        <v>2</v>
      </c>
      <c r="E21" s="460" t="s">
        <v>776</v>
      </c>
      <c r="F21" s="460" t="s">
        <v>1056</v>
      </c>
      <c r="G21" s="459" t="s">
        <v>267</v>
      </c>
      <c r="H21" s="460" t="s">
        <v>51</v>
      </c>
      <c r="I21" s="459">
        <v>1</v>
      </c>
      <c r="J21" s="460" t="s">
        <v>777</v>
      </c>
      <c r="K21" s="459" t="s">
        <v>35</v>
      </c>
      <c r="L21" s="470"/>
      <c r="M21" s="461">
        <v>50000</v>
      </c>
      <c r="N21" s="470"/>
      <c r="O21" s="461">
        <v>50000</v>
      </c>
      <c r="P21" s="470"/>
      <c r="Q21" s="460" t="s">
        <v>761</v>
      </c>
      <c r="R21" s="460" t="s">
        <v>1054</v>
      </c>
    </row>
    <row r="22" spans="1:19" ht="146.25" customHeight="1" x14ac:dyDescent="0.35">
      <c r="A22" s="462">
        <v>6</v>
      </c>
      <c r="B22" s="462">
        <v>1</v>
      </c>
      <c r="C22" s="462">
        <v>4</v>
      </c>
      <c r="D22" s="462">
        <v>2</v>
      </c>
      <c r="E22" s="463" t="s">
        <v>1413</v>
      </c>
      <c r="F22" s="189" t="s">
        <v>1414</v>
      </c>
      <c r="G22" s="462" t="s">
        <v>267</v>
      </c>
      <c r="H22" s="463" t="s">
        <v>51</v>
      </c>
      <c r="I22" s="462">
        <v>1</v>
      </c>
      <c r="J22" s="463" t="s">
        <v>1415</v>
      </c>
      <c r="K22" s="462" t="s">
        <v>35</v>
      </c>
      <c r="L22" s="471"/>
      <c r="M22" s="68">
        <v>19680</v>
      </c>
      <c r="N22" s="471"/>
      <c r="O22" s="68">
        <v>19680</v>
      </c>
      <c r="P22" s="471"/>
      <c r="Q22" s="463" t="s">
        <v>761</v>
      </c>
      <c r="R22" s="463" t="s">
        <v>1054</v>
      </c>
    </row>
    <row r="23" spans="1:19" ht="60.75" customHeight="1" x14ac:dyDescent="0.35">
      <c r="A23" s="1123" t="s">
        <v>1416</v>
      </c>
      <c r="B23" s="1124"/>
      <c r="C23" s="1124"/>
      <c r="D23" s="1124"/>
      <c r="E23" s="1124"/>
      <c r="F23" s="1124"/>
      <c r="G23" s="1124"/>
      <c r="H23" s="1124"/>
      <c r="I23" s="1124"/>
      <c r="J23" s="1124"/>
      <c r="K23" s="1124"/>
      <c r="L23" s="1124"/>
      <c r="M23" s="1124"/>
      <c r="N23" s="1124"/>
      <c r="O23" s="1124"/>
      <c r="P23" s="1124"/>
      <c r="Q23" s="1124"/>
      <c r="R23" s="1125"/>
    </row>
    <row r="24" spans="1:19" ht="151.5" customHeight="1" x14ac:dyDescent="0.35">
      <c r="A24" s="459">
        <v>7</v>
      </c>
      <c r="B24" s="459">
        <v>1</v>
      </c>
      <c r="C24" s="459">
        <v>4</v>
      </c>
      <c r="D24" s="459">
        <v>2</v>
      </c>
      <c r="E24" s="460" t="s">
        <v>776</v>
      </c>
      <c r="F24" s="460" t="s">
        <v>1056</v>
      </c>
      <c r="G24" s="459" t="s">
        <v>267</v>
      </c>
      <c r="H24" s="460" t="s">
        <v>51</v>
      </c>
      <c r="I24" s="459">
        <v>1</v>
      </c>
      <c r="J24" s="460" t="s">
        <v>777</v>
      </c>
      <c r="K24" s="459" t="s">
        <v>35</v>
      </c>
      <c r="L24" s="470"/>
      <c r="M24" s="461">
        <v>50000</v>
      </c>
      <c r="N24" s="470"/>
      <c r="O24" s="461">
        <v>50000</v>
      </c>
      <c r="P24" s="470"/>
      <c r="Q24" s="460" t="s">
        <v>761</v>
      </c>
      <c r="R24" s="460" t="s">
        <v>1054</v>
      </c>
    </row>
    <row r="25" spans="1:19" ht="176.25" customHeight="1" x14ac:dyDescent="0.35">
      <c r="A25" s="462">
        <v>7</v>
      </c>
      <c r="B25" s="462">
        <v>1</v>
      </c>
      <c r="C25" s="462">
        <v>4</v>
      </c>
      <c r="D25" s="462">
        <v>2</v>
      </c>
      <c r="E25" s="463" t="s">
        <v>776</v>
      </c>
      <c r="F25" s="463" t="s">
        <v>1417</v>
      </c>
      <c r="G25" s="70" t="s">
        <v>1418</v>
      </c>
      <c r="H25" s="189" t="s">
        <v>892</v>
      </c>
      <c r="I25" s="70">
        <v>24</v>
      </c>
      <c r="J25" s="463" t="s">
        <v>1415</v>
      </c>
      <c r="K25" s="462" t="s">
        <v>35</v>
      </c>
      <c r="L25" s="471"/>
      <c r="M25" s="68">
        <v>49600</v>
      </c>
      <c r="N25" s="471"/>
      <c r="O25" s="68">
        <v>49600</v>
      </c>
      <c r="P25" s="471"/>
      <c r="Q25" s="463" t="s">
        <v>761</v>
      </c>
      <c r="R25" s="463" t="s">
        <v>1054</v>
      </c>
    </row>
    <row r="26" spans="1:19" ht="54.75" customHeight="1" x14ac:dyDescent="0.35">
      <c r="A26" s="1123" t="s">
        <v>1552</v>
      </c>
      <c r="B26" s="1124"/>
      <c r="C26" s="1124"/>
      <c r="D26" s="1124"/>
      <c r="E26" s="1124"/>
      <c r="F26" s="1124"/>
      <c r="G26" s="1124"/>
      <c r="H26" s="1124"/>
      <c r="I26" s="1124"/>
      <c r="J26" s="1124"/>
      <c r="K26" s="1124"/>
      <c r="L26" s="1124"/>
      <c r="M26" s="1124"/>
      <c r="N26" s="1124"/>
      <c r="O26" s="1124"/>
      <c r="P26" s="1124"/>
      <c r="Q26" s="1124"/>
      <c r="R26" s="1125"/>
    </row>
    <row r="27" spans="1:19" ht="167.25" customHeight="1" x14ac:dyDescent="0.35">
      <c r="A27" s="459">
        <v>8</v>
      </c>
      <c r="B27" s="459">
        <v>1</v>
      </c>
      <c r="C27" s="459">
        <v>4</v>
      </c>
      <c r="D27" s="459">
        <v>2</v>
      </c>
      <c r="E27" s="460" t="s">
        <v>778</v>
      </c>
      <c r="F27" s="460" t="s">
        <v>779</v>
      </c>
      <c r="G27" s="459" t="s">
        <v>37</v>
      </c>
      <c r="H27" s="460" t="s">
        <v>149</v>
      </c>
      <c r="I27" s="459">
        <v>60</v>
      </c>
      <c r="J27" s="478" t="s">
        <v>780</v>
      </c>
      <c r="K27" s="479" t="s">
        <v>35</v>
      </c>
      <c r="L27" s="480"/>
      <c r="M27" s="481">
        <v>31000</v>
      </c>
      <c r="N27" s="480"/>
      <c r="O27" s="481">
        <v>31000</v>
      </c>
      <c r="P27" s="480"/>
      <c r="Q27" s="478" t="s">
        <v>761</v>
      </c>
      <c r="R27" s="478" t="s">
        <v>766</v>
      </c>
    </row>
    <row r="28" spans="1:19" ht="168.75" customHeight="1" x14ac:dyDescent="0.35">
      <c r="A28" s="462">
        <v>8</v>
      </c>
      <c r="B28" s="462">
        <v>1</v>
      </c>
      <c r="C28" s="462">
        <v>4</v>
      </c>
      <c r="D28" s="462">
        <v>2</v>
      </c>
      <c r="E28" s="463" t="s">
        <v>778</v>
      </c>
      <c r="F28" s="463" t="s">
        <v>779</v>
      </c>
      <c r="G28" s="462" t="s">
        <v>37</v>
      </c>
      <c r="H28" s="463" t="s">
        <v>149</v>
      </c>
      <c r="I28" s="462">
        <v>60</v>
      </c>
      <c r="J28" s="482" t="s">
        <v>780</v>
      </c>
      <c r="K28" s="483" t="s">
        <v>35</v>
      </c>
      <c r="L28" s="484"/>
      <c r="M28" s="458">
        <v>28144.7</v>
      </c>
      <c r="N28" s="484"/>
      <c r="O28" s="458">
        <v>28144.7</v>
      </c>
      <c r="P28" s="484"/>
      <c r="Q28" s="482" t="s">
        <v>761</v>
      </c>
      <c r="R28" s="482" t="s">
        <v>766</v>
      </c>
    </row>
    <row r="29" spans="1:19" ht="34.5" customHeight="1" x14ac:dyDescent="0.35">
      <c r="A29" s="1132" t="s">
        <v>1419</v>
      </c>
      <c r="B29" s="1133"/>
      <c r="C29" s="1133"/>
      <c r="D29" s="1133"/>
      <c r="E29" s="1133"/>
      <c r="F29" s="1133"/>
      <c r="G29" s="1133"/>
      <c r="H29" s="1133"/>
      <c r="I29" s="1133"/>
      <c r="J29" s="1133"/>
      <c r="K29" s="1133"/>
      <c r="L29" s="1133"/>
      <c r="M29" s="1133"/>
      <c r="N29" s="1133"/>
      <c r="O29" s="1133"/>
      <c r="P29" s="1133"/>
      <c r="Q29" s="1133"/>
      <c r="R29" s="1134"/>
    </row>
    <row r="30" spans="1:19" ht="233.25" customHeight="1" x14ac:dyDescent="0.35">
      <c r="A30" s="459">
        <v>9</v>
      </c>
      <c r="B30" s="459">
        <v>1</v>
      </c>
      <c r="C30" s="459">
        <v>4</v>
      </c>
      <c r="D30" s="459">
        <v>2</v>
      </c>
      <c r="E30" s="460" t="s">
        <v>781</v>
      </c>
      <c r="F30" s="460" t="s">
        <v>782</v>
      </c>
      <c r="G30" s="459" t="s">
        <v>783</v>
      </c>
      <c r="H30" s="460" t="s">
        <v>784</v>
      </c>
      <c r="I30" s="459" t="s">
        <v>785</v>
      </c>
      <c r="J30" s="478" t="s">
        <v>786</v>
      </c>
      <c r="K30" s="479" t="s">
        <v>35</v>
      </c>
      <c r="L30" s="479"/>
      <c r="M30" s="481">
        <v>55000</v>
      </c>
      <c r="N30" s="480"/>
      <c r="O30" s="481">
        <v>55000</v>
      </c>
      <c r="P30" s="480"/>
      <c r="Q30" s="478" t="s">
        <v>761</v>
      </c>
      <c r="R30" s="478" t="s">
        <v>1054</v>
      </c>
    </row>
    <row r="31" spans="1:19" ht="223.5" customHeight="1" x14ac:dyDescent="0.35">
      <c r="A31" s="462">
        <v>9</v>
      </c>
      <c r="B31" s="462">
        <v>1</v>
      </c>
      <c r="C31" s="462">
        <v>4</v>
      </c>
      <c r="D31" s="462">
        <v>2</v>
      </c>
      <c r="E31" s="463" t="s">
        <v>781</v>
      </c>
      <c r="F31" s="463" t="s">
        <v>782</v>
      </c>
      <c r="G31" s="70" t="s">
        <v>1420</v>
      </c>
      <c r="H31" s="463" t="s">
        <v>1421</v>
      </c>
      <c r="I31" s="462" t="s">
        <v>1422</v>
      </c>
      <c r="J31" s="482" t="s">
        <v>786</v>
      </c>
      <c r="K31" s="483" t="s">
        <v>35</v>
      </c>
      <c r="L31" s="483"/>
      <c r="M31" s="485">
        <v>55000</v>
      </c>
      <c r="N31" s="484"/>
      <c r="O31" s="485">
        <v>55000</v>
      </c>
      <c r="P31" s="484"/>
      <c r="Q31" s="482" t="s">
        <v>761</v>
      </c>
      <c r="R31" s="482" t="s">
        <v>1054</v>
      </c>
    </row>
    <row r="32" spans="1:19" ht="27" customHeight="1" x14ac:dyDescent="0.35">
      <c r="A32" s="1132" t="s">
        <v>1423</v>
      </c>
      <c r="B32" s="1133"/>
      <c r="C32" s="1133"/>
      <c r="D32" s="1133"/>
      <c r="E32" s="1133"/>
      <c r="F32" s="1133"/>
      <c r="G32" s="1133"/>
      <c r="H32" s="1133"/>
      <c r="I32" s="1133"/>
      <c r="J32" s="1133"/>
      <c r="K32" s="1133"/>
      <c r="L32" s="1133"/>
      <c r="M32" s="1133"/>
      <c r="N32" s="1133"/>
      <c r="O32" s="1133"/>
      <c r="P32" s="1133"/>
      <c r="Q32" s="1133"/>
      <c r="R32" s="1134"/>
    </row>
    <row r="33" spans="1:19" ht="237" customHeight="1" x14ac:dyDescent="0.35">
      <c r="A33" s="459">
        <v>10</v>
      </c>
      <c r="B33" s="459">
        <v>1</v>
      </c>
      <c r="C33" s="459">
        <v>4</v>
      </c>
      <c r="D33" s="459">
        <v>2</v>
      </c>
      <c r="E33" s="460" t="s">
        <v>787</v>
      </c>
      <c r="F33" s="460" t="s">
        <v>788</v>
      </c>
      <c r="G33" s="459" t="s">
        <v>789</v>
      </c>
      <c r="H33" s="460" t="s">
        <v>53</v>
      </c>
      <c r="I33" s="459">
        <v>6</v>
      </c>
      <c r="J33" s="478" t="s">
        <v>790</v>
      </c>
      <c r="K33" s="479" t="s">
        <v>35</v>
      </c>
      <c r="L33" s="479"/>
      <c r="M33" s="481">
        <v>57000</v>
      </c>
      <c r="N33" s="480"/>
      <c r="O33" s="481">
        <v>57000</v>
      </c>
      <c r="P33" s="480"/>
      <c r="Q33" s="478" t="s">
        <v>761</v>
      </c>
      <c r="R33" s="478" t="s">
        <v>1054</v>
      </c>
    </row>
    <row r="34" spans="1:19" ht="235.5" customHeight="1" x14ac:dyDescent="0.35">
      <c r="A34" s="462">
        <v>10</v>
      </c>
      <c r="B34" s="462">
        <v>1</v>
      </c>
      <c r="C34" s="462">
        <v>4</v>
      </c>
      <c r="D34" s="462">
        <v>2</v>
      </c>
      <c r="E34" s="463" t="s">
        <v>787</v>
      </c>
      <c r="F34" s="463" t="s">
        <v>788</v>
      </c>
      <c r="G34" s="70" t="s">
        <v>1424</v>
      </c>
      <c r="H34" s="189" t="s">
        <v>1425</v>
      </c>
      <c r="I34" s="70" t="s">
        <v>1426</v>
      </c>
      <c r="J34" s="482" t="s">
        <v>790</v>
      </c>
      <c r="K34" s="483" t="s">
        <v>35</v>
      </c>
      <c r="L34" s="483"/>
      <c r="M34" s="485">
        <v>57000</v>
      </c>
      <c r="N34" s="484"/>
      <c r="O34" s="485">
        <v>57000</v>
      </c>
      <c r="P34" s="484"/>
      <c r="Q34" s="482" t="s">
        <v>761</v>
      </c>
      <c r="R34" s="482" t="s">
        <v>1054</v>
      </c>
    </row>
    <row r="35" spans="1:19" ht="33" customHeight="1" x14ac:dyDescent="0.35">
      <c r="A35" s="1132" t="s">
        <v>1427</v>
      </c>
      <c r="B35" s="1133"/>
      <c r="C35" s="1133"/>
      <c r="D35" s="1133"/>
      <c r="E35" s="1133"/>
      <c r="F35" s="1133"/>
      <c r="G35" s="1133"/>
      <c r="H35" s="1133"/>
      <c r="I35" s="1133"/>
      <c r="J35" s="1133"/>
      <c r="K35" s="1133"/>
      <c r="L35" s="1133"/>
      <c r="M35" s="1133"/>
      <c r="N35" s="1133"/>
      <c r="O35" s="1133"/>
      <c r="P35" s="1133"/>
      <c r="Q35" s="1133"/>
      <c r="R35" s="1134"/>
    </row>
    <row r="36" spans="1:19" ht="211.5" customHeight="1" x14ac:dyDescent="0.35">
      <c r="A36" s="459">
        <v>11</v>
      </c>
      <c r="B36" s="459">
        <v>1</v>
      </c>
      <c r="C36" s="459">
        <v>4</v>
      </c>
      <c r="D36" s="459">
        <v>2</v>
      </c>
      <c r="E36" s="460" t="s">
        <v>791</v>
      </c>
      <c r="F36" s="460" t="s">
        <v>792</v>
      </c>
      <c r="G36" s="459" t="s">
        <v>793</v>
      </c>
      <c r="H36" s="460" t="s">
        <v>794</v>
      </c>
      <c r="I36" s="459">
        <v>100</v>
      </c>
      <c r="J36" s="478" t="s">
        <v>795</v>
      </c>
      <c r="K36" s="479" t="s">
        <v>35</v>
      </c>
      <c r="L36" s="479"/>
      <c r="M36" s="481">
        <v>50000</v>
      </c>
      <c r="N36" s="480"/>
      <c r="O36" s="481">
        <v>50000</v>
      </c>
      <c r="P36" s="480"/>
      <c r="Q36" s="478" t="s">
        <v>761</v>
      </c>
      <c r="R36" s="478" t="s">
        <v>1054</v>
      </c>
    </row>
    <row r="37" spans="1:19" ht="205.5" customHeight="1" x14ac:dyDescent="0.35">
      <c r="A37" s="462">
        <v>11</v>
      </c>
      <c r="B37" s="462">
        <v>1</v>
      </c>
      <c r="C37" s="462">
        <v>4</v>
      </c>
      <c r="D37" s="462">
        <v>2</v>
      </c>
      <c r="E37" s="189" t="s">
        <v>1428</v>
      </c>
      <c r="F37" s="463" t="s">
        <v>792</v>
      </c>
      <c r="G37" s="70" t="s">
        <v>1429</v>
      </c>
      <c r="H37" s="463" t="s">
        <v>1430</v>
      </c>
      <c r="I37" s="70" t="s">
        <v>1431</v>
      </c>
      <c r="J37" s="482" t="s">
        <v>795</v>
      </c>
      <c r="K37" s="483" t="s">
        <v>35</v>
      </c>
      <c r="L37" s="483"/>
      <c r="M37" s="458">
        <v>18159.150000000001</v>
      </c>
      <c r="N37" s="484"/>
      <c r="O37" s="458">
        <v>18159.150000000001</v>
      </c>
      <c r="P37" s="484"/>
      <c r="Q37" s="482" t="s">
        <v>761</v>
      </c>
      <c r="R37" s="482" t="s">
        <v>1054</v>
      </c>
      <c r="S37" s="2"/>
    </row>
    <row r="38" spans="1:19" ht="36" customHeight="1" x14ac:dyDescent="0.35">
      <c r="A38" s="1132" t="s">
        <v>1432</v>
      </c>
      <c r="B38" s="1133"/>
      <c r="C38" s="1133"/>
      <c r="D38" s="1133"/>
      <c r="E38" s="1133"/>
      <c r="F38" s="1133"/>
      <c r="G38" s="1133"/>
      <c r="H38" s="1133"/>
      <c r="I38" s="1133"/>
      <c r="J38" s="1133"/>
      <c r="K38" s="1133"/>
      <c r="L38" s="1133"/>
      <c r="M38" s="1133"/>
      <c r="N38" s="1133"/>
      <c r="O38" s="1133"/>
      <c r="P38" s="1133"/>
      <c r="Q38" s="1133"/>
      <c r="R38" s="1134"/>
      <c r="S38" s="2"/>
    </row>
    <row r="39" spans="1:19" ht="108.75" customHeight="1" x14ac:dyDescent="0.35">
      <c r="A39" s="1119">
        <v>12</v>
      </c>
      <c r="B39" s="1119">
        <v>1</v>
      </c>
      <c r="C39" s="1119">
        <v>4</v>
      </c>
      <c r="D39" s="1119">
        <v>5</v>
      </c>
      <c r="E39" s="1120" t="s">
        <v>796</v>
      </c>
      <c r="F39" s="1120" t="s">
        <v>1057</v>
      </c>
      <c r="G39" s="459" t="s">
        <v>37</v>
      </c>
      <c r="H39" s="460" t="s">
        <v>149</v>
      </c>
      <c r="I39" s="459">
        <v>50</v>
      </c>
      <c r="J39" s="1115" t="s">
        <v>797</v>
      </c>
      <c r="K39" s="1117"/>
      <c r="L39" s="1115" t="s">
        <v>35</v>
      </c>
      <c r="M39" s="1111"/>
      <c r="N39" s="1113">
        <v>145000</v>
      </c>
      <c r="O39" s="1111"/>
      <c r="P39" s="1113">
        <v>145000</v>
      </c>
      <c r="Q39" s="1115" t="s">
        <v>761</v>
      </c>
      <c r="R39" s="1115" t="s">
        <v>766</v>
      </c>
      <c r="S39" s="2"/>
    </row>
    <row r="40" spans="1:19" ht="126" customHeight="1" x14ac:dyDescent="0.35">
      <c r="A40" s="1119"/>
      <c r="B40" s="1119"/>
      <c r="C40" s="1119"/>
      <c r="D40" s="1119"/>
      <c r="E40" s="1120"/>
      <c r="F40" s="1120"/>
      <c r="G40" s="460" t="s">
        <v>798</v>
      </c>
      <c r="H40" s="460" t="s">
        <v>472</v>
      </c>
      <c r="I40" s="459">
        <v>35</v>
      </c>
      <c r="J40" s="1116"/>
      <c r="K40" s="1118"/>
      <c r="L40" s="1116"/>
      <c r="M40" s="1112"/>
      <c r="N40" s="1114"/>
      <c r="O40" s="1112"/>
      <c r="P40" s="1114"/>
      <c r="Q40" s="1116"/>
      <c r="R40" s="1116"/>
    </row>
    <row r="41" spans="1:19" ht="198" customHeight="1" x14ac:dyDescent="0.35">
      <c r="A41" s="459">
        <v>13</v>
      </c>
      <c r="B41" s="459">
        <v>1</v>
      </c>
      <c r="C41" s="459">
        <v>4</v>
      </c>
      <c r="D41" s="459">
        <v>2</v>
      </c>
      <c r="E41" s="460" t="s">
        <v>1058</v>
      </c>
      <c r="F41" s="460" t="s">
        <v>799</v>
      </c>
      <c r="G41" s="459" t="s">
        <v>800</v>
      </c>
      <c r="H41" s="460" t="s">
        <v>472</v>
      </c>
      <c r="I41" s="459">
        <v>30</v>
      </c>
      <c r="J41" s="460" t="s">
        <v>801</v>
      </c>
      <c r="K41" s="470"/>
      <c r="L41" s="459" t="s">
        <v>35</v>
      </c>
      <c r="M41" s="470"/>
      <c r="N41" s="461">
        <v>110000</v>
      </c>
      <c r="O41" s="470"/>
      <c r="P41" s="461">
        <v>110000</v>
      </c>
      <c r="Q41" s="460" t="s">
        <v>761</v>
      </c>
      <c r="R41" s="460" t="s">
        <v>766</v>
      </c>
    </row>
    <row r="42" spans="1:19" ht="217" x14ac:dyDescent="0.35">
      <c r="A42" s="459">
        <v>14</v>
      </c>
      <c r="B42" s="459">
        <v>1</v>
      </c>
      <c r="C42" s="459">
        <v>4</v>
      </c>
      <c r="D42" s="459">
        <v>5</v>
      </c>
      <c r="E42" s="460" t="s">
        <v>802</v>
      </c>
      <c r="F42" s="460" t="s">
        <v>1059</v>
      </c>
      <c r="G42" s="459" t="s">
        <v>803</v>
      </c>
      <c r="H42" s="460" t="s">
        <v>472</v>
      </c>
      <c r="I42" s="459">
        <v>25</v>
      </c>
      <c r="J42" s="460" t="s">
        <v>804</v>
      </c>
      <c r="K42" s="470"/>
      <c r="L42" s="459" t="s">
        <v>36</v>
      </c>
      <c r="M42" s="470"/>
      <c r="N42" s="461">
        <v>165000</v>
      </c>
      <c r="O42" s="470"/>
      <c r="P42" s="461">
        <v>165000</v>
      </c>
      <c r="Q42" s="460" t="s">
        <v>761</v>
      </c>
      <c r="R42" s="460" t="s">
        <v>766</v>
      </c>
    </row>
    <row r="43" spans="1:19" ht="213" customHeight="1" x14ac:dyDescent="0.35">
      <c r="A43" s="459">
        <v>15</v>
      </c>
      <c r="B43" s="459">
        <v>1</v>
      </c>
      <c r="C43" s="459">
        <v>4</v>
      </c>
      <c r="D43" s="459">
        <v>2</v>
      </c>
      <c r="E43" s="460" t="s">
        <v>805</v>
      </c>
      <c r="F43" s="460" t="s">
        <v>1060</v>
      </c>
      <c r="G43" s="460" t="s">
        <v>806</v>
      </c>
      <c r="H43" s="460" t="s">
        <v>472</v>
      </c>
      <c r="I43" s="459">
        <v>25</v>
      </c>
      <c r="J43" s="460" t="s">
        <v>1061</v>
      </c>
      <c r="K43" s="470"/>
      <c r="L43" s="460" t="s">
        <v>35</v>
      </c>
      <c r="M43" s="470"/>
      <c r="N43" s="461">
        <v>40000</v>
      </c>
      <c r="O43" s="470"/>
      <c r="P43" s="461">
        <v>40000</v>
      </c>
      <c r="Q43" s="460" t="s">
        <v>761</v>
      </c>
      <c r="R43" s="460" t="s">
        <v>766</v>
      </c>
    </row>
    <row r="44" spans="1:19" ht="211.5" customHeight="1" x14ac:dyDescent="0.35">
      <c r="A44" s="459">
        <v>16</v>
      </c>
      <c r="B44" s="459">
        <v>1</v>
      </c>
      <c r="C44" s="459">
        <v>4</v>
      </c>
      <c r="D44" s="459">
        <v>2</v>
      </c>
      <c r="E44" s="460" t="s">
        <v>807</v>
      </c>
      <c r="F44" s="460" t="s">
        <v>1062</v>
      </c>
      <c r="G44" s="459" t="s">
        <v>808</v>
      </c>
      <c r="H44" s="460" t="s">
        <v>809</v>
      </c>
      <c r="I44" s="459">
        <v>30</v>
      </c>
      <c r="J44" s="460" t="s">
        <v>1063</v>
      </c>
      <c r="K44" s="470"/>
      <c r="L44" s="459" t="s">
        <v>36</v>
      </c>
      <c r="M44" s="470"/>
      <c r="N44" s="461">
        <v>50000</v>
      </c>
      <c r="O44" s="470"/>
      <c r="P44" s="461">
        <v>50000</v>
      </c>
      <c r="Q44" s="460" t="s">
        <v>761</v>
      </c>
      <c r="R44" s="460" t="s">
        <v>766</v>
      </c>
    </row>
    <row r="45" spans="1:19" ht="269.25" customHeight="1" x14ac:dyDescent="0.35">
      <c r="A45" s="459">
        <v>17</v>
      </c>
      <c r="B45" s="459">
        <v>1</v>
      </c>
      <c r="C45" s="459">
        <v>4</v>
      </c>
      <c r="D45" s="459">
        <v>2</v>
      </c>
      <c r="E45" s="460" t="s">
        <v>810</v>
      </c>
      <c r="F45" s="460" t="s">
        <v>1064</v>
      </c>
      <c r="G45" s="459" t="s">
        <v>811</v>
      </c>
      <c r="H45" s="460" t="s">
        <v>472</v>
      </c>
      <c r="I45" s="459">
        <v>25</v>
      </c>
      <c r="J45" s="460" t="s">
        <v>1065</v>
      </c>
      <c r="K45" s="470"/>
      <c r="L45" s="459" t="s">
        <v>36</v>
      </c>
      <c r="M45" s="470"/>
      <c r="N45" s="461">
        <v>40000</v>
      </c>
      <c r="O45" s="470"/>
      <c r="P45" s="461">
        <v>40000</v>
      </c>
      <c r="Q45" s="460" t="s">
        <v>761</v>
      </c>
      <c r="R45" s="460" t="s">
        <v>766</v>
      </c>
    </row>
    <row r="47" spans="1:19" ht="15.5" x14ac:dyDescent="0.35">
      <c r="N47" s="761"/>
      <c r="O47" s="744" t="s">
        <v>202</v>
      </c>
      <c r="P47" s="744"/>
      <c r="Q47" s="744"/>
    </row>
    <row r="48" spans="1:19" x14ac:dyDescent="0.35">
      <c r="N48" s="761"/>
      <c r="O48" s="1036" t="s">
        <v>33</v>
      </c>
      <c r="P48" s="761" t="s">
        <v>34</v>
      </c>
      <c r="Q48" s="761"/>
    </row>
    <row r="49" spans="14:19" x14ac:dyDescent="0.35">
      <c r="N49" s="761"/>
      <c r="O49" s="1037"/>
      <c r="P49" s="141">
        <v>2020</v>
      </c>
      <c r="Q49" s="141">
        <v>2021</v>
      </c>
    </row>
    <row r="50" spans="14:19" x14ac:dyDescent="0.35">
      <c r="N50" s="141" t="s">
        <v>316</v>
      </c>
      <c r="O50" s="108">
        <v>17</v>
      </c>
      <c r="P50" s="109">
        <f>O7+O10+O13+O16+O18+O21+O24+O27+O30+O33+O36</f>
        <v>546500</v>
      </c>
      <c r="Q50" s="109">
        <f>SUM(P39:P45)</f>
        <v>550000</v>
      </c>
      <c r="R50" s="2"/>
      <c r="S50" s="113"/>
    </row>
    <row r="51" spans="14:19" x14ac:dyDescent="0.35">
      <c r="N51" s="343" t="s">
        <v>317</v>
      </c>
      <c r="O51" s="159">
        <v>16</v>
      </c>
      <c r="P51" s="305">
        <f>O8+O11+O14+O19+O22+O25+O52+O28+O31+O34+O37</f>
        <v>246395.85</v>
      </c>
      <c r="Q51" s="305">
        <f>SUM(P39:P45)</f>
        <v>550000</v>
      </c>
      <c r="R51" s="2"/>
    </row>
    <row r="53" spans="14:19" x14ac:dyDescent="0.35">
      <c r="R53" s="2"/>
    </row>
  </sheetData>
  <mergeCells count="44">
    <mergeCell ref="N47:N49"/>
    <mergeCell ref="O47:Q47"/>
    <mergeCell ref="O48:O49"/>
    <mergeCell ref="P48:Q48"/>
    <mergeCell ref="A9:R9"/>
    <mergeCell ref="A12:R12"/>
    <mergeCell ref="A15:R15"/>
    <mergeCell ref="A17:R17"/>
    <mergeCell ref="A23:R23"/>
    <mergeCell ref="A26:R26"/>
    <mergeCell ref="A20:R20"/>
    <mergeCell ref="A29:R29"/>
    <mergeCell ref="A32:R32"/>
    <mergeCell ref="A35:R35"/>
    <mergeCell ref="A38:R38"/>
    <mergeCell ref="A39:A40"/>
    <mergeCell ref="Q4:Q5"/>
    <mergeCell ref="R4:R5"/>
    <mergeCell ref="O4:P4"/>
    <mergeCell ref="A4:A5"/>
    <mergeCell ref="B4:B5"/>
    <mergeCell ref="C4:C5"/>
    <mergeCell ref="D4:D5"/>
    <mergeCell ref="E4:E5"/>
    <mergeCell ref="F4:F5"/>
    <mergeCell ref="G4:G5"/>
    <mergeCell ref="H4:I4"/>
    <mergeCell ref="J4:J5"/>
    <mergeCell ref="K4:L4"/>
    <mergeCell ref="M4:N4"/>
    <mergeCell ref="B39:B40"/>
    <mergeCell ref="C39:C40"/>
    <mergeCell ref="D39:D40"/>
    <mergeCell ref="E39:E40"/>
    <mergeCell ref="F39:F40"/>
    <mergeCell ref="O39:O40"/>
    <mergeCell ref="P39:P40"/>
    <mergeCell ref="Q39:Q40"/>
    <mergeCell ref="R39:R40"/>
    <mergeCell ref="J39:J40"/>
    <mergeCell ref="K39:K40"/>
    <mergeCell ref="L39:L40"/>
    <mergeCell ref="M39:M40"/>
    <mergeCell ref="N39:N4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R70"/>
  <sheetViews>
    <sheetView topLeftCell="A57" zoomScale="60" zoomScaleNormal="60" workbookViewId="0">
      <selection activeCell="A55" sqref="A55:R55"/>
    </sheetView>
  </sheetViews>
  <sheetFormatPr defaultColWidth="9.1796875" defaultRowHeight="14.5" x14ac:dyDescent="0.35"/>
  <cols>
    <col min="1" max="1" width="4.7265625" style="192" customWidth="1"/>
    <col min="2" max="2" width="8.81640625" style="192" customWidth="1"/>
    <col min="3" max="3" width="11.453125" style="192" customWidth="1"/>
    <col min="4" max="4" width="9.7265625" style="192" customWidth="1"/>
    <col min="5" max="5" width="45.7265625" style="192" customWidth="1"/>
    <col min="6" max="6" width="61.453125" style="192" customWidth="1"/>
    <col min="7" max="7" width="29.81640625" style="192" customWidth="1"/>
    <col min="8" max="8" width="20.453125" style="192" customWidth="1"/>
    <col min="9" max="9" width="12.1796875" style="192" customWidth="1"/>
    <col min="10" max="10" width="32.1796875" style="192" customWidth="1"/>
    <col min="11" max="11" width="12.1796875" style="192" customWidth="1"/>
    <col min="12" max="12" width="12.7265625" style="192" customWidth="1"/>
    <col min="13" max="13" width="17.81640625" style="192" customWidth="1"/>
    <col min="14" max="14" width="17.26953125" style="192" customWidth="1"/>
    <col min="15" max="16" width="18" style="192" customWidth="1"/>
    <col min="17" max="17" width="21.26953125" style="192" customWidth="1"/>
    <col min="18" max="18" width="23.54296875" style="192" customWidth="1"/>
    <col min="19" max="16384" width="9.1796875" style="192"/>
  </cols>
  <sheetData>
    <row r="2" spans="1:18" x14ac:dyDescent="0.35">
      <c r="A2" s="54" t="s">
        <v>1434</v>
      </c>
    </row>
    <row r="3" spans="1:18" x14ac:dyDescent="0.35">
      <c r="M3" s="2"/>
      <c r="N3" s="2"/>
      <c r="O3" s="2"/>
      <c r="P3" s="2"/>
    </row>
    <row r="4" spans="1:18" s="3" customFormat="1" ht="47.25" customHeight="1" x14ac:dyDescent="0.35">
      <c r="A4" s="750" t="s">
        <v>0</v>
      </c>
      <c r="B4" s="752" t="s">
        <v>1</v>
      </c>
      <c r="C4" s="752" t="s">
        <v>2</v>
      </c>
      <c r="D4" s="752" t="s">
        <v>3</v>
      </c>
      <c r="E4" s="750" t="s">
        <v>4</v>
      </c>
      <c r="F4" s="750" t="s">
        <v>5</v>
      </c>
      <c r="G4" s="750" t="s">
        <v>6</v>
      </c>
      <c r="H4" s="755" t="s">
        <v>7</v>
      </c>
      <c r="I4" s="755"/>
      <c r="J4" s="750" t="s">
        <v>8</v>
      </c>
      <c r="K4" s="756" t="s">
        <v>214</v>
      </c>
      <c r="L4" s="757"/>
      <c r="M4" s="754" t="s">
        <v>215</v>
      </c>
      <c r="N4" s="754"/>
      <c r="O4" s="754" t="s">
        <v>9</v>
      </c>
      <c r="P4" s="754"/>
      <c r="Q4" s="750" t="s">
        <v>216</v>
      </c>
      <c r="R4" s="752" t="s">
        <v>10</v>
      </c>
    </row>
    <row r="5" spans="1:18" s="3" customFormat="1" x14ac:dyDescent="0.25">
      <c r="A5" s="751"/>
      <c r="B5" s="753"/>
      <c r="C5" s="753"/>
      <c r="D5" s="753"/>
      <c r="E5" s="751"/>
      <c r="F5" s="751"/>
      <c r="G5" s="751"/>
      <c r="H5" s="143" t="s">
        <v>11</v>
      </c>
      <c r="I5" s="143" t="s">
        <v>12</v>
      </c>
      <c r="J5" s="751"/>
      <c r="K5" s="145">
        <v>2020</v>
      </c>
      <c r="L5" s="145">
        <v>2021</v>
      </c>
      <c r="M5" s="21">
        <v>2020</v>
      </c>
      <c r="N5" s="21">
        <v>2021</v>
      </c>
      <c r="O5" s="21">
        <v>2020</v>
      </c>
      <c r="P5" s="21">
        <v>2021</v>
      </c>
      <c r="Q5" s="751"/>
      <c r="R5" s="753"/>
    </row>
    <row r="6" spans="1:18" s="3" customFormat="1" ht="15.75" customHeight="1" x14ac:dyDescent="0.25">
      <c r="A6" s="142" t="s">
        <v>13</v>
      </c>
      <c r="B6" s="143" t="s">
        <v>14</v>
      </c>
      <c r="C6" s="143" t="s">
        <v>15</v>
      </c>
      <c r="D6" s="143" t="s">
        <v>16</v>
      </c>
      <c r="E6" s="142" t="s">
        <v>17</v>
      </c>
      <c r="F6" s="142" t="s">
        <v>18</v>
      </c>
      <c r="G6" s="142" t="s">
        <v>19</v>
      </c>
      <c r="H6" s="143" t="s">
        <v>20</v>
      </c>
      <c r="I6" s="143" t="s">
        <v>21</v>
      </c>
      <c r="J6" s="142" t="s">
        <v>22</v>
      </c>
      <c r="K6" s="145" t="s">
        <v>23</v>
      </c>
      <c r="L6" s="145" t="s">
        <v>24</v>
      </c>
      <c r="M6" s="144" t="s">
        <v>25</v>
      </c>
      <c r="N6" s="144" t="s">
        <v>26</v>
      </c>
      <c r="O6" s="144" t="s">
        <v>27</v>
      </c>
      <c r="P6" s="144" t="s">
        <v>28</v>
      </c>
      <c r="Q6" s="142" t="s">
        <v>29</v>
      </c>
      <c r="R6" s="143" t="s">
        <v>30</v>
      </c>
    </row>
    <row r="7" spans="1:18" ht="72" customHeight="1" x14ac:dyDescent="0.35">
      <c r="A7" s="1137">
        <v>1</v>
      </c>
      <c r="B7" s="585">
        <v>1</v>
      </c>
      <c r="C7" s="602">
        <v>4</v>
      </c>
      <c r="D7" s="585">
        <v>2</v>
      </c>
      <c r="E7" s="585" t="s">
        <v>816</v>
      </c>
      <c r="F7" s="1120" t="s">
        <v>1006</v>
      </c>
      <c r="G7" s="585" t="s">
        <v>32</v>
      </c>
      <c r="H7" s="198" t="s">
        <v>45</v>
      </c>
      <c r="I7" s="197" t="s">
        <v>160</v>
      </c>
      <c r="J7" s="580" t="s">
        <v>812</v>
      </c>
      <c r="K7" s="887" t="s">
        <v>817</v>
      </c>
      <c r="L7" s="887"/>
      <c r="M7" s="677">
        <v>72659.14</v>
      </c>
      <c r="N7" s="600"/>
      <c r="O7" s="677">
        <v>72659.14</v>
      </c>
      <c r="P7" s="677"/>
      <c r="Q7" s="580" t="s">
        <v>814</v>
      </c>
      <c r="R7" s="580" t="s">
        <v>815</v>
      </c>
    </row>
    <row r="8" spans="1:18" ht="79.5" customHeight="1" x14ac:dyDescent="0.35">
      <c r="A8" s="1138"/>
      <c r="B8" s="585"/>
      <c r="C8" s="602"/>
      <c r="D8" s="585"/>
      <c r="E8" s="585"/>
      <c r="F8" s="1120"/>
      <c r="G8" s="585"/>
      <c r="H8" s="196" t="s">
        <v>39</v>
      </c>
      <c r="I8" s="198">
        <v>30</v>
      </c>
      <c r="J8" s="581"/>
      <c r="K8" s="973"/>
      <c r="L8" s="973"/>
      <c r="M8" s="678"/>
      <c r="N8" s="601"/>
      <c r="O8" s="678"/>
      <c r="P8" s="678"/>
      <c r="Q8" s="581"/>
      <c r="R8" s="581"/>
    </row>
    <row r="9" spans="1:18" ht="75" customHeight="1" x14ac:dyDescent="0.35">
      <c r="A9" s="1138"/>
      <c r="B9" s="585"/>
      <c r="C9" s="602"/>
      <c r="D9" s="585"/>
      <c r="E9" s="585"/>
      <c r="F9" s="1120"/>
      <c r="G9" s="585" t="s">
        <v>42</v>
      </c>
      <c r="H9" s="196" t="s">
        <v>471</v>
      </c>
      <c r="I9" s="197" t="s">
        <v>160</v>
      </c>
      <c r="J9" s="581"/>
      <c r="K9" s="973"/>
      <c r="L9" s="973"/>
      <c r="M9" s="678"/>
      <c r="N9" s="601"/>
      <c r="O9" s="678"/>
      <c r="P9" s="678"/>
      <c r="Q9" s="581"/>
      <c r="R9" s="581"/>
    </row>
    <row r="10" spans="1:18" ht="91.5" customHeight="1" x14ac:dyDescent="0.35">
      <c r="A10" s="1138"/>
      <c r="B10" s="585"/>
      <c r="C10" s="602"/>
      <c r="D10" s="585"/>
      <c r="E10" s="585"/>
      <c r="F10" s="1120"/>
      <c r="G10" s="585"/>
      <c r="H10" s="196" t="s">
        <v>39</v>
      </c>
      <c r="I10" s="197" t="s">
        <v>294</v>
      </c>
      <c r="J10" s="581"/>
      <c r="K10" s="973"/>
      <c r="L10" s="973"/>
      <c r="M10" s="678"/>
      <c r="N10" s="601"/>
      <c r="O10" s="678"/>
      <c r="P10" s="678"/>
      <c r="Q10" s="581"/>
      <c r="R10" s="581"/>
    </row>
    <row r="11" spans="1:18" ht="54" customHeight="1" x14ac:dyDescent="0.35">
      <c r="A11" s="1138"/>
      <c r="B11" s="585"/>
      <c r="C11" s="602"/>
      <c r="D11" s="585"/>
      <c r="E11" s="585"/>
      <c r="F11" s="1120"/>
      <c r="G11" s="585" t="s">
        <v>818</v>
      </c>
      <c r="H11" s="196" t="s">
        <v>819</v>
      </c>
      <c r="I11" s="197" t="s">
        <v>160</v>
      </c>
      <c r="J11" s="581"/>
      <c r="K11" s="973"/>
      <c r="L11" s="973"/>
      <c r="M11" s="678"/>
      <c r="N11" s="601"/>
      <c r="O11" s="678"/>
      <c r="P11" s="678"/>
      <c r="Q11" s="581"/>
      <c r="R11" s="581"/>
    </row>
    <row r="12" spans="1:18" ht="62.25" customHeight="1" x14ac:dyDescent="0.35">
      <c r="A12" s="1138"/>
      <c r="B12" s="585"/>
      <c r="C12" s="602"/>
      <c r="D12" s="585"/>
      <c r="E12" s="585"/>
      <c r="F12" s="1120"/>
      <c r="G12" s="585"/>
      <c r="H12" s="196" t="s">
        <v>820</v>
      </c>
      <c r="I12" s="196">
        <v>24</v>
      </c>
      <c r="J12" s="581"/>
      <c r="K12" s="973"/>
      <c r="L12" s="973"/>
      <c r="M12" s="678"/>
      <c r="N12" s="601"/>
      <c r="O12" s="678"/>
      <c r="P12" s="678"/>
      <c r="Q12" s="581"/>
      <c r="R12" s="581"/>
    </row>
    <row r="13" spans="1:18" ht="63" customHeight="1" x14ac:dyDescent="0.35">
      <c r="A13" s="1138"/>
      <c r="B13" s="585"/>
      <c r="C13" s="602"/>
      <c r="D13" s="585"/>
      <c r="E13" s="585"/>
      <c r="F13" s="1120"/>
      <c r="G13" s="585"/>
      <c r="H13" s="196" t="s">
        <v>821</v>
      </c>
      <c r="I13" s="196">
        <v>1</v>
      </c>
      <c r="J13" s="581"/>
      <c r="K13" s="973"/>
      <c r="L13" s="973"/>
      <c r="M13" s="678"/>
      <c r="N13" s="601"/>
      <c r="O13" s="678"/>
      <c r="P13" s="678"/>
      <c r="Q13" s="581"/>
      <c r="R13" s="581"/>
    </row>
    <row r="14" spans="1:18" ht="48.75" customHeight="1" x14ac:dyDescent="0.35">
      <c r="A14" s="1138"/>
      <c r="B14" s="585"/>
      <c r="C14" s="602"/>
      <c r="D14" s="585"/>
      <c r="E14" s="585"/>
      <c r="F14" s="1120"/>
      <c r="G14" s="585"/>
      <c r="H14" s="585" t="s">
        <v>822</v>
      </c>
      <c r="I14" s="1139" t="s">
        <v>823</v>
      </c>
      <c r="J14" s="581"/>
      <c r="K14" s="973"/>
      <c r="L14" s="973"/>
      <c r="M14" s="678"/>
      <c r="N14" s="601"/>
      <c r="O14" s="678"/>
      <c r="P14" s="678"/>
      <c r="Q14" s="581"/>
      <c r="R14" s="581"/>
    </row>
    <row r="15" spans="1:18" ht="54.75" customHeight="1" x14ac:dyDescent="0.35">
      <c r="A15" s="1138"/>
      <c r="B15" s="585"/>
      <c r="C15" s="602"/>
      <c r="D15" s="585"/>
      <c r="E15" s="585"/>
      <c r="F15" s="1120"/>
      <c r="G15" s="585"/>
      <c r="H15" s="585"/>
      <c r="I15" s="1139"/>
      <c r="J15" s="581"/>
      <c r="K15" s="973"/>
      <c r="L15" s="973"/>
      <c r="M15" s="678"/>
      <c r="N15" s="601"/>
      <c r="O15" s="678"/>
      <c r="P15" s="678"/>
      <c r="Q15" s="581"/>
      <c r="R15" s="581"/>
    </row>
    <row r="16" spans="1:18" ht="95.25" customHeight="1" x14ac:dyDescent="0.35">
      <c r="A16" s="1138"/>
      <c r="B16" s="585"/>
      <c r="C16" s="602"/>
      <c r="D16" s="585"/>
      <c r="E16" s="585"/>
      <c r="F16" s="1120"/>
      <c r="G16" s="585"/>
      <c r="H16" s="196" t="s">
        <v>824</v>
      </c>
      <c r="I16" s="487">
        <v>2</v>
      </c>
      <c r="J16" s="581"/>
      <c r="K16" s="973"/>
      <c r="L16" s="973"/>
      <c r="M16" s="678"/>
      <c r="N16" s="601"/>
      <c r="O16" s="678"/>
      <c r="P16" s="678"/>
      <c r="Q16" s="581"/>
      <c r="R16" s="581"/>
    </row>
    <row r="17" spans="1:18" ht="93" customHeight="1" x14ac:dyDescent="0.35">
      <c r="A17" s="1138"/>
      <c r="B17" s="585"/>
      <c r="C17" s="602"/>
      <c r="D17" s="585"/>
      <c r="E17" s="585"/>
      <c r="F17" s="1120"/>
      <c r="G17" s="585"/>
      <c r="H17" s="196" t="s">
        <v>825</v>
      </c>
      <c r="I17" s="487" t="s">
        <v>826</v>
      </c>
      <c r="J17" s="581"/>
      <c r="K17" s="973"/>
      <c r="L17" s="973"/>
      <c r="M17" s="678"/>
      <c r="N17" s="601"/>
      <c r="O17" s="678"/>
      <c r="P17" s="678"/>
      <c r="Q17" s="581"/>
      <c r="R17" s="581"/>
    </row>
    <row r="18" spans="1:18" ht="93" customHeight="1" x14ac:dyDescent="0.35">
      <c r="A18" s="1138"/>
      <c r="B18" s="585"/>
      <c r="C18" s="602"/>
      <c r="D18" s="585"/>
      <c r="E18" s="585"/>
      <c r="F18" s="1120"/>
      <c r="G18" s="585"/>
      <c r="H18" s="196" t="s">
        <v>827</v>
      </c>
      <c r="I18" s="487" t="s">
        <v>828</v>
      </c>
      <c r="J18" s="581"/>
      <c r="K18" s="973"/>
      <c r="L18" s="973"/>
      <c r="M18" s="678"/>
      <c r="N18" s="601"/>
      <c r="O18" s="678"/>
      <c r="P18" s="678"/>
      <c r="Q18" s="581"/>
      <c r="R18" s="581"/>
    </row>
    <row r="19" spans="1:18" ht="87" customHeight="1" x14ac:dyDescent="0.35">
      <c r="A19" s="1138"/>
      <c r="B19" s="585"/>
      <c r="C19" s="602"/>
      <c r="D19" s="585"/>
      <c r="E19" s="585"/>
      <c r="F19" s="1120"/>
      <c r="G19" s="585"/>
      <c r="H19" s="196" t="s">
        <v>829</v>
      </c>
      <c r="I19" s="487" t="s">
        <v>830</v>
      </c>
      <c r="J19" s="581"/>
      <c r="K19" s="973"/>
      <c r="L19" s="973"/>
      <c r="M19" s="678"/>
      <c r="N19" s="601"/>
      <c r="O19" s="678"/>
      <c r="P19" s="678"/>
      <c r="Q19" s="581"/>
      <c r="R19" s="581"/>
    </row>
    <row r="20" spans="1:18" ht="57" customHeight="1" x14ac:dyDescent="0.35">
      <c r="A20" s="714">
        <v>1</v>
      </c>
      <c r="B20" s="588">
        <v>1</v>
      </c>
      <c r="C20" s="587">
        <v>4</v>
      </c>
      <c r="D20" s="588">
        <v>2</v>
      </c>
      <c r="E20" s="588" t="s">
        <v>816</v>
      </c>
      <c r="F20" s="1141" t="s">
        <v>1006</v>
      </c>
      <c r="G20" s="588" t="s">
        <v>32</v>
      </c>
      <c r="H20" s="155" t="s">
        <v>45</v>
      </c>
      <c r="I20" s="50" t="s">
        <v>160</v>
      </c>
      <c r="J20" s="595" t="s">
        <v>812</v>
      </c>
      <c r="K20" s="869" t="s">
        <v>817</v>
      </c>
      <c r="L20" s="869"/>
      <c r="M20" s="947">
        <v>72659.14</v>
      </c>
      <c r="N20" s="701"/>
      <c r="O20" s="947">
        <v>72659.14</v>
      </c>
      <c r="P20" s="947"/>
      <c r="Q20" s="595" t="s">
        <v>814</v>
      </c>
      <c r="R20" s="595" t="s">
        <v>815</v>
      </c>
    </row>
    <row r="21" spans="1:18" ht="70.5" customHeight="1" x14ac:dyDescent="0.35">
      <c r="A21" s="1140"/>
      <c r="B21" s="588"/>
      <c r="C21" s="587"/>
      <c r="D21" s="588"/>
      <c r="E21" s="588"/>
      <c r="F21" s="1141"/>
      <c r="G21" s="588"/>
      <c r="H21" s="153" t="s">
        <v>39</v>
      </c>
      <c r="I21" s="155">
        <v>30</v>
      </c>
      <c r="J21" s="596"/>
      <c r="K21" s="950"/>
      <c r="L21" s="950"/>
      <c r="M21" s="948"/>
      <c r="N21" s="702"/>
      <c r="O21" s="948"/>
      <c r="P21" s="948"/>
      <c r="Q21" s="596"/>
      <c r="R21" s="596"/>
    </row>
    <row r="22" spans="1:18" ht="60.75" customHeight="1" x14ac:dyDescent="0.35">
      <c r="A22" s="1140"/>
      <c r="B22" s="588"/>
      <c r="C22" s="587"/>
      <c r="D22" s="588"/>
      <c r="E22" s="588"/>
      <c r="F22" s="1141"/>
      <c r="G22" s="588" t="s">
        <v>42</v>
      </c>
      <c r="H22" s="153" t="s">
        <v>471</v>
      </c>
      <c r="I22" s="50" t="s">
        <v>160</v>
      </c>
      <c r="J22" s="596"/>
      <c r="K22" s="950"/>
      <c r="L22" s="950"/>
      <c r="M22" s="948"/>
      <c r="N22" s="702"/>
      <c r="O22" s="948"/>
      <c r="P22" s="948"/>
      <c r="Q22" s="596"/>
      <c r="R22" s="596"/>
    </row>
    <row r="23" spans="1:18" ht="62.25" customHeight="1" x14ac:dyDescent="0.35">
      <c r="A23" s="1140"/>
      <c r="B23" s="588"/>
      <c r="C23" s="587"/>
      <c r="D23" s="588"/>
      <c r="E23" s="588"/>
      <c r="F23" s="1141"/>
      <c r="G23" s="588"/>
      <c r="H23" s="153" t="s">
        <v>39</v>
      </c>
      <c r="I23" s="50" t="s">
        <v>294</v>
      </c>
      <c r="J23" s="596"/>
      <c r="K23" s="950"/>
      <c r="L23" s="950"/>
      <c r="M23" s="948"/>
      <c r="N23" s="702"/>
      <c r="O23" s="948"/>
      <c r="P23" s="948"/>
      <c r="Q23" s="596"/>
      <c r="R23" s="596"/>
    </row>
    <row r="24" spans="1:18" ht="87" customHeight="1" x14ac:dyDescent="0.35">
      <c r="A24" s="1140"/>
      <c r="B24" s="588"/>
      <c r="C24" s="587"/>
      <c r="D24" s="588"/>
      <c r="E24" s="588"/>
      <c r="F24" s="1141"/>
      <c r="G24" s="588" t="s">
        <v>818</v>
      </c>
      <c r="H24" s="153" t="s">
        <v>819</v>
      </c>
      <c r="I24" s="50" t="s">
        <v>160</v>
      </c>
      <c r="J24" s="596"/>
      <c r="K24" s="950"/>
      <c r="L24" s="950"/>
      <c r="M24" s="948"/>
      <c r="N24" s="702"/>
      <c r="O24" s="948"/>
      <c r="P24" s="948"/>
      <c r="Q24" s="596"/>
      <c r="R24" s="596"/>
    </row>
    <row r="25" spans="1:18" ht="87" customHeight="1" x14ac:dyDescent="0.35">
      <c r="A25" s="1140"/>
      <c r="B25" s="588"/>
      <c r="C25" s="587"/>
      <c r="D25" s="588"/>
      <c r="E25" s="588"/>
      <c r="F25" s="1141"/>
      <c r="G25" s="588"/>
      <c r="H25" s="153" t="s">
        <v>820</v>
      </c>
      <c r="I25" s="153">
        <v>24</v>
      </c>
      <c r="J25" s="596"/>
      <c r="K25" s="950"/>
      <c r="L25" s="950"/>
      <c r="M25" s="948"/>
      <c r="N25" s="702"/>
      <c r="O25" s="948"/>
      <c r="P25" s="948"/>
      <c r="Q25" s="596"/>
      <c r="R25" s="596"/>
    </row>
    <row r="26" spans="1:18" ht="87" customHeight="1" x14ac:dyDescent="0.35">
      <c r="A26" s="1140"/>
      <c r="B26" s="588"/>
      <c r="C26" s="587"/>
      <c r="D26" s="588"/>
      <c r="E26" s="588"/>
      <c r="F26" s="1141"/>
      <c r="G26" s="588"/>
      <c r="H26" s="153" t="s">
        <v>821</v>
      </c>
      <c r="I26" s="153">
        <v>1</v>
      </c>
      <c r="J26" s="596"/>
      <c r="K26" s="950"/>
      <c r="L26" s="950"/>
      <c r="M26" s="948"/>
      <c r="N26" s="702"/>
      <c r="O26" s="948"/>
      <c r="P26" s="948"/>
      <c r="Q26" s="596"/>
      <c r="R26" s="596"/>
    </row>
    <row r="27" spans="1:18" ht="60" customHeight="1" x14ac:dyDescent="0.35">
      <c r="A27" s="1140"/>
      <c r="B27" s="588"/>
      <c r="C27" s="587"/>
      <c r="D27" s="588"/>
      <c r="E27" s="588"/>
      <c r="F27" s="1141"/>
      <c r="G27" s="588"/>
      <c r="H27" s="588" t="s">
        <v>822</v>
      </c>
      <c r="I27" s="1143" t="s">
        <v>823</v>
      </c>
      <c r="J27" s="596"/>
      <c r="K27" s="950"/>
      <c r="L27" s="950"/>
      <c r="M27" s="948"/>
      <c r="N27" s="702"/>
      <c r="O27" s="948"/>
      <c r="P27" s="948"/>
      <c r="Q27" s="596"/>
      <c r="R27" s="596"/>
    </row>
    <row r="28" spans="1:18" ht="28.5" customHeight="1" x14ac:dyDescent="0.35">
      <c r="A28" s="1140"/>
      <c r="B28" s="588"/>
      <c r="C28" s="587"/>
      <c r="D28" s="588"/>
      <c r="E28" s="588"/>
      <c r="F28" s="1141"/>
      <c r="G28" s="588"/>
      <c r="H28" s="588"/>
      <c r="I28" s="1143"/>
      <c r="J28" s="596"/>
      <c r="K28" s="950"/>
      <c r="L28" s="950"/>
      <c r="M28" s="948"/>
      <c r="N28" s="702"/>
      <c r="O28" s="948"/>
      <c r="P28" s="948"/>
      <c r="Q28" s="596"/>
      <c r="R28" s="596"/>
    </row>
    <row r="29" spans="1:18" ht="87" customHeight="1" x14ac:dyDescent="0.35">
      <c r="A29" s="1140"/>
      <c r="B29" s="588"/>
      <c r="C29" s="587"/>
      <c r="D29" s="588"/>
      <c r="E29" s="588"/>
      <c r="F29" s="1141"/>
      <c r="G29" s="588"/>
      <c r="H29" s="153" t="s">
        <v>824</v>
      </c>
      <c r="I29" s="488">
        <v>2</v>
      </c>
      <c r="J29" s="596"/>
      <c r="K29" s="950"/>
      <c r="L29" s="950"/>
      <c r="M29" s="948"/>
      <c r="N29" s="702"/>
      <c r="O29" s="948"/>
      <c r="P29" s="948"/>
      <c r="Q29" s="596"/>
      <c r="R29" s="596"/>
    </row>
    <row r="30" spans="1:18" ht="87" customHeight="1" x14ac:dyDescent="0.35">
      <c r="A30" s="1140"/>
      <c r="B30" s="588"/>
      <c r="C30" s="587"/>
      <c r="D30" s="588"/>
      <c r="E30" s="588"/>
      <c r="F30" s="1141"/>
      <c r="G30" s="588"/>
      <c r="H30" s="153" t="s">
        <v>825</v>
      </c>
      <c r="I30" s="488" t="s">
        <v>826</v>
      </c>
      <c r="J30" s="596"/>
      <c r="K30" s="950"/>
      <c r="L30" s="950"/>
      <c r="M30" s="948"/>
      <c r="N30" s="702"/>
      <c r="O30" s="948"/>
      <c r="P30" s="948"/>
      <c r="Q30" s="596"/>
      <c r="R30" s="596"/>
    </row>
    <row r="31" spans="1:18" ht="87" customHeight="1" x14ac:dyDescent="0.35">
      <c r="A31" s="1140"/>
      <c r="B31" s="588"/>
      <c r="C31" s="587"/>
      <c r="D31" s="588"/>
      <c r="E31" s="588"/>
      <c r="F31" s="1141"/>
      <c r="G31" s="588"/>
      <c r="H31" s="153" t="s">
        <v>827</v>
      </c>
      <c r="I31" s="191" t="s">
        <v>1435</v>
      </c>
      <c r="J31" s="596"/>
      <c r="K31" s="950"/>
      <c r="L31" s="950"/>
      <c r="M31" s="948"/>
      <c r="N31" s="702"/>
      <c r="O31" s="948"/>
      <c r="P31" s="948"/>
      <c r="Q31" s="596"/>
      <c r="R31" s="596"/>
    </row>
    <row r="32" spans="1:18" ht="87" customHeight="1" x14ac:dyDescent="0.35">
      <c r="A32" s="1140"/>
      <c r="B32" s="595"/>
      <c r="C32" s="701"/>
      <c r="D32" s="595"/>
      <c r="E32" s="595"/>
      <c r="F32" s="1142"/>
      <c r="G32" s="595"/>
      <c r="H32" s="156" t="s">
        <v>829</v>
      </c>
      <c r="I32" s="489" t="s">
        <v>1436</v>
      </c>
      <c r="J32" s="596"/>
      <c r="K32" s="950"/>
      <c r="L32" s="950"/>
      <c r="M32" s="948"/>
      <c r="N32" s="702"/>
      <c r="O32" s="948"/>
      <c r="P32" s="948"/>
      <c r="Q32" s="596"/>
      <c r="R32" s="596"/>
    </row>
    <row r="33" spans="1:18" ht="64.5" customHeight="1" x14ac:dyDescent="0.35">
      <c r="A33" s="671" t="s">
        <v>1437</v>
      </c>
      <c r="B33" s="1020"/>
      <c r="C33" s="1020"/>
      <c r="D33" s="1020"/>
      <c r="E33" s="1020"/>
      <c r="F33" s="1020"/>
      <c r="G33" s="1020"/>
      <c r="H33" s="1020"/>
      <c r="I33" s="1020"/>
      <c r="J33" s="1020"/>
      <c r="K33" s="1020"/>
      <c r="L33" s="1020"/>
      <c r="M33" s="1020"/>
      <c r="N33" s="1020"/>
      <c r="O33" s="1020"/>
      <c r="P33" s="1020"/>
      <c r="Q33" s="1020"/>
      <c r="R33" s="1020"/>
    </row>
    <row r="34" spans="1:18" ht="120.75" customHeight="1" x14ac:dyDescent="0.35">
      <c r="A34" s="600">
        <v>2</v>
      </c>
      <c r="B34" s="580">
        <v>1</v>
      </c>
      <c r="C34" s="600">
        <v>4</v>
      </c>
      <c r="D34" s="580">
        <v>2</v>
      </c>
      <c r="E34" s="580" t="s">
        <v>831</v>
      </c>
      <c r="F34" s="580" t="s">
        <v>832</v>
      </c>
      <c r="G34" s="580" t="s">
        <v>42</v>
      </c>
      <c r="H34" s="196" t="s">
        <v>471</v>
      </c>
      <c r="I34" s="198">
        <v>1</v>
      </c>
      <c r="J34" s="580" t="s">
        <v>833</v>
      </c>
      <c r="K34" s="887" t="s">
        <v>813</v>
      </c>
      <c r="L34" s="887"/>
      <c r="M34" s="677">
        <v>37354</v>
      </c>
      <c r="N34" s="600"/>
      <c r="O34" s="677">
        <v>37354</v>
      </c>
      <c r="P34" s="677"/>
      <c r="Q34" s="580" t="s">
        <v>814</v>
      </c>
      <c r="R34" s="580" t="s">
        <v>815</v>
      </c>
    </row>
    <row r="35" spans="1:18" ht="144.75" customHeight="1" x14ac:dyDescent="0.35">
      <c r="A35" s="603"/>
      <c r="B35" s="584"/>
      <c r="C35" s="603"/>
      <c r="D35" s="584"/>
      <c r="E35" s="584"/>
      <c r="F35" s="584"/>
      <c r="G35" s="584"/>
      <c r="H35" s="196" t="s">
        <v>39</v>
      </c>
      <c r="I35" s="196">
        <v>32</v>
      </c>
      <c r="J35" s="584"/>
      <c r="K35" s="888"/>
      <c r="L35" s="888"/>
      <c r="M35" s="967"/>
      <c r="N35" s="603"/>
      <c r="O35" s="967"/>
      <c r="P35" s="967"/>
      <c r="Q35" s="584"/>
      <c r="R35" s="584"/>
    </row>
    <row r="36" spans="1:18" ht="133.5" customHeight="1" x14ac:dyDescent="0.35">
      <c r="A36" s="600">
        <v>3</v>
      </c>
      <c r="B36" s="580">
        <v>1</v>
      </c>
      <c r="C36" s="600">
        <v>4</v>
      </c>
      <c r="D36" s="580">
        <v>2</v>
      </c>
      <c r="E36" s="580" t="s">
        <v>834</v>
      </c>
      <c r="F36" s="580" t="s">
        <v>835</v>
      </c>
      <c r="G36" s="580" t="s">
        <v>42</v>
      </c>
      <c r="H36" s="196" t="s">
        <v>471</v>
      </c>
      <c r="I36" s="490">
        <v>1</v>
      </c>
      <c r="J36" s="580" t="s">
        <v>836</v>
      </c>
      <c r="K36" s="887" t="s">
        <v>813</v>
      </c>
      <c r="L36" s="887"/>
      <c r="M36" s="677">
        <v>22225</v>
      </c>
      <c r="N36" s="600"/>
      <c r="O36" s="677">
        <v>22225</v>
      </c>
      <c r="P36" s="677"/>
      <c r="Q36" s="580" t="s">
        <v>814</v>
      </c>
      <c r="R36" s="580" t="s">
        <v>815</v>
      </c>
    </row>
    <row r="37" spans="1:18" ht="127.5" customHeight="1" x14ac:dyDescent="0.35">
      <c r="A37" s="603"/>
      <c r="B37" s="584"/>
      <c r="C37" s="603"/>
      <c r="D37" s="584"/>
      <c r="E37" s="584"/>
      <c r="F37" s="584"/>
      <c r="G37" s="584"/>
      <c r="H37" s="197" t="s">
        <v>39</v>
      </c>
      <c r="I37" s="196">
        <v>25</v>
      </c>
      <c r="J37" s="584"/>
      <c r="K37" s="888"/>
      <c r="L37" s="888"/>
      <c r="M37" s="967"/>
      <c r="N37" s="603"/>
      <c r="O37" s="967"/>
      <c r="P37" s="967"/>
      <c r="Q37" s="584"/>
      <c r="R37" s="584"/>
    </row>
    <row r="38" spans="1:18" s="6" customFormat="1" ht="125.25" customHeight="1" x14ac:dyDescent="0.35">
      <c r="A38" s="600">
        <v>4</v>
      </c>
      <c r="B38" s="600">
        <v>1</v>
      </c>
      <c r="C38" s="600">
        <v>4</v>
      </c>
      <c r="D38" s="580">
        <v>2</v>
      </c>
      <c r="E38" s="580" t="s">
        <v>837</v>
      </c>
      <c r="F38" s="580" t="s">
        <v>838</v>
      </c>
      <c r="G38" s="580" t="s">
        <v>839</v>
      </c>
      <c r="H38" s="196" t="s">
        <v>840</v>
      </c>
      <c r="I38" s="197" t="s">
        <v>160</v>
      </c>
      <c r="J38" s="580" t="s">
        <v>836</v>
      </c>
      <c r="K38" s="887" t="s">
        <v>813</v>
      </c>
      <c r="L38" s="887"/>
      <c r="M38" s="677">
        <v>21933.75</v>
      </c>
      <c r="N38" s="600"/>
      <c r="O38" s="677">
        <v>21933.75</v>
      </c>
      <c r="P38" s="677"/>
      <c r="Q38" s="580" t="s">
        <v>814</v>
      </c>
      <c r="R38" s="580" t="s">
        <v>815</v>
      </c>
    </row>
    <row r="39" spans="1:18" s="6" customFormat="1" ht="171.75" customHeight="1" x14ac:dyDescent="0.35">
      <c r="A39" s="603"/>
      <c r="B39" s="603"/>
      <c r="C39" s="603"/>
      <c r="D39" s="584"/>
      <c r="E39" s="584"/>
      <c r="F39" s="584"/>
      <c r="G39" s="584"/>
      <c r="H39" s="197" t="s">
        <v>39</v>
      </c>
      <c r="I39" s="196">
        <v>25</v>
      </c>
      <c r="J39" s="584"/>
      <c r="K39" s="888"/>
      <c r="L39" s="888"/>
      <c r="M39" s="967"/>
      <c r="N39" s="603"/>
      <c r="O39" s="967"/>
      <c r="P39" s="967"/>
      <c r="Q39" s="584"/>
      <c r="R39" s="584"/>
    </row>
    <row r="40" spans="1:18" ht="147" customHeight="1" x14ac:dyDescent="0.35">
      <c r="A40" s="871">
        <v>5</v>
      </c>
      <c r="B40" s="879">
        <v>1</v>
      </c>
      <c r="C40" s="871">
        <v>4</v>
      </c>
      <c r="D40" s="879">
        <v>5</v>
      </c>
      <c r="E40" s="879" t="s">
        <v>841</v>
      </c>
      <c r="F40" s="879" t="s">
        <v>842</v>
      </c>
      <c r="G40" s="879" t="s">
        <v>42</v>
      </c>
      <c r="H40" s="166" t="s">
        <v>471</v>
      </c>
      <c r="I40" s="166">
        <v>1</v>
      </c>
      <c r="J40" s="879" t="s">
        <v>843</v>
      </c>
      <c r="K40" s="881" t="s">
        <v>813</v>
      </c>
      <c r="L40" s="881"/>
      <c r="M40" s="877">
        <f>O40</f>
        <v>23625</v>
      </c>
      <c r="N40" s="871"/>
      <c r="O40" s="877">
        <v>23625</v>
      </c>
      <c r="P40" s="877"/>
      <c r="Q40" s="879" t="s">
        <v>814</v>
      </c>
      <c r="R40" s="879" t="s">
        <v>815</v>
      </c>
    </row>
    <row r="41" spans="1:18" ht="134.25" customHeight="1" x14ac:dyDescent="0.35">
      <c r="A41" s="872"/>
      <c r="B41" s="880"/>
      <c r="C41" s="872"/>
      <c r="D41" s="880"/>
      <c r="E41" s="880"/>
      <c r="F41" s="880"/>
      <c r="G41" s="880"/>
      <c r="H41" s="166" t="s">
        <v>39</v>
      </c>
      <c r="I41" s="103" t="s">
        <v>296</v>
      </c>
      <c r="J41" s="880"/>
      <c r="K41" s="882"/>
      <c r="L41" s="882"/>
      <c r="M41" s="878"/>
      <c r="N41" s="872"/>
      <c r="O41" s="878"/>
      <c r="P41" s="878"/>
      <c r="Q41" s="880"/>
      <c r="R41" s="880"/>
    </row>
    <row r="42" spans="1:18" ht="45" customHeight="1" x14ac:dyDescent="0.35">
      <c r="A42" s="953" t="s">
        <v>1438</v>
      </c>
      <c r="B42" s="726"/>
      <c r="C42" s="726"/>
      <c r="D42" s="726"/>
      <c r="E42" s="726"/>
      <c r="F42" s="726"/>
      <c r="G42" s="726"/>
      <c r="H42" s="726"/>
      <c r="I42" s="726"/>
      <c r="J42" s="726"/>
      <c r="K42" s="726"/>
      <c r="L42" s="726"/>
      <c r="M42" s="726"/>
      <c r="N42" s="726"/>
      <c r="O42" s="726"/>
      <c r="P42" s="726"/>
      <c r="Q42" s="726"/>
      <c r="R42" s="727"/>
    </row>
    <row r="43" spans="1:18" s="6" customFormat="1" ht="90.75" customHeight="1" x14ac:dyDescent="0.35">
      <c r="A43" s="580">
        <v>6</v>
      </c>
      <c r="B43" s="585">
        <v>1</v>
      </c>
      <c r="C43" s="602">
        <v>4</v>
      </c>
      <c r="D43" s="585">
        <v>2</v>
      </c>
      <c r="E43" s="585" t="s">
        <v>844</v>
      </c>
      <c r="F43" s="585" t="s">
        <v>845</v>
      </c>
      <c r="G43" s="1144" t="s">
        <v>352</v>
      </c>
      <c r="H43" s="193" t="s">
        <v>53</v>
      </c>
      <c r="I43" s="193">
        <v>5</v>
      </c>
      <c r="J43" s="582" t="s">
        <v>846</v>
      </c>
      <c r="K43" s="580" t="s">
        <v>813</v>
      </c>
      <c r="L43" s="580"/>
      <c r="M43" s="865">
        <v>37708.879999999997</v>
      </c>
      <c r="N43" s="865"/>
      <c r="O43" s="865">
        <v>37708.879999999997</v>
      </c>
      <c r="P43" s="865"/>
      <c r="Q43" s="580" t="s">
        <v>814</v>
      </c>
      <c r="R43" s="580" t="s">
        <v>815</v>
      </c>
    </row>
    <row r="44" spans="1:18" s="6" customFormat="1" ht="90.75" customHeight="1" x14ac:dyDescent="0.35">
      <c r="A44" s="581"/>
      <c r="B44" s="585"/>
      <c r="C44" s="602"/>
      <c r="D44" s="585"/>
      <c r="E44" s="585"/>
      <c r="F44" s="585"/>
      <c r="G44" s="1145"/>
      <c r="H44" s="193" t="s">
        <v>39</v>
      </c>
      <c r="I44" s="193">
        <v>150</v>
      </c>
      <c r="J44" s="583"/>
      <c r="K44" s="581"/>
      <c r="L44" s="581"/>
      <c r="M44" s="866"/>
      <c r="N44" s="866"/>
      <c r="O44" s="866"/>
      <c r="P44" s="866"/>
      <c r="Q44" s="581"/>
      <c r="R44" s="581"/>
    </row>
    <row r="45" spans="1:18" s="6" customFormat="1" ht="193.5" customHeight="1" x14ac:dyDescent="0.35">
      <c r="A45" s="584"/>
      <c r="B45" s="585"/>
      <c r="C45" s="602"/>
      <c r="D45" s="585"/>
      <c r="E45" s="585"/>
      <c r="F45" s="585"/>
      <c r="G45" s="196" t="s">
        <v>354</v>
      </c>
      <c r="H45" s="193" t="s">
        <v>41</v>
      </c>
      <c r="I45" s="193">
        <v>1</v>
      </c>
      <c r="J45" s="664"/>
      <c r="K45" s="584"/>
      <c r="L45" s="584"/>
      <c r="M45" s="867"/>
      <c r="N45" s="867"/>
      <c r="O45" s="867"/>
      <c r="P45" s="867"/>
      <c r="Q45" s="584"/>
      <c r="R45" s="584"/>
    </row>
    <row r="46" spans="1:18" s="6" customFormat="1" ht="103.5" customHeight="1" x14ac:dyDescent="0.35">
      <c r="A46" s="595">
        <v>6</v>
      </c>
      <c r="B46" s="588">
        <v>1</v>
      </c>
      <c r="C46" s="587">
        <v>4</v>
      </c>
      <c r="D46" s="588">
        <v>2</v>
      </c>
      <c r="E46" s="588" t="s">
        <v>844</v>
      </c>
      <c r="F46" s="588" t="s">
        <v>1439</v>
      </c>
      <c r="G46" s="1135" t="s">
        <v>352</v>
      </c>
      <c r="H46" s="194" t="s">
        <v>53</v>
      </c>
      <c r="I46" s="195">
        <v>4</v>
      </c>
      <c r="J46" s="689" t="s">
        <v>846</v>
      </c>
      <c r="K46" s="595" t="s">
        <v>813</v>
      </c>
      <c r="L46" s="595"/>
      <c r="M46" s="707">
        <v>22750</v>
      </c>
      <c r="N46" s="710"/>
      <c r="O46" s="707">
        <v>22750</v>
      </c>
      <c r="P46" s="710"/>
      <c r="Q46" s="595" t="s">
        <v>814</v>
      </c>
      <c r="R46" s="595" t="s">
        <v>815</v>
      </c>
    </row>
    <row r="47" spans="1:18" s="6" customFormat="1" ht="78" customHeight="1" x14ac:dyDescent="0.35">
      <c r="A47" s="596"/>
      <c r="B47" s="588"/>
      <c r="C47" s="587"/>
      <c r="D47" s="588"/>
      <c r="E47" s="588"/>
      <c r="F47" s="588"/>
      <c r="G47" s="1136"/>
      <c r="H47" s="194" t="s">
        <v>39</v>
      </c>
      <c r="I47" s="195">
        <v>100</v>
      </c>
      <c r="J47" s="690"/>
      <c r="K47" s="596"/>
      <c r="L47" s="596"/>
      <c r="M47" s="708"/>
      <c r="N47" s="711"/>
      <c r="O47" s="708"/>
      <c r="P47" s="711"/>
      <c r="Q47" s="596"/>
      <c r="R47" s="596"/>
    </row>
    <row r="48" spans="1:18" s="6" customFormat="1" ht="69" customHeight="1" x14ac:dyDescent="0.35">
      <c r="A48" s="596"/>
      <c r="B48" s="588"/>
      <c r="C48" s="587"/>
      <c r="D48" s="588"/>
      <c r="E48" s="588"/>
      <c r="F48" s="588"/>
      <c r="G48" s="595" t="s">
        <v>354</v>
      </c>
      <c r="H48" s="194" t="s">
        <v>1440</v>
      </c>
      <c r="I48" s="194">
        <v>1</v>
      </c>
      <c r="J48" s="690"/>
      <c r="K48" s="596"/>
      <c r="L48" s="596"/>
      <c r="M48" s="708"/>
      <c r="N48" s="711"/>
      <c r="O48" s="708"/>
      <c r="P48" s="711"/>
      <c r="Q48" s="596"/>
      <c r="R48" s="596"/>
    </row>
    <row r="49" spans="1:18" s="6" customFormat="1" ht="119.25" customHeight="1" x14ac:dyDescent="0.35">
      <c r="A49" s="597"/>
      <c r="B49" s="588"/>
      <c r="C49" s="587"/>
      <c r="D49" s="588"/>
      <c r="E49" s="588"/>
      <c r="F49" s="588"/>
      <c r="G49" s="597"/>
      <c r="H49" s="195" t="s">
        <v>1441</v>
      </c>
      <c r="I49" s="195">
        <v>30</v>
      </c>
      <c r="J49" s="691"/>
      <c r="K49" s="597"/>
      <c r="L49" s="597"/>
      <c r="M49" s="709"/>
      <c r="N49" s="712"/>
      <c r="O49" s="709"/>
      <c r="P49" s="712"/>
      <c r="Q49" s="597"/>
      <c r="R49" s="597"/>
    </row>
    <row r="50" spans="1:18" s="6" customFormat="1" ht="112.5" customHeight="1" x14ac:dyDescent="0.35">
      <c r="A50" s="604" t="s">
        <v>1553</v>
      </c>
      <c r="B50" s="605"/>
      <c r="C50" s="605"/>
      <c r="D50" s="605"/>
      <c r="E50" s="605"/>
      <c r="F50" s="605"/>
      <c r="G50" s="605"/>
      <c r="H50" s="605"/>
      <c r="I50" s="605"/>
      <c r="J50" s="605"/>
      <c r="K50" s="605"/>
      <c r="L50" s="605"/>
      <c r="M50" s="605"/>
      <c r="N50" s="605"/>
      <c r="O50" s="605"/>
      <c r="P50" s="605"/>
      <c r="Q50" s="605"/>
      <c r="R50" s="606"/>
    </row>
    <row r="51" spans="1:18" s="6" customFormat="1" ht="184.5" customHeight="1" x14ac:dyDescent="0.35">
      <c r="A51" s="580">
        <v>7</v>
      </c>
      <c r="B51" s="600">
        <v>1</v>
      </c>
      <c r="C51" s="600">
        <v>4</v>
      </c>
      <c r="D51" s="580">
        <v>2</v>
      </c>
      <c r="E51" s="580" t="s">
        <v>847</v>
      </c>
      <c r="F51" s="580" t="s">
        <v>848</v>
      </c>
      <c r="G51" s="580" t="s">
        <v>32</v>
      </c>
      <c r="H51" s="196" t="s">
        <v>45</v>
      </c>
      <c r="I51" s="197" t="s">
        <v>849</v>
      </c>
      <c r="J51" s="580" t="s">
        <v>850</v>
      </c>
      <c r="K51" s="887" t="s">
        <v>851</v>
      </c>
      <c r="L51" s="887"/>
      <c r="M51" s="677">
        <v>12994.8</v>
      </c>
      <c r="N51" s="600"/>
      <c r="O51" s="677">
        <v>12994.8</v>
      </c>
      <c r="P51" s="677"/>
      <c r="Q51" s="580" t="s">
        <v>814</v>
      </c>
      <c r="R51" s="580" t="s">
        <v>815</v>
      </c>
    </row>
    <row r="52" spans="1:18" s="6" customFormat="1" ht="179.25" customHeight="1" x14ac:dyDescent="0.35">
      <c r="A52" s="584"/>
      <c r="B52" s="603"/>
      <c r="C52" s="603"/>
      <c r="D52" s="584"/>
      <c r="E52" s="584"/>
      <c r="F52" s="584"/>
      <c r="G52" s="584"/>
      <c r="H52" s="196" t="s">
        <v>39</v>
      </c>
      <c r="I52" s="196">
        <v>100</v>
      </c>
      <c r="J52" s="584"/>
      <c r="K52" s="888"/>
      <c r="L52" s="888"/>
      <c r="M52" s="967"/>
      <c r="N52" s="603"/>
      <c r="O52" s="967"/>
      <c r="P52" s="967"/>
      <c r="Q52" s="584"/>
      <c r="R52" s="584"/>
    </row>
    <row r="53" spans="1:18" s="6" customFormat="1" ht="150" customHeight="1" x14ac:dyDescent="0.35">
      <c r="A53" s="595">
        <v>7</v>
      </c>
      <c r="B53" s="701">
        <v>1</v>
      </c>
      <c r="C53" s="701">
        <v>4</v>
      </c>
      <c r="D53" s="595">
        <v>2</v>
      </c>
      <c r="E53" s="622" t="s">
        <v>1442</v>
      </c>
      <c r="F53" s="622" t="s">
        <v>1443</v>
      </c>
      <c r="G53" s="622" t="s">
        <v>469</v>
      </c>
      <c r="H53" s="622" t="s">
        <v>51</v>
      </c>
      <c r="I53" s="1146" t="s">
        <v>160</v>
      </c>
      <c r="J53" s="595" t="s">
        <v>850</v>
      </c>
      <c r="K53" s="869" t="s">
        <v>851</v>
      </c>
      <c r="L53" s="869"/>
      <c r="M53" s="859">
        <v>40000</v>
      </c>
      <c r="N53" s="701"/>
      <c r="O53" s="859">
        <v>40000</v>
      </c>
      <c r="P53" s="947"/>
      <c r="Q53" s="595" t="s">
        <v>814</v>
      </c>
      <c r="R53" s="595" t="s">
        <v>815</v>
      </c>
    </row>
    <row r="54" spans="1:18" s="6" customFormat="1" ht="123" customHeight="1" x14ac:dyDescent="0.35">
      <c r="A54" s="597"/>
      <c r="B54" s="703"/>
      <c r="C54" s="703"/>
      <c r="D54" s="597"/>
      <c r="E54" s="636"/>
      <c r="F54" s="636"/>
      <c r="G54" s="636"/>
      <c r="H54" s="636"/>
      <c r="I54" s="1147"/>
      <c r="J54" s="597"/>
      <c r="K54" s="870"/>
      <c r="L54" s="870"/>
      <c r="M54" s="768"/>
      <c r="N54" s="703"/>
      <c r="O54" s="768"/>
      <c r="P54" s="949"/>
      <c r="Q54" s="597"/>
      <c r="R54" s="597"/>
    </row>
    <row r="55" spans="1:18" s="6" customFormat="1" ht="196.5" customHeight="1" x14ac:dyDescent="0.35">
      <c r="A55" s="604" t="s">
        <v>1444</v>
      </c>
      <c r="B55" s="605"/>
      <c r="C55" s="605"/>
      <c r="D55" s="605"/>
      <c r="E55" s="605"/>
      <c r="F55" s="605"/>
      <c r="G55" s="605"/>
      <c r="H55" s="605"/>
      <c r="I55" s="605"/>
      <c r="J55" s="605"/>
      <c r="K55" s="605"/>
      <c r="L55" s="605"/>
      <c r="M55" s="605"/>
      <c r="N55" s="605"/>
      <c r="O55" s="605"/>
      <c r="P55" s="605"/>
      <c r="Q55" s="605"/>
      <c r="R55" s="606"/>
    </row>
    <row r="56" spans="1:18" ht="72.75" customHeight="1" x14ac:dyDescent="0.35">
      <c r="A56" s="585">
        <v>8</v>
      </c>
      <c r="B56" s="585">
        <v>1</v>
      </c>
      <c r="C56" s="585">
        <v>4</v>
      </c>
      <c r="D56" s="585">
        <v>2</v>
      </c>
      <c r="E56" s="585" t="s">
        <v>852</v>
      </c>
      <c r="F56" s="585" t="s">
        <v>1445</v>
      </c>
      <c r="G56" s="585" t="s">
        <v>853</v>
      </c>
      <c r="H56" s="196" t="s">
        <v>854</v>
      </c>
      <c r="I56" s="196">
        <v>1</v>
      </c>
      <c r="J56" s="585" t="s">
        <v>855</v>
      </c>
      <c r="K56" s="602" t="s">
        <v>167</v>
      </c>
      <c r="L56" s="602"/>
      <c r="M56" s="619">
        <v>10582.2</v>
      </c>
      <c r="N56" s="619"/>
      <c r="O56" s="619">
        <v>10582.2</v>
      </c>
      <c r="P56" s="619"/>
      <c r="Q56" s="585" t="s">
        <v>814</v>
      </c>
      <c r="R56" s="585" t="s">
        <v>815</v>
      </c>
    </row>
    <row r="57" spans="1:18" ht="57" customHeight="1" x14ac:dyDescent="0.35">
      <c r="A57" s="585"/>
      <c r="B57" s="585"/>
      <c r="C57" s="585"/>
      <c r="D57" s="585"/>
      <c r="E57" s="585"/>
      <c r="F57" s="585"/>
      <c r="G57" s="585"/>
      <c r="H57" s="196" t="s">
        <v>856</v>
      </c>
      <c r="I57" s="196">
        <v>10</v>
      </c>
      <c r="J57" s="585"/>
      <c r="K57" s="602"/>
      <c r="L57" s="602"/>
      <c r="M57" s="619"/>
      <c r="N57" s="619"/>
      <c r="O57" s="619"/>
      <c r="P57" s="619"/>
      <c r="Q57" s="585"/>
      <c r="R57" s="585"/>
    </row>
    <row r="58" spans="1:18" ht="57.75" customHeight="1" x14ac:dyDescent="0.35">
      <c r="A58" s="585"/>
      <c r="B58" s="585"/>
      <c r="C58" s="585"/>
      <c r="D58" s="585"/>
      <c r="E58" s="585"/>
      <c r="F58" s="585"/>
      <c r="G58" s="585" t="s">
        <v>32</v>
      </c>
      <c r="H58" s="196" t="s">
        <v>45</v>
      </c>
      <c r="I58" s="196">
        <v>1</v>
      </c>
      <c r="J58" s="585"/>
      <c r="K58" s="602"/>
      <c r="L58" s="602"/>
      <c r="M58" s="619"/>
      <c r="N58" s="619"/>
      <c r="O58" s="619"/>
      <c r="P58" s="619"/>
      <c r="Q58" s="585"/>
      <c r="R58" s="585"/>
    </row>
    <row r="59" spans="1:18" ht="53.25" customHeight="1" x14ac:dyDescent="0.35">
      <c r="A59" s="585"/>
      <c r="B59" s="585"/>
      <c r="C59" s="585"/>
      <c r="D59" s="585"/>
      <c r="E59" s="585"/>
      <c r="F59" s="585"/>
      <c r="G59" s="585"/>
      <c r="H59" s="196" t="s">
        <v>39</v>
      </c>
      <c r="I59" s="196">
        <v>40</v>
      </c>
      <c r="J59" s="585"/>
      <c r="K59" s="602"/>
      <c r="L59" s="602"/>
      <c r="M59" s="619"/>
      <c r="N59" s="619"/>
      <c r="O59" s="619"/>
      <c r="P59" s="619"/>
      <c r="Q59" s="585"/>
      <c r="R59" s="585"/>
    </row>
    <row r="60" spans="1:18" ht="53.25" customHeight="1" x14ac:dyDescent="0.35">
      <c r="A60" s="588">
        <v>8</v>
      </c>
      <c r="B60" s="588">
        <v>1</v>
      </c>
      <c r="C60" s="588">
        <v>4</v>
      </c>
      <c r="D60" s="588">
        <v>2</v>
      </c>
      <c r="E60" s="588" t="s">
        <v>852</v>
      </c>
      <c r="F60" s="588" t="s">
        <v>1445</v>
      </c>
      <c r="G60" s="588" t="s">
        <v>853</v>
      </c>
      <c r="H60" s="153" t="s">
        <v>854</v>
      </c>
      <c r="I60" s="153">
        <v>1</v>
      </c>
      <c r="J60" s="588" t="s">
        <v>855</v>
      </c>
      <c r="K60" s="587" t="s">
        <v>167</v>
      </c>
      <c r="L60" s="587"/>
      <c r="M60" s="594">
        <v>10900</v>
      </c>
      <c r="N60" s="745"/>
      <c r="O60" s="594">
        <v>10900</v>
      </c>
      <c r="P60" s="745"/>
      <c r="Q60" s="588" t="s">
        <v>814</v>
      </c>
      <c r="R60" s="588" t="s">
        <v>815</v>
      </c>
    </row>
    <row r="61" spans="1:18" ht="53.25" customHeight="1" x14ac:dyDescent="0.35">
      <c r="A61" s="588"/>
      <c r="B61" s="588"/>
      <c r="C61" s="588"/>
      <c r="D61" s="588"/>
      <c r="E61" s="588"/>
      <c r="F61" s="588"/>
      <c r="G61" s="588"/>
      <c r="H61" s="153" t="s">
        <v>856</v>
      </c>
      <c r="I61" s="153">
        <v>10</v>
      </c>
      <c r="J61" s="588"/>
      <c r="K61" s="587"/>
      <c r="L61" s="587"/>
      <c r="M61" s="594"/>
      <c r="N61" s="745"/>
      <c r="O61" s="594"/>
      <c r="P61" s="745"/>
      <c r="Q61" s="588"/>
      <c r="R61" s="588"/>
    </row>
    <row r="62" spans="1:18" ht="53.25" customHeight="1" x14ac:dyDescent="0.35">
      <c r="A62" s="588"/>
      <c r="B62" s="588"/>
      <c r="C62" s="588"/>
      <c r="D62" s="588"/>
      <c r="E62" s="588"/>
      <c r="F62" s="588"/>
      <c r="G62" s="588" t="s">
        <v>32</v>
      </c>
      <c r="H62" s="153" t="s">
        <v>45</v>
      </c>
      <c r="I62" s="153">
        <v>1</v>
      </c>
      <c r="J62" s="588"/>
      <c r="K62" s="587"/>
      <c r="L62" s="587"/>
      <c r="M62" s="594"/>
      <c r="N62" s="745"/>
      <c r="O62" s="594"/>
      <c r="P62" s="745"/>
      <c r="Q62" s="588"/>
      <c r="R62" s="588"/>
    </row>
    <row r="63" spans="1:18" ht="76.5" customHeight="1" x14ac:dyDescent="0.35">
      <c r="A63" s="588"/>
      <c r="B63" s="588"/>
      <c r="C63" s="588"/>
      <c r="D63" s="588"/>
      <c r="E63" s="588"/>
      <c r="F63" s="588"/>
      <c r="G63" s="588"/>
      <c r="H63" s="153" t="s">
        <v>39</v>
      </c>
      <c r="I63" s="153">
        <v>40</v>
      </c>
      <c r="J63" s="588"/>
      <c r="K63" s="587"/>
      <c r="L63" s="587"/>
      <c r="M63" s="594"/>
      <c r="N63" s="745"/>
      <c r="O63" s="594"/>
      <c r="P63" s="745"/>
      <c r="Q63" s="588"/>
      <c r="R63" s="588"/>
    </row>
    <row r="64" spans="1:18" ht="45.75" customHeight="1" x14ac:dyDescent="0.35">
      <c r="A64" s="671" t="s">
        <v>1446</v>
      </c>
      <c r="B64" s="671"/>
      <c r="C64" s="671"/>
      <c r="D64" s="671"/>
      <c r="E64" s="671"/>
      <c r="F64" s="671"/>
      <c r="G64" s="671"/>
      <c r="H64" s="671"/>
      <c r="I64" s="671"/>
      <c r="J64" s="671"/>
      <c r="K64" s="671"/>
      <c r="L64" s="671"/>
      <c r="M64" s="671"/>
      <c r="N64" s="671"/>
      <c r="O64" s="671"/>
      <c r="P64" s="671"/>
      <c r="Q64" s="671"/>
      <c r="R64" s="671"/>
    </row>
    <row r="66" spans="13:16" ht="15.5" x14ac:dyDescent="0.35">
      <c r="M66" s="761"/>
      <c r="N66" s="744" t="s">
        <v>202</v>
      </c>
      <c r="O66" s="744"/>
      <c r="P66" s="744"/>
    </row>
    <row r="67" spans="13:16" x14ac:dyDescent="0.35">
      <c r="M67" s="761"/>
      <c r="N67" s="141" t="s">
        <v>33</v>
      </c>
      <c r="O67" s="761" t="s">
        <v>34</v>
      </c>
      <c r="P67" s="761"/>
    </row>
    <row r="68" spans="13:16" x14ac:dyDescent="0.35">
      <c r="M68" s="761"/>
      <c r="N68" s="141"/>
      <c r="O68" s="141">
        <v>2020</v>
      </c>
      <c r="P68" s="141">
        <v>2021</v>
      </c>
    </row>
    <row r="69" spans="13:16" x14ac:dyDescent="0.35">
      <c r="M69" s="141" t="s">
        <v>316</v>
      </c>
      <c r="N69" s="108">
        <v>8</v>
      </c>
      <c r="O69" s="109">
        <f>O7+O34+O36+O38+O40+O43+O51+O56</f>
        <v>239082.77000000002</v>
      </c>
      <c r="P69" s="109">
        <v>0</v>
      </c>
    </row>
    <row r="70" spans="13:16" x14ac:dyDescent="0.35">
      <c r="M70" s="141" t="s">
        <v>317</v>
      </c>
      <c r="N70" s="108">
        <v>7</v>
      </c>
      <c r="O70" s="109">
        <f>SUM(O7,O34,O36,O38,O46,O53,O60)</f>
        <v>227821.89</v>
      </c>
      <c r="P70" s="109">
        <v>0</v>
      </c>
    </row>
  </sheetData>
  <mergeCells count="227">
    <mergeCell ref="M66:M68"/>
    <mergeCell ref="N66:P66"/>
    <mergeCell ref="O67:P67"/>
    <mergeCell ref="L60:L63"/>
    <mergeCell ref="M60:M63"/>
    <mergeCell ref="N60:N63"/>
    <mergeCell ref="O60:O63"/>
    <mergeCell ref="P60:P63"/>
    <mergeCell ref="Q60:Q63"/>
    <mergeCell ref="E53:E54"/>
    <mergeCell ref="R60:R63"/>
    <mergeCell ref="G62:G63"/>
    <mergeCell ref="A64:R64"/>
    <mergeCell ref="A60:A63"/>
    <mergeCell ref="B60:B63"/>
    <mergeCell ref="C60:C63"/>
    <mergeCell ref="D60:D63"/>
    <mergeCell ref="E60:E63"/>
    <mergeCell ref="F60:F63"/>
    <mergeCell ref="G60:G61"/>
    <mergeCell ref="J60:J63"/>
    <mergeCell ref="K60:K63"/>
    <mergeCell ref="A55:R55"/>
    <mergeCell ref="A56:A59"/>
    <mergeCell ref="B56:B59"/>
    <mergeCell ref="C56:C59"/>
    <mergeCell ref="D56:D59"/>
    <mergeCell ref="E56:E59"/>
    <mergeCell ref="F56:F59"/>
    <mergeCell ref="G56:G57"/>
    <mergeCell ref="J56:J59"/>
    <mergeCell ref="K56:K59"/>
    <mergeCell ref="L56:L59"/>
    <mergeCell ref="M56:M59"/>
    <mergeCell ref="N56:N59"/>
    <mergeCell ref="O56:O59"/>
    <mergeCell ref="P56:P59"/>
    <mergeCell ref="Q56:Q59"/>
    <mergeCell ref="R56:R59"/>
    <mergeCell ref="G58:G59"/>
    <mergeCell ref="G43:G44"/>
    <mergeCell ref="J43:J45"/>
    <mergeCell ref="K43:K45"/>
    <mergeCell ref="L43:L45"/>
    <mergeCell ref="M43:M45"/>
    <mergeCell ref="N43:N45"/>
    <mergeCell ref="O43:O45"/>
    <mergeCell ref="P43:P45"/>
    <mergeCell ref="Q43:Q45"/>
    <mergeCell ref="I53:I54"/>
    <mergeCell ref="J53:J54"/>
    <mergeCell ref="K53:K54"/>
    <mergeCell ref="L53:L54"/>
    <mergeCell ref="M53:M54"/>
    <mergeCell ref="R43:R45"/>
    <mergeCell ref="M46:M49"/>
    <mergeCell ref="N46:N49"/>
    <mergeCell ref="R46:R49"/>
    <mergeCell ref="N53:N54"/>
    <mergeCell ref="O53:O54"/>
    <mergeCell ref="P53:P54"/>
    <mergeCell ref="Q53:Q54"/>
    <mergeCell ref="R53:R54"/>
    <mergeCell ref="O51:O52"/>
    <mergeCell ref="P51:P52"/>
    <mergeCell ref="Q51:Q52"/>
    <mergeCell ref="R51:R52"/>
    <mergeCell ref="M38:M39"/>
    <mergeCell ref="N38:N39"/>
    <mergeCell ref="O38:O39"/>
    <mergeCell ref="P38:P39"/>
    <mergeCell ref="Q38:Q39"/>
    <mergeCell ref="R38:R39"/>
    <mergeCell ref="A40:A41"/>
    <mergeCell ref="B40:B41"/>
    <mergeCell ref="C40:C41"/>
    <mergeCell ref="D40:D41"/>
    <mergeCell ref="E40:E41"/>
    <mergeCell ref="F40:F41"/>
    <mergeCell ref="G40:G41"/>
    <mergeCell ref="J40:J41"/>
    <mergeCell ref="K40:K41"/>
    <mergeCell ref="L40:L41"/>
    <mergeCell ref="M40:M41"/>
    <mergeCell ref="N40:N41"/>
    <mergeCell ref="O40:O41"/>
    <mergeCell ref="P40:P41"/>
    <mergeCell ref="Q40:Q41"/>
    <mergeCell ref="R40:R41"/>
    <mergeCell ref="A38:A39"/>
    <mergeCell ref="B38:B39"/>
    <mergeCell ref="L36:L37"/>
    <mergeCell ref="M36:M37"/>
    <mergeCell ref="N36:N37"/>
    <mergeCell ref="H14:H15"/>
    <mergeCell ref="I14:I15"/>
    <mergeCell ref="A20:A32"/>
    <mergeCell ref="B20:B32"/>
    <mergeCell ref="C20:C32"/>
    <mergeCell ref="D20:D32"/>
    <mergeCell ref="E20:E32"/>
    <mergeCell ref="F20:F32"/>
    <mergeCell ref="G20:G21"/>
    <mergeCell ref="G22:G23"/>
    <mergeCell ref="G24:G32"/>
    <mergeCell ref="H27:H28"/>
    <mergeCell ref="I27:I28"/>
    <mergeCell ref="B36:B37"/>
    <mergeCell ref="C36:C37"/>
    <mergeCell ref="D36:D37"/>
    <mergeCell ref="E36:E37"/>
    <mergeCell ref="F36:F37"/>
    <mergeCell ref="G36:G37"/>
    <mergeCell ref="J36:J37"/>
    <mergeCell ref="K36:K37"/>
    <mergeCell ref="J34:J35"/>
    <mergeCell ref="K34:K35"/>
    <mergeCell ref="L20:L32"/>
    <mergeCell ref="M20:M32"/>
    <mergeCell ref="N20:N32"/>
    <mergeCell ref="O20:O32"/>
    <mergeCell ref="P20:P32"/>
    <mergeCell ref="Q20:Q32"/>
    <mergeCell ref="R20:R32"/>
    <mergeCell ref="L34:L35"/>
    <mergeCell ref="M34:M35"/>
    <mergeCell ref="N34:N35"/>
    <mergeCell ref="O34:O35"/>
    <mergeCell ref="P34:P35"/>
    <mergeCell ref="Q34:Q35"/>
    <mergeCell ref="R34:R35"/>
    <mergeCell ref="Q4:Q5"/>
    <mergeCell ref="R4:R5"/>
    <mergeCell ref="G7:G8"/>
    <mergeCell ref="G4:G5"/>
    <mergeCell ref="H4:I4"/>
    <mergeCell ref="J4:J5"/>
    <mergeCell ref="K4:L4"/>
    <mergeCell ref="M4:N4"/>
    <mergeCell ref="O4:P4"/>
    <mergeCell ref="N7:N19"/>
    <mergeCell ref="O7:O19"/>
    <mergeCell ref="P7:P19"/>
    <mergeCell ref="Q7:Q19"/>
    <mergeCell ref="R7:R19"/>
    <mergeCell ref="M7:M19"/>
    <mergeCell ref="A7:A19"/>
    <mergeCell ref="B7:B19"/>
    <mergeCell ref="C7:C19"/>
    <mergeCell ref="D7:D19"/>
    <mergeCell ref="E7:E19"/>
    <mergeCell ref="F7:F19"/>
    <mergeCell ref="J7:J19"/>
    <mergeCell ref="G9:G10"/>
    <mergeCell ref="G11:G19"/>
    <mergeCell ref="C38:C39"/>
    <mergeCell ref="D38:D39"/>
    <mergeCell ref="E38:E39"/>
    <mergeCell ref="F38:F39"/>
    <mergeCell ref="G38:G39"/>
    <mergeCell ref="J38:J39"/>
    <mergeCell ref="K38:K39"/>
    <mergeCell ref="L38:L39"/>
    <mergeCell ref="A4:A5"/>
    <mergeCell ref="B4:B5"/>
    <mergeCell ref="C4:C5"/>
    <mergeCell ref="D4:D5"/>
    <mergeCell ref="E4:E5"/>
    <mergeCell ref="F4:F5"/>
    <mergeCell ref="K7:K19"/>
    <mergeCell ref="L7:L19"/>
    <mergeCell ref="C34:C35"/>
    <mergeCell ref="D34:D35"/>
    <mergeCell ref="E34:E35"/>
    <mergeCell ref="F34:F35"/>
    <mergeCell ref="J20:J32"/>
    <mergeCell ref="K20:K32"/>
    <mergeCell ref="A33:R33"/>
    <mergeCell ref="G34:G35"/>
    <mergeCell ref="M51:M52"/>
    <mergeCell ref="N51:N52"/>
    <mergeCell ref="G51:G52"/>
    <mergeCell ref="A42:R42"/>
    <mergeCell ref="A43:A45"/>
    <mergeCell ref="B43:B45"/>
    <mergeCell ref="C43:C45"/>
    <mergeCell ref="D43:D45"/>
    <mergeCell ref="E43:E45"/>
    <mergeCell ref="F43:F45"/>
    <mergeCell ref="A46:A49"/>
    <mergeCell ref="B46:B49"/>
    <mergeCell ref="C46:C49"/>
    <mergeCell ref="D46:D49"/>
    <mergeCell ref="E46:E49"/>
    <mergeCell ref="F46:F49"/>
    <mergeCell ref="J46:J49"/>
    <mergeCell ref="K46:K49"/>
    <mergeCell ref="L46:L49"/>
    <mergeCell ref="G48:G49"/>
    <mergeCell ref="G46:G47"/>
    <mergeCell ref="O46:O49"/>
    <mergeCell ref="P46:P49"/>
    <mergeCell ref="Q46:Q49"/>
    <mergeCell ref="F53:F54"/>
    <mergeCell ref="G53:G54"/>
    <mergeCell ref="H53:H54"/>
    <mergeCell ref="O36:O37"/>
    <mergeCell ref="P36:P37"/>
    <mergeCell ref="Q36:Q37"/>
    <mergeCell ref="R36:R37"/>
    <mergeCell ref="A36:A37"/>
    <mergeCell ref="A34:A35"/>
    <mergeCell ref="B34:B35"/>
    <mergeCell ref="A53:A54"/>
    <mergeCell ref="B53:B54"/>
    <mergeCell ref="C53:C54"/>
    <mergeCell ref="D53:D54"/>
    <mergeCell ref="A50:R50"/>
    <mergeCell ref="A51:A52"/>
    <mergeCell ref="B51:B52"/>
    <mergeCell ref="C51:C52"/>
    <mergeCell ref="D51:D52"/>
    <mergeCell ref="E51:E52"/>
    <mergeCell ref="F51:F52"/>
    <mergeCell ref="J51:J52"/>
    <mergeCell ref="K51:K52"/>
    <mergeCell ref="L51:L5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GE89"/>
  <sheetViews>
    <sheetView topLeftCell="A74" zoomScale="70" zoomScaleNormal="70" workbookViewId="0">
      <selection activeCell="A83" sqref="A83:R83"/>
    </sheetView>
  </sheetViews>
  <sheetFormatPr defaultRowHeight="14.5" x14ac:dyDescent="0.35"/>
  <cols>
    <col min="1" max="1" width="4.54296875" style="192" customWidth="1"/>
    <col min="2" max="2" width="8.81640625" style="192" customWidth="1"/>
    <col min="3" max="3" width="11.453125" style="192" customWidth="1"/>
    <col min="4" max="4" width="9.54296875" style="192" customWidth="1"/>
    <col min="5" max="5" width="45.54296875" style="192" customWidth="1"/>
    <col min="6" max="6" width="61.453125" style="47" customWidth="1"/>
    <col min="7" max="7" width="35.54296875" style="192" customWidth="1"/>
    <col min="8" max="8" width="20.453125" style="47" customWidth="1"/>
    <col min="9" max="9" width="12.1796875" style="192" customWidth="1"/>
    <col min="10" max="10" width="32.1796875" style="192" customWidth="1"/>
    <col min="11" max="11" width="12.1796875" style="192" customWidth="1"/>
    <col min="12" max="12" width="12.54296875" style="192" customWidth="1"/>
    <col min="13" max="13" width="17.81640625" style="192" customWidth="1"/>
    <col min="14" max="14" width="17.453125" style="192" customWidth="1"/>
    <col min="15" max="16" width="18" style="192" customWidth="1"/>
    <col min="17" max="17" width="21.453125" style="192" customWidth="1"/>
    <col min="18" max="18" width="23.54296875" style="192" customWidth="1"/>
    <col min="19" max="19" width="19.54296875" style="192" customWidth="1"/>
    <col min="20" max="258" width="9.1796875" style="192"/>
    <col min="259" max="259" width="4.54296875" style="192" bestFit="1" customWidth="1"/>
    <col min="260" max="260" width="9.54296875" style="192" bestFit="1" customWidth="1"/>
    <col min="261" max="261" width="10" style="192" bestFit="1" customWidth="1"/>
    <col min="262" max="262" width="8.81640625" style="192" bestFit="1" customWidth="1"/>
    <col min="263" max="263" width="22.81640625" style="192" customWidth="1"/>
    <col min="264" max="264" width="59.54296875" style="192" bestFit="1" customWidth="1"/>
    <col min="265" max="265" width="57.81640625" style="192" bestFit="1" customWidth="1"/>
    <col min="266" max="266" width="35.453125" style="192" bestFit="1" customWidth="1"/>
    <col min="267" max="267" width="28.1796875" style="192" bestFit="1" customWidth="1"/>
    <col min="268" max="268" width="33.1796875" style="192" bestFit="1" customWidth="1"/>
    <col min="269" max="269" width="26" style="192" bestFit="1" customWidth="1"/>
    <col min="270" max="270" width="19.1796875" style="192" bestFit="1" customWidth="1"/>
    <col min="271" max="271" width="10.453125" style="192" customWidth="1"/>
    <col min="272" max="272" width="11.81640625" style="192" customWidth="1"/>
    <col min="273" max="273" width="14.54296875" style="192" customWidth="1"/>
    <col min="274" max="274" width="9" style="192" bestFit="1" customWidth="1"/>
    <col min="275" max="514" width="9.1796875" style="192"/>
    <col min="515" max="515" width="4.54296875" style="192" bestFit="1" customWidth="1"/>
    <col min="516" max="516" width="9.54296875" style="192" bestFit="1" customWidth="1"/>
    <col min="517" max="517" width="10" style="192" bestFit="1" customWidth="1"/>
    <col min="518" max="518" width="8.81640625" style="192" bestFit="1" customWidth="1"/>
    <col min="519" max="519" width="22.81640625" style="192" customWidth="1"/>
    <col min="520" max="520" width="59.54296875" style="192" bestFit="1" customWidth="1"/>
    <col min="521" max="521" width="57.81640625" style="192" bestFit="1" customWidth="1"/>
    <col min="522" max="522" width="35.453125" style="192" bestFit="1" customWidth="1"/>
    <col min="523" max="523" width="28.1796875" style="192" bestFit="1" customWidth="1"/>
    <col min="524" max="524" width="33.1796875" style="192" bestFit="1" customWidth="1"/>
    <col min="525" max="525" width="26" style="192" bestFit="1" customWidth="1"/>
    <col min="526" max="526" width="19.1796875" style="192" bestFit="1" customWidth="1"/>
    <col min="527" max="527" width="10.453125" style="192" customWidth="1"/>
    <col min="528" max="528" width="11.81640625" style="192" customWidth="1"/>
    <col min="529" max="529" width="14.54296875" style="192" customWidth="1"/>
    <col min="530" max="530" width="9" style="192" bestFit="1" customWidth="1"/>
    <col min="531" max="770" width="9.1796875" style="192"/>
    <col min="771" max="771" width="4.54296875" style="192" bestFit="1" customWidth="1"/>
    <col min="772" max="772" width="9.54296875" style="192" bestFit="1" customWidth="1"/>
    <col min="773" max="773" width="10" style="192" bestFit="1" customWidth="1"/>
    <col min="774" max="774" width="8.81640625" style="192" bestFit="1" customWidth="1"/>
    <col min="775" max="775" width="22.81640625" style="192" customWidth="1"/>
    <col min="776" max="776" width="59.54296875" style="192" bestFit="1" customWidth="1"/>
    <col min="777" max="777" width="57.81640625" style="192" bestFit="1" customWidth="1"/>
    <col min="778" max="778" width="35.453125" style="192" bestFit="1" customWidth="1"/>
    <col min="779" max="779" width="28.1796875" style="192" bestFit="1" customWidth="1"/>
    <col min="780" max="780" width="33.1796875" style="192" bestFit="1" customWidth="1"/>
    <col min="781" max="781" width="26" style="192" bestFit="1" customWidth="1"/>
    <col min="782" max="782" width="19.1796875" style="192" bestFit="1" customWidth="1"/>
    <col min="783" max="783" width="10.453125" style="192" customWidth="1"/>
    <col min="784" max="784" width="11.81640625" style="192" customWidth="1"/>
    <col min="785" max="785" width="14.54296875" style="192" customWidth="1"/>
    <col min="786" max="786" width="9" style="192" bestFit="1" customWidth="1"/>
    <col min="787" max="1026" width="9.1796875" style="192"/>
    <col min="1027" max="1027" width="4.54296875" style="192" bestFit="1" customWidth="1"/>
    <col min="1028" max="1028" width="9.54296875" style="192" bestFit="1" customWidth="1"/>
    <col min="1029" max="1029" width="10" style="192" bestFit="1" customWidth="1"/>
    <col min="1030" max="1030" width="8.81640625" style="192" bestFit="1" customWidth="1"/>
    <col min="1031" max="1031" width="22.81640625" style="192" customWidth="1"/>
    <col min="1032" max="1032" width="59.54296875" style="192" bestFit="1" customWidth="1"/>
    <col min="1033" max="1033" width="57.81640625" style="192" bestFit="1" customWidth="1"/>
    <col min="1034" max="1034" width="35.453125" style="192" bestFit="1" customWidth="1"/>
    <col min="1035" max="1035" width="28.1796875" style="192" bestFit="1" customWidth="1"/>
    <col min="1036" max="1036" width="33.1796875" style="192" bestFit="1" customWidth="1"/>
    <col min="1037" max="1037" width="26" style="192" bestFit="1" customWidth="1"/>
    <col min="1038" max="1038" width="19.1796875" style="192" bestFit="1" customWidth="1"/>
    <col min="1039" max="1039" width="10.453125" style="192" customWidth="1"/>
    <col min="1040" max="1040" width="11.81640625" style="192" customWidth="1"/>
    <col min="1041" max="1041" width="14.54296875" style="192" customWidth="1"/>
    <col min="1042" max="1042" width="9" style="192" bestFit="1" customWidth="1"/>
    <col min="1043" max="1282" width="9.1796875" style="192"/>
    <col min="1283" max="1283" width="4.54296875" style="192" bestFit="1" customWidth="1"/>
    <col min="1284" max="1284" width="9.54296875" style="192" bestFit="1" customWidth="1"/>
    <col min="1285" max="1285" width="10" style="192" bestFit="1" customWidth="1"/>
    <col min="1286" max="1286" width="8.81640625" style="192" bestFit="1" customWidth="1"/>
    <col min="1287" max="1287" width="22.81640625" style="192" customWidth="1"/>
    <col min="1288" max="1288" width="59.54296875" style="192" bestFit="1" customWidth="1"/>
    <col min="1289" max="1289" width="57.81640625" style="192" bestFit="1" customWidth="1"/>
    <col min="1290" max="1290" width="35.453125" style="192" bestFit="1" customWidth="1"/>
    <col min="1291" max="1291" width="28.1796875" style="192" bestFit="1" customWidth="1"/>
    <col min="1292" max="1292" width="33.1796875" style="192" bestFit="1" customWidth="1"/>
    <col min="1293" max="1293" width="26" style="192" bestFit="1" customWidth="1"/>
    <col min="1294" max="1294" width="19.1796875" style="192" bestFit="1" customWidth="1"/>
    <col min="1295" max="1295" width="10.453125" style="192" customWidth="1"/>
    <col min="1296" max="1296" width="11.81640625" style="192" customWidth="1"/>
    <col min="1297" max="1297" width="14.54296875" style="192" customWidth="1"/>
    <col min="1298" max="1298" width="9" style="192" bestFit="1" customWidth="1"/>
    <col min="1299" max="1538" width="9.1796875" style="192"/>
    <col min="1539" max="1539" width="4.54296875" style="192" bestFit="1" customWidth="1"/>
    <col min="1540" max="1540" width="9.54296875" style="192" bestFit="1" customWidth="1"/>
    <col min="1541" max="1541" width="10" style="192" bestFit="1" customWidth="1"/>
    <col min="1542" max="1542" width="8.81640625" style="192" bestFit="1" customWidth="1"/>
    <col min="1543" max="1543" width="22.81640625" style="192" customWidth="1"/>
    <col min="1544" max="1544" width="59.54296875" style="192" bestFit="1" customWidth="1"/>
    <col min="1545" max="1545" width="57.81640625" style="192" bestFit="1" customWidth="1"/>
    <col min="1546" max="1546" width="35.453125" style="192" bestFit="1" customWidth="1"/>
    <col min="1547" max="1547" width="28.1796875" style="192" bestFit="1" customWidth="1"/>
    <col min="1548" max="1548" width="33.1796875" style="192" bestFit="1" customWidth="1"/>
    <col min="1549" max="1549" width="26" style="192" bestFit="1" customWidth="1"/>
    <col min="1550" max="1550" width="19.1796875" style="192" bestFit="1" customWidth="1"/>
    <col min="1551" max="1551" width="10.453125" style="192" customWidth="1"/>
    <col min="1552" max="1552" width="11.81640625" style="192" customWidth="1"/>
    <col min="1553" max="1553" width="14.54296875" style="192" customWidth="1"/>
    <col min="1554" max="1554" width="9" style="192" bestFit="1" customWidth="1"/>
    <col min="1555" max="1794" width="9.1796875" style="192"/>
    <col min="1795" max="1795" width="4.54296875" style="192" bestFit="1" customWidth="1"/>
    <col min="1796" max="1796" width="9.54296875" style="192" bestFit="1" customWidth="1"/>
    <col min="1797" max="1797" width="10" style="192" bestFit="1" customWidth="1"/>
    <col min="1798" max="1798" width="8.81640625" style="192" bestFit="1" customWidth="1"/>
    <col min="1799" max="1799" width="22.81640625" style="192" customWidth="1"/>
    <col min="1800" max="1800" width="59.54296875" style="192" bestFit="1" customWidth="1"/>
    <col min="1801" max="1801" width="57.81640625" style="192" bestFit="1" customWidth="1"/>
    <col min="1802" max="1802" width="35.453125" style="192" bestFit="1" customWidth="1"/>
    <col min="1803" max="1803" width="28.1796875" style="192" bestFit="1" customWidth="1"/>
    <col min="1804" max="1804" width="33.1796875" style="192" bestFit="1" customWidth="1"/>
    <col min="1805" max="1805" width="26" style="192" bestFit="1" customWidth="1"/>
    <col min="1806" max="1806" width="19.1796875" style="192" bestFit="1" customWidth="1"/>
    <col min="1807" max="1807" width="10.453125" style="192" customWidth="1"/>
    <col min="1808" max="1808" width="11.81640625" style="192" customWidth="1"/>
    <col min="1809" max="1809" width="14.54296875" style="192" customWidth="1"/>
    <col min="1810" max="1810" width="9" style="192" bestFit="1" customWidth="1"/>
    <col min="1811" max="2050" width="9.1796875" style="192"/>
    <col min="2051" max="2051" width="4.54296875" style="192" bestFit="1" customWidth="1"/>
    <col min="2052" max="2052" width="9.54296875" style="192" bestFit="1" customWidth="1"/>
    <col min="2053" max="2053" width="10" style="192" bestFit="1" customWidth="1"/>
    <col min="2054" max="2054" width="8.81640625" style="192" bestFit="1" customWidth="1"/>
    <col min="2055" max="2055" width="22.81640625" style="192" customWidth="1"/>
    <col min="2056" max="2056" width="59.54296875" style="192" bestFit="1" customWidth="1"/>
    <col min="2057" max="2057" width="57.81640625" style="192" bestFit="1" customWidth="1"/>
    <col min="2058" max="2058" width="35.453125" style="192" bestFit="1" customWidth="1"/>
    <col min="2059" max="2059" width="28.1796875" style="192" bestFit="1" customWidth="1"/>
    <col min="2060" max="2060" width="33.1796875" style="192" bestFit="1" customWidth="1"/>
    <col min="2061" max="2061" width="26" style="192" bestFit="1" customWidth="1"/>
    <col min="2062" max="2062" width="19.1796875" style="192" bestFit="1" customWidth="1"/>
    <col min="2063" max="2063" width="10.453125" style="192" customWidth="1"/>
    <col min="2064" max="2064" width="11.81640625" style="192" customWidth="1"/>
    <col min="2065" max="2065" width="14.54296875" style="192" customWidth="1"/>
    <col min="2066" max="2066" width="9" style="192" bestFit="1" customWidth="1"/>
    <col min="2067" max="2306" width="9.1796875" style="192"/>
    <col min="2307" max="2307" width="4.54296875" style="192" bestFit="1" customWidth="1"/>
    <col min="2308" max="2308" width="9.54296875" style="192" bestFit="1" customWidth="1"/>
    <col min="2309" max="2309" width="10" style="192" bestFit="1" customWidth="1"/>
    <col min="2310" max="2310" width="8.81640625" style="192" bestFit="1" customWidth="1"/>
    <col min="2311" max="2311" width="22.81640625" style="192" customWidth="1"/>
    <col min="2312" max="2312" width="59.54296875" style="192" bestFit="1" customWidth="1"/>
    <col min="2313" max="2313" width="57.81640625" style="192" bestFit="1" customWidth="1"/>
    <col min="2314" max="2314" width="35.453125" style="192" bestFit="1" customWidth="1"/>
    <col min="2315" max="2315" width="28.1796875" style="192" bestFit="1" customWidth="1"/>
    <col min="2316" max="2316" width="33.1796875" style="192" bestFit="1" customWidth="1"/>
    <col min="2317" max="2317" width="26" style="192" bestFit="1" customWidth="1"/>
    <col min="2318" max="2318" width="19.1796875" style="192" bestFit="1" customWidth="1"/>
    <col min="2319" max="2319" width="10.453125" style="192" customWidth="1"/>
    <col min="2320" max="2320" width="11.81640625" style="192" customWidth="1"/>
    <col min="2321" max="2321" width="14.54296875" style="192" customWidth="1"/>
    <col min="2322" max="2322" width="9" style="192" bestFit="1" customWidth="1"/>
    <col min="2323" max="2562" width="9.1796875" style="192"/>
    <col min="2563" max="2563" width="4.54296875" style="192" bestFit="1" customWidth="1"/>
    <col min="2564" max="2564" width="9.54296875" style="192" bestFit="1" customWidth="1"/>
    <col min="2565" max="2565" width="10" style="192" bestFit="1" customWidth="1"/>
    <col min="2566" max="2566" width="8.81640625" style="192" bestFit="1" customWidth="1"/>
    <col min="2567" max="2567" width="22.81640625" style="192" customWidth="1"/>
    <col min="2568" max="2568" width="59.54296875" style="192" bestFit="1" customWidth="1"/>
    <col min="2569" max="2569" width="57.81640625" style="192" bestFit="1" customWidth="1"/>
    <col min="2570" max="2570" width="35.453125" style="192" bestFit="1" customWidth="1"/>
    <col min="2571" max="2571" width="28.1796875" style="192" bestFit="1" customWidth="1"/>
    <col min="2572" max="2572" width="33.1796875" style="192" bestFit="1" customWidth="1"/>
    <col min="2573" max="2573" width="26" style="192" bestFit="1" customWidth="1"/>
    <col min="2574" max="2574" width="19.1796875" style="192" bestFit="1" customWidth="1"/>
    <col min="2575" max="2575" width="10.453125" style="192" customWidth="1"/>
    <col min="2576" max="2576" width="11.81640625" style="192" customWidth="1"/>
    <col min="2577" max="2577" width="14.54296875" style="192" customWidth="1"/>
    <col min="2578" max="2578" width="9" style="192" bestFit="1" customWidth="1"/>
    <col min="2579" max="2818" width="9.1796875" style="192"/>
    <col min="2819" max="2819" width="4.54296875" style="192" bestFit="1" customWidth="1"/>
    <col min="2820" max="2820" width="9.54296875" style="192" bestFit="1" customWidth="1"/>
    <col min="2821" max="2821" width="10" style="192" bestFit="1" customWidth="1"/>
    <col min="2822" max="2822" width="8.81640625" style="192" bestFit="1" customWidth="1"/>
    <col min="2823" max="2823" width="22.81640625" style="192" customWidth="1"/>
    <col min="2824" max="2824" width="59.54296875" style="192" bestFit="1" customWidth="1"/>
    <col min="2825" max="2825" width="57.81640625" style="192" bestFit="1" customWidth="1"/>
    <col min="2826" max="2826" width="35.453125" style="192" bestFit="1" customWidth="1"/>
    <col min="2827" max="2827" width="28.1796875" style="192" bestFit="1" customWidth="1"/>
    <col min="2828" max="2828" width="33.1796875" style="192" bestFit="1" customWidth="1"/>
    <col min="2829" max="2829" width="26" style="192" bestFit="1" customWidth="1"/>
    <col min="2830" max="2830" width="19.1796875" style="192" bestFit="1" customWidth="1"/>
    <col min="2831" max="2831" width="10.453125" style="192" customWidth="1"/>
    <col min="2832" max="2832" width="11.81640625" style="192" customWidth="1"/>
    <col min="2833" max="2833" width="14.54296875" style="192" customWidth="1"/>
    <col min="2834" max="2834" width="9" style="192" bestFit="1" customWidth="1"/>
    <col min="2835" max="3074" width="9.1796875" style="192"/>
    <col min="3075" max="3075" width="4.54296875" style="192" bestFit="1" customWidth="1"/>
    <col min="3076" max="3076" width="9.54296875" style="192" bestFit="1" customWidth="1"/>
    <col min="3077" max="3077" width="10" style="192" bestFit="1" customWidth="1"/>
    <col min="3078" max="3078" width="8.81640625" style="192" bestFit="1" customWidth="1"/>
    <col min="3079" max="3079" width="22.81640625" style="192" customWidth="1"/>
    <col min="3080" max="3080" width="59.54296875" style="192" bestFit="1" customWidth="1"/>
    <col min="3081" max="3081" width="57.81640625" style="192" bestFit="1" customWidth="1"/>
    <col min="3082" max="3082" width="35.453125" style="192" bestFit="1" customWidth="1"/>
    <col min="3083" max="3083" width="28.1796875" style="192" bestFit="1" customWidth="1"/>
    <col min="3084" max="3084" width="33.1796875" style="192" bestFit="1" customWidth="1"/>
    <col min="3085" max="3085" width="26" style="192" bestFit="1" customWidth="1"/>
    <col min="3086" max="3086" width="19.1796875" style="192" bestFit="1" customWidth="1"/>
    <col min="3087" max="3087" width="10.453125" style="192" customWidth="1"/>
    <col min="3088" max="3088" width="11.81640625" style="192" customWidth="1"/>
    <col min="3089" max="3089" width="14.54296875" style="192" customWidth="1"/>
    <col min="3090" max="3090" width="9" style="192" bestFit="1" customWidth="1"/>
    <col min="3091" max="3330" width="9.1796875" style="192"/>
    <col min="3331" max="3331" width="4.54296875" style="192" bestFit="1" customWidth="1"/>
    <col min="3332" max="3332" width="9.54296875" style="192" bestFit="1" customWidth="1"/>
    <col min="3333" max="3333" width="10" style="192" bestFit="1" customWidth="1"/>
    <col min="3334" max="3334" width="8.81640625" style="192" bestFit="1" customWidth="1"/>
    <col min="3335" max="3335" width="22.81640625" style="192" customWidth="1"/>
    <col min="3336" max="3336" width="59.54296875" style="192" bestFit="1" customWidth="1"/>
    <col min="3337" max="3337" width="57.81640625" style="192" bestFit="1" customWidth="1"/>
    <col min="3338" max="3338" width="35.453125" style="192" bestFit="1" customWidth="1"/>
    <col min="3339" max="3339" width="28.1796875" style="192" bestFit="1" customWidth="1"/>
    <col min="3340" max="3340" width="33.1796875" style="192" bestFit="1" customWidth="1"/>
    <col min="3341" max="3341" width="26" style="192" bestFit="1" customWidth="1"/>
    <col min="3342" max="3342" width="19.1796875" style="192" bestFit="1" customWidth="1"/>
    <col min="3343" max="3343" width="10.453125" style="192" customWidth="1"/>
    <col min="3344" max="3344" width="11.81640625" style="192" customWidth="1"/>
    <col min="3345" max="3345" width="14.54296875" style="192" customWidth="1"/>
    <col min="3346" max="3346" width="9" style="192" bestFit="1" customWidth="1"/>
    <col min="3347" max="3586" width="9.1796875" style="192"/>
    <col min="3587" max="3587" width="4.54296875" style="192" bestFit="1" customWidth="1"/>
    <col min="3588" max="3588" width="9.54296875" style="192" bestFit="1" customWidth="1"/>
    <col min="3589" max="3589" width="10" style="192" bestFit="1" customWidth="1"/>
    <col min="3590" max="3590" width="8.81640625" style="192" bestFit="1" customWidth="1"/>
    <col min="3591" max="3591" width="22.81640625" style="192" customWidth="1"/>
    <col min="3592" max="3592" width="59.54296875" style="192" bestFit="1" customWidth="1"/>
    <col min="3593" max="3593" width="57.81640625" style="192" bestFit="1" customWidth="1"/>
    <col min="3594" max="3594" width="35.453125" style="192" bestFit="1" customWidth="1"/>
    <col min="3595" max="3595" width="28.1796875" style="192" bestFit="1" customWidth="1"/>
    <col min="3596" max="3596" width="33.1796875" style="192" bestFit="1" customWidth="1"/>
    <col min="3597" max="3597" width="26" style="192" bestFit="1" customWidth="1"/>
    <col min="3598" max="3598" width="19.1796875" style="192" bestFit="1" customWidth="1"/>
    <col min="3599" max="3599" width="10.453125" style="192" customWidth="1"/>
    <col min="3600" max="3600" width="11.81640625" style="192" customWidth="1"/>
    <col min="3601" max="3601" width="14.54296875" style="192" customWidth="1"/>
    <col min="3602" max="3602" width="9" style="192" bestFit="1" customWidth="1"/>
    <col min="3603" max="3842" width="9.1796875" style="192"/>
    <col min="3843" max="3843" width="4.54296875" style="192" bestFit="1" customWidth="1"/>
    <col min="3844" max="3844" width="9.54296875" style="192" bestFit="1" customWidth="1"/>
    <col min="3845" max="3845" width="10" style="192" bestFit="1" customWidth="1"/>
    <col min="3846" max="3846" width="8.81640625" style="192" bestFit="1" customWidth="1"/>
    <col min="3847" max="3847" width="22.81640625" style="192" customWidth="1"/>
    <col min="3848" max="3848" width="59.54296875" style="192" bestFit="1" customWidth="1"/>
    <col min="3849" max="3849" width="57.81640625" style="192" bestFit="1" customWidth="1"/>
    <col min="3850" max="3850" width="35.453125" style="192" bestFit="1" customWidth="1"/>
    <col min="3851" max="3851" width="28.1796875" style="192" bestFit="1" customWidth="1"/>
    <col min="3852" max="3852" width="33.1796875" style="192" bestFit="1" customWidth="1"/>
    <col min="3853" max="3853" width="26" style="192" bestFit="1" customWidth="1"/>
    <col min="3854" max="3854" width="19.1796875" style="192" bestFit="1" customWidth="1"/>
    <col min="3855" max="3855" width="10.453125" style="192" customWidth="1"/>
    <col min="3856" max="3856" width="11.81640625" style="192" customWidth="1"/>
    <col min="3857" max="3857" width="14.54296875" style="192" customWidth="1"/>
    <col min="3858" max="3858" width="9" style="192" bestFit="1" customWidth="1"/>
    <col min="3859" max="4098" width="9.1796875" style="192"/>
    <col min="4099" max="4099" width="4.54296875" style="192" bestFit="1" customWidth="1"/>
    <col min="4100" max="4100" width="9.54296875" style="192" bestFit="1" customWidth="1"/>
    <col min="4101" max="4101" width="10" style="192" bestFit="1" customWidth="1"/>
    <col min="4102" max="4102" width="8.81640625" style="192" bestFit="1" customWidth="1"/>
    <col min="4103" max="4103" width="22.81640625" style="192" customWidth="1"/>
    <col min="4104" max="4104" width="59.54296875" style="192" bestFit="1" customWidth="1"/>
    <col min="4105" max="4105" width="57.81640625" style="192" bestFit="1" customWidth="1"/>
    <col min="4106" max="4106" width="35.453125" style="192" bestFit="1" customWidth="1"/>
    <col min="4107" max="4107" width="28.1796875" style="192" bestFit="1" customWidth="1"/>
    <col min="4108" max="4108" width="33.1796875" style="192" bestFit="1" customWidth="1"/>
    <col min="4109" max="4109" width="26" style="192" bestFit="1" customWidth="1"/>
    <col min="4110" max="4110" width="19.1796875" style="192" bestFit="1" customWidth="1"/>
    <col min="4111" max="4111" width="10.453125" style="192" customWidth="1"/>
    <col min="4112" max="4112" width="11.81640625" style="192" customWidth="1"/>
    <col min="4113" max="4113" width="14.54296875" style="192" customWidth="1"/>
    <col min="4114" max="4114" width="9" style="192" bestFit="1" customWidth="1"/>
    <col min="4115" max="4354" width="9.1796875" style="192"/>
    <col min="4355" max="4355" width="4.54296875" style="192" bestFit="1" customWidth="1"/>
    <col min="4356" max="4356" width="9.54296875" style="192" bestFit="1" customWidth="1"/>
    <col min="4357" max="4357" width="10" style="192" bestFit="1" customWidth="1"/>
    <col min="4358" max="4358" width="8.81640625" style="192" bestFit="1" customWidth="1"/>
    <col min="4359" max="4359" width="22.81640625" style="192" customWidth="1"/>
    <col min="4360" max="4360" width="59.54296875" style="192" bestFit="1" customWidth="1"/>
    <col min="4361" max="4361" width="57.81640625" style="192" bestFit="1" customWidth="1"/>
    <col min="4362" max="4362" width="35.453125" style="192" bestFit="1" customWidth="1"/>
    <col min="4363" max="4363" width="28.1796875" style="192" bestFit="1" customWidth="1"/>
    <col min="4364" max="4364" width="33.1796875" style="192" bestFit="1" customWidth="1"/>
    <col min="4365" max="4365" width="26" style="192" bestFit="1" customWidth="1"/>
    <col min="4366" max="4366" width="19.1796875" style="192" bestFit="1" customWidth="1"/>
    <col min="4367" max="4367" width="10.453125" style="192" customWidth="1"/>
    <col min="4368" max="4368" width="11.81640625" style="192" customWidth="1"/>
    <col min="4369" max="4369" width="14.54296875" style="192" customWidth="1"/>
    <col min="4370" max="4370" width="9" style="192" bestFit="1" customWidth="1"/>
    <col min="4371" max="4610" width="9.1796875" style="192"/>
    <col min="4611" max="4611" width="4.54296875" style="192" bestFit="1" customWidth="1"/>
    <col min="4612" max="4612" width="9.54296875" style="192" bestFit="1" customWidth="1"/>
    <col min="4613" max="4613" width="10" style="192" bestFit="1" customWidth="1"/>
    <col min="4614" max="4614" width="8.81640625" style="192" bestFit="1" customWidth="1"/>
    <col min="4615" max="4615" width="22.81640625" style="192" customWidth="1"/>
    <col min="4616" max="4616" width="59.54296875" style="192" bestFit="1" customWidth="1"/>
    <col min="4617" max="4617" width="57.81640625" style="192" bestFit="1" customWidth="1"/>
    <col min="4618" max="4618" width="35.453125" style="192" bestFit="1" customWidth="1"/>
    <col min="4619" max="4619" width="28.1796875" style="192" bestFit="1" customWidth="1"/>
    <col min="4620" max="4620" width="33.1796875" style="192" bestFit="1" customWidth="1"/>
    <col min="4621" max="4621" width="26" style="192" bestFit="1" customWidth="1"/>
    <col min="4622" max="4622" width="19.1796875" style="192" bestFit="1" customWidth="1"/>
    <col min="4623" max="4623" width="10.453125" style="192" customWidth="1"/>
    <col min="4624" max="4624" width="11.81640625" style="192" customWidth="1"/>
    <col min="4625" max="4625" width="14.54296875" style="192" customWidth="1"/>
    <col min="4626" max="4626" width="9" style="192" bestFit="1" customWidth="1"/>
    <col min="4627" max="4866" width="9.1796875" style="192"/>
    <col min="4867" max="4867" width="4.54296875" style="192" bestFit="1" customWidth="1"/>
    <col min="4868" max="4868" width="9.54296875" style="192" bestFit="1" customWidth="1"/>
    <col min="4869" max="4869" width="10" style="192" bestFit="1" customWidth="1"/>
    <col min="4870" max="4870" width="8.81640625" style="192" bestFit="1" customWidth="1"/>
    <col min="4871" max="4871" width="22.81640625" style="192" customWidth="1"/>
    <col min="4872" max="4872" width="59.54296875" style="192" bestFit="1" customWidth="1"/>
    <col min="4873" max="4873" width="57.81640625" style="192" bestFit="1" customWidth="1"/>
    <col min="4874" max="4874" width="35.453125" style="192" bestFit="1" customWidth="1"/>
    <col min="4875" max="4875" width="28.1796875" style="192" bestFit="1" customWidth="1"/>
    <col min="4876" max="4876" width="33.1796875" style="192" bestFit="1" customWidth="1"/>
    <col min="4877" max="4877" width="26" style="192" bestFit="1" customWidth="1"/>
    <col min="4878" max="4878" width="19.1796875" style="192" bestFit="1" customWidth="1"/>
    <col min="4879" max="4879" width="10.453125" style="192" customWidth="1"/>
    <col min="4880" max="4880" width="11.81640625" style="192" customWidth="1"/>
    <col min="4881" max="4881" width="14.54296875" style="192" customWidth="1"/>
    <col min="4882" max="4882" width="9" style="192" bestFit="1" customWidth="1"/>
    <col min="4883" max="5122" width="9.1796875" style="192"/>
    <col min="5123" max="5123" width="4.54296875" style="192" bestFit="1" customWidth="1"/>
    <col min="5124" max="5124" width="9.54296875" style="192" bestFit="1" customWidth="1"/>
    <col min="5125" max="5125" width="10" style="192" bestFit="1" customWidth="1"/>
    <col min="5126" max="5126" width="8.81640625" style="192" bestFit="1" customWidth="1"/>
    <col min="5127" max="5127" width="22.81640625" style="192" customWidth="1"/>
    <col min="5128" max="5128" width="59.54296875" style="192" bestFit="1" customWidth="1"/>
    <col min="5129" max="5129" width="57.81640625" style="192" bestFit="1" customWidth="1"/>
    <col min="5130" max="5130" width="35.453125" style="192" bestFit="1" customWidth="1"/>
    <col min="5131" max="5131" width="28.1796875" style="192" bestFit="1" customWidth="1"/>
    <col min="5132" max="5132" width="33.1796875" style="192" bestFit="1" customWidth="1"/>
    <col min="5133" max="5133" width="26" style="192" bestFit="1" customWidth="1"/>
    <col min="5134" max="5134" width="19.1796875" style="192" bestFit="1" customWidth="1"/>
    <col min="5135" max="5135" width="10.453125" style="192" customWidth="1"/>
    <col min="5136" max="5136" width="11.81640625" style="192" customWidth="1"/>
    <col min="5137" max="5137" width="14.54296875" style="192" customWidth="1"/>
    <col min="5138" max="5138" width="9" style="192" bestFit="1" customWidth="1"/>
    <col min="5139" max="5378" width="9.1796875" style="192"/>
    <col min="5379" max="5379" width="4.54296875" style="192" bestFit="1" customWidth="1"/>
    <col min="5380" max="5380" width="9.54296875" style="192" bestFit="1" customWidth="1"/>
    <col min="5381" max="5381" width="10" style="192" bestFit="1" customWidth="1"/>
    <col min="5382" max="5382" width="8.81640625" style="192" bestFit="1" customWidth="1"/>
    <col min="5383" max="5383" width="22.81640625" style="192" customWidth="1"/>
    <col min="5384" max="5384" width="59.54296875" style="192" bestFit="1" customWidth="1"/>
    <col min="5385" max="5385" width="57.81640625" style="192" bestFit="1" customWidth="1"/>
    <col min="5386" max="5386" width="35.453125" style="192" bestFit="1" customWidth="1"/>
    <col min="5387" max="5387" width="28.1796875" style="192" bestFit="1" customWidth="1"/>
    <col min="5388" max="5388" width="33.1796875" style="192" bestFit="1" customWidth="1"/>
    <col min="5389" max="5389" width="26" style="192" bestFit="1" customWidth="1"/>
    <col min="5390" max="5390" width="19.1796875" style="192" bestFit="1" customWidth="1"/>
    <col min="5391" max="5391" width="10.453125" style="192" customWidth="1"/>
    <col min="5392" max="5392" width="11.81640625" style="192" customWidth="1"/>
    <col min="5393" max="5393" width="14.54296875" style="192" customWidth="1"/>
    <col min="5394" max="5394" width="9" style="192" bestFit="1" customWidth="1"/>
    <col min="5395" max="5634" width="9.1796875" style="192"/>
    <col min="5635" max="5635" width="4.54296875" style="192" bestFit="1" customWidth="1"/>
    <col min="5636" max="5636" width="9.54296875" style="192" bestFit="1" customWidth="1"/>
    <col min="5637" max="5637" width="10" style="192" bestFit="1" customWidth="1"/>
    <col min="5638" max="5638" width="8.81640625" style="192" bestFit="1" customWidth="1"/>
    <col min="5639" max="5639" width="22.81640625" style="192" customWidth="1"/>
    <col min="5640" max="5640" width="59.54296875" style="192" bestFit="1" customWidth="1"/>
    <col min="5641" max="5641" width="57.81640625" style="192" bestFit="1" customWidth="1"/>
    <col min="5642" max="5642" width="35.453125" style="192" bestFit="1" customWidth="1"/>
    <col min="5643" max="5643" width="28.1796875" style="192" bestFit="1" customWidth="1"/>
    <col min="5644" max="5644" width="33.1796875" style="192" bestFit="1" customWidth="1"/>
    <col min="5645" max="5645" width="26" style="192" bestFit="1" customWidth="1"/>
    <col min="5646" max="5646" width="19.1796875" style="192" bestFit="1" customWidth="1"/>
    <col min="5647" max="5647" width="10.453125" style="192" customWidth="1"/>
    <col min="5648" max="5648" width="11.81640625" style="192" customWidth="1"/>
    <col min="5649" max="5649" width="14.54296875" style="192" customWidth="1"/>
    <col min="5650" max="5650" width="9" style="192" bestFit="1" customWidth="1"/>
    <col min="5651" max="5890" width="9.1796875" style="192"/>
    <col min="5891" max="5891" width="4.54296875" style="192" bestFit="1" customWidth="1"/>
    <col min="5892" max="5892" width="9.54296875" style="192" bestFit="1" customWidth="1"/>
    <col min="5893" max="5893" width="10" style="192" bestFit="1" customWidth="1"/>
    <col min="5894" max="5894" width="8.81640625" style="192" bestFit="1" customWidth="1"/>
    <col min="5895" max="5895" width="22.81640625" style="192" customWidth="1"/>
    <col min="5896" max="5896" width="59.54296875" style="192" bestFit="1" customWidth="1"/>
    <col min="5897" max="5897" width="57.81640625" style="192" bestFit="1" customWidth="1"/>
    <col min="5898" max="5898" width="35.453125" style="192" bestFit="1" customWidth="1"/>
    <col min="5899" max="5899" width="28.1796875" style="192" bestFit="1" customWidth="1"/>
    <col min="5900" max="5900" width="33.1796875" style="192" bestFit="1" customWidth="1"/>
    <col min="5901" max="5901" width="26" style="192" bestFit="1" customWidth="1"/>
    <col min="5902" max="5902" width="19.1796875" style="192" bestFit="1" customWidth="1"/>
    <col min="5903" max="5903" width="10.453125" style="192" customWidth="1"/>
    <col min="5904" max="5904" width="11.81640625" style="192" customWidth="1"/>
    <col min="5905" max="5905" width="14.54296875" style="192" customWidth="1"/>
    <col min="5906" max="5906" width="9" style="192" bestFit="1" customWidth="1"/>
    <col min="5907" max="6146" width="9.1796875" style="192"/>
    <col min="6147" max="6147" width="4.54296875" style="192" bestFit="1" customWidth="1"/>
    <col min="6148" max="6148" width="9.54296875" style="192" bestFit="1" customWidth="1"/>
    <col min="6149" max="6149" width="10" style="192" bestFit="1" customWidth="1"/>
    <col min="6150" max="6150" width="8.81640625" style="192" bestFit="1" customWidth="1"/>
    <col min="6151" max="6151" width="22.81640625" style="192" customWidth="1"/>
    <col min="6152" max="6152" width="59.54296875" style="192" bestFit="1" customWidth="1"/>
    <col min="6153" max="6153" width="57.81640625" style="192" bestFit="1" customWidth="1"/>
    <col min="6154" max="6154" width="35.453125" style="192" bestFit="1" customWidth="1"/>
    <col min="6155" max="6155" width="28.1796875" style="192" bestFit="1" customWidth="1"/>
    <col min="6156" max="6156" width="33.1796875" style="192" bestFit="1" customWidth="1"/>
    <col min="6157" max="6157" width="26" style="192" bestFit="1" customWidth="1"/>
    <col min="6158" max="6158" width="19.1796875" style="192" bestFit="1" customWidth="1"/>
    <col min="6159" max="6159" width="10.453125" style="192" customWidth="1"/>
    <col min="6160" max="6160" width="11.81640625" style="192" customWidth="1"/>
    <col min="6161" max="6161" width="14.54296875" style="192" customWidth="1"/>
    <col min="6162" max="6162" width="9" style="192" bestFit="1" customWidth="1"/>
    <col min="6163" max="6402" width="9.1796875" style="192"/>
    <col min="6403" max="6403" width="4.54296875" style="192" bestFit="1" customWidth="1"/>
    <col min="6404" max="6404" width="9.54296875" style="192" bestFit="1" customWidth="1"/>
    <col min="6405" max="6405" width="10" style="192" bestFit="1" customWidth="1"/>
    <col min="6406" max="6406" width="8.81640625" style="192" bestFit="1" customWidth="1"/>
    <col min="6407" max="6407" width="22.81640625" style="192" customWidth="1"/>
    <col min="6408" max="6408" width="59.54296875" style="192" bestFit="1" customWidth="1"/>
    <col min="6409" max="6409" width="57.81640625" style="192" bestFit="1" customWidth="1"/>
    <col min="6410" max="6410" width="35.453125" style="192" bestFit="1" customWidth="1"/>
    <col min="6411" max="6411" width="28.1796875" style="192" bestFit="1" customWidth="1"/>
    <col min="6412" max="6412" width="33.1796875" style="192" bestFit="1" customWidth="1"/>
    <col min="6413" max="6413" width="26" style="192" bestFit="1" customWidth="1"/>
    <col min="6414" max="6414" width="19.1796875" style="192" bestFit="1" customWidth="1"/>
    <col min="6415" max="6415" width="10.453125" style="192" customWidth="1"/>
    <col min="6416" max="6416" width="11.81640625" style="192" customWidth="1"/>
    <col min="6417" max="6417" width="14.54296875" style="192" customWidth="1"/>
    <col min="6418" max="6418" width="9" style="192" bestFit="1" customWidth="1"/>
    <col min="6419" max="6658" width="9.1796875" style="192"/>
    <col min="6659" max="6659" width="4.54296875" style="192" bestFit="1" customWidth="1"/>
    <col min="6660" max="6660" width="9.54296875" style="192" bestFit="1" customWidth="1"/>
    <col min="6661" max="6661" width="10" style="192" bestFit="1" customWidth="1"/>
    <col min="6662" max="6662" width="8.81640625" style="192" bestFit="1" customWidth="1"/>
    <col min="6663" max="6663" width="22.81640625" style="192" customWidth="1"/>
    <col min="6664" max="6664" width="59.54296875" style="192" bestFit="1" customWidth="1"/>
    <col min="6665" max="6665" width="57.81640625" style="192" bestFit="1" customWidth="1"/>
    <col min="6666" max="6666" width="35.453125" style="192" bestFit="1" customWidth="1"/>
    <col min="6667" max="6667" width="28.1796875" style="192" bestFit="1" customWidth="1"/>
    <col min="6668" max="6668" width="33.1796875" style="192" bestFit="1" customWidth="1"/>
    <col min="6669" max="6669" width="26" style="192" bestFit="1" customWidth="1"/>
    <col min="6670" max="6670" width="19.1796875" style="192" bestFit="1" customWidth="1"/>
    <col min="6671" max="6671" width="10.453125" style="192" customWidth="1"/>
    <col min="6672" max="6672" width="11.81640625" style="192" customWidth="1"/>
    <col min="6673" max="6673" width="14.54296875" style="192" customWidth="1"/>
    <col min="6674" max="6674" width="9" style="192" bestFit="1" customWidth="1"/>
    <col min="6675" max="6914" width="9.1796875" style="192"/>
    <col min="6915" max="6915" width="4.54296875" style="192" bestFit="1" customWidth="1"/>
    <col min="6916" max="6916" width="9.54296875" style="192" bestFit="1" customWidth="1"/>
    <col min="6917" max="6917" width="10" style="192" bestFit="1" customWidth="1"/>
    <col min="6918" max="6918" width="8.81640625" style="192" bestFit="1" customWidth="1"/>
    <col min="6919" max="6919" width="22.81640625" style="192" customWidth="1"/>
    <col min="6920" max="6920" width="59.54296875" style="192" bestFit="1" customWidth="1"/>
    <col min="6921" max="6921" width="57.81640625" style="192" bestFit="1" customWidth="1"/>
    <col min="6922" max="6922" width="35.453125" style="192" bestFit="1" customWidth="1"/>
    <col min="6923" max="6923" width="28.1796875" style="192" bestFit="1" customWidth="1"/>
    <col min="6924" max="6924" width="33.1796875" style="192" bestFit="1" customWidth="1"/>
    <col min="6925" max="6925" width="26" style="192" bestFit="1" customWidth="1"/>
    <col min="6926" max="6926" width="19.1796875" style="192" bestFit="1" customWidth="1"/>
    <col min="6927" max="6927" width="10.453125" style="192" customWidth="1"/>
    <col min="6928" max="6928" width="11.81640625" style="192" customWidth="1"/>
    <col min="6929" max="6929" width="14.54296875" style="192" customWidth="1"/>
    <col min="6930" max="6930" width="9" style="192" bestFit="1" customWidth="1"/>
    <col min="6931" max="7170" width="9.1796875" style="192"/>
    <col min="7171" max="7171" width="4.54296875" style="192" bestFit="1" customWidth="1"/>
    <col min="7172" max="7172" width="9.54296875" style="192" bestFit="1" customWidth="1"/>
    <col min="7173" max="7173" width="10" style="192" bestFit="1" customWidth="1"/>
    <col min="7174" max="7174" width="8.81640625" style="192" bestFit="1" customWidth="1"/>
    <col min="7175" max="7175" width="22.81640625" style="192" customWidth="1"/>
    <col min="7176" max="7176" width="59.54296875" style="192" bestFit="1" customWidth="1"/>
    <col min="7177" max="7177" width="57.81640625" style="192" bestFit="1" customWidth="1"/>
    <col min="7178" max="7178" width="35.453125" style="192" bestFit="1" customWidth="1"/>
    <col min="7179" max="7179" width="28.1796875" style="192" bestFit="1" customWidth="1"/>
    <col min="7180" max="7180" width="33.1796875" style="192" bestFit="1" customWidth="1"/>
    <col min="7181" max="7181" width="26" style="192" bestFit="1" customWidth="1"/>
    <col min="7182" max="7182" width="19.1796875" style="192" bestFit="1" customWidth="1"/>
    <col min="7183" max="7183" width="10.453125" style="192" customWidth="1"/>
    <col min="7184" max="7184" width="11.81640625" style="192" customWidth="1"/>
    <col min="7185" max="7185" width="14.54296875" style="192" customWidth="1"/>
    <col min="7186" max="7186" width="9" style="192" bestFit="1" customWidth="1"/>
    <col min="7187" max="7426" width="9.1796875" style="192"/>
    <col min="7427" max="7427" width="4.54296875" style="192" bestFit="1" customWidth="1"/>
    <col min="7428" max="7428" width="9.54296875" style="192" bestFit="1" customWidth="1"/>
    <col min="7429" max="7429" width="10" style="192" bestFit="1" customWidth="1"/>
    <col min="7430" max="7430" width="8.81640625" style="192" bestFit="1" customWidth="1"/>
    <col min="7431" max="7431" width="22.81640625" style="192" customWidth="1"/>
    <col min="7432" max="7432" width="59.54296875" style="192" bestFit="1" customWidth="1"/>
    <col min="7433" max="7433" width="57.81640625" style="192" bestFit="1" customWidth="1"/>
    <col min="7434" max="7434" width="35.453125" style="192" bestFit="1" customWidth="1"/>
    <col min="7435" max="7435" width="28.1796875" style="192" bestFit="1" customWidth="1"/>
    <col min="7436" max="7436" width="33.1796875" style="192" bestFit="1" customWidth="1"/>
    <col min="7437" max="7437" width="26" style="192" bestFit="1" customWidth="1"/>
    <col min="7438" max="7438" width="19.1796875" style="192" bestFit="1" customWidth="1"/>
    <col min="7439" max="7439" width="10.453125" style="192" customWidth="1"/>
    <col min="7440" max="7440" width="11.81640625" style="192" customWidth="1"/>
    <col min="7441" max="7441" width="14.54296875" style="192" customWidth="1"/>
    <col min="7442" max="7442" width="9" style="192" bestFit="1" customWidth="1"/>
    <col min="7443" max="7682" width="9.1796875" style="192"/>
    <col min="7683" max="7683" width="4.54296875" style="192" bestFit="1" customWidth="1"/>
    <col min="7684" max="7684" width="9.54296875" style="192" bestFit="1" customWidth="1"/>
    <col min="7685" max="7685" width="10" style="192" bestFit="1" customWidth="1"/>
    <col min="7686" max="7686" width="8.81640625" style="192" bestFit="1" customWidth="1"/>
    <col min="7687" max="7687" width="22.81640625" style="192" customWidth="1"/>
    <col min="7688" max="7688" width="59.54296875" style="192" bestFit="1" customWidth="1"/>
    <col min="7689" max="7689" width="57.81640625" style="192" bestFit="1" customWidth="1"/>
    <col min="7690" max="7690" width="35.453125" style="192" bestFit="1" customWidth="1"/>
    <col min="7691" max="7691" width="28.1796875" style="192" bestFit="1" customWidth="1"/>
    <col min="7692" max="7692" width="33.1796875" style="192" bestFit="1" customWidth="1"/>
    <col min="7693" max="7693" width="26" style="192" bestFit="1" customWidth="1"/>
    <col min="7694" max="7694" width="19.1796875" style="192" bestFit="1" customWidth="1"/>
    <col min="7695" max="7695" width="10.453125" style="192" customWidth="1"/>
    <col min="7696" max="7696" width="11.81640625" style="192" customWidth="1"/>
    <col min="7697" max="7697" width="14.54296875" style="192" customWidth="1"/>
    <col min="7698" max="7698" width="9" style="192" bestFit="1" customWidth="1"/>
    <col min="7699" max="7938" width="9.1796875" style="192"/>
    <col min="7939" max="7939" width="4.54296875" style="192" bestFit="1" customWidth="1"/>
    <col min="7940" max="7940" width="9.54296875" style="192" bestFit="1" customWidth="1"/>
    <col min="7941" max="7941" width="10" style="192" bestFit="1" customWidth="1"/>
    <col min="7942" max="7942" width="8.81640625" style="192" bestFit="1" customWidth="1"/>
    <col min="7943" max="7943" width="22.81640625" style="192" customWidth="1"/>
    <col min="7944" max="7944" width="59.54296875" style="192" bestFit="1" customWidth="1"/>
    <col min="7945" max="7945" width="57.81640625" style="192" bestFit="1" customWidth="1"/>
    <col min="7946" max="7946" width="35.453125" style="192" bestFit="1" customWidth="1"/>
    <col min="7947" max="7947" width="28.1796875" style="192" bestFit="1" customWidth="1"/>
    <col min="7948" max="7948" width="33.1796875" style="192" bestFit="1" customWidth="1"/>
    <col min="7949" max="7949" width="26" style="192" bestFit="1" customWidth="1"/>
    <col min="7950" max="7950" width="19.1796875" style="192" bestFit="1" customWidth="1"/>
    <col min="7951" max="7951" width="10.453125" style="192" customWidth="1"/>
    <col min="7952" max="7952" width="11.81640625" style="192" customWidth="1"/>
    <col min="7953" max="7953" width="14.54296875" style="192" customWidth="1"/>
    <col min="7954" max="7954" width="9" style="192" bestFit="1" customWidth="1"/>
    <col min="7955" max="8194" width="9.1796875" style="192"/>
    <col min="8195" max="8195" width="4.54296875" style="192" bestFit="1" customWidth="1"/>
    <col min="8196" max="8196" width="9.54296875" style="192" bestFit="1" customWidth="1"/>
    <col min="8197" max="8197" width="10" style="192" bestFit="1" customWidth="1"/>
    <col min="8198" max="8198" width="8.81640625" style="192" bestFit="1" customWidth="1"/>
    <col min="8199" max="8199" width="22.81640625" style="192" customWidth="1"/>
    <col min="8200" max="8200" width="59.54296875" style="192" bestFit="1" customWidth="1"/>
    <col min="8201" max="8201" width="57.81640625" style="192" bestFit="1" customWidth="1"/>
    <col min="8202" max="8202" width="35.453125" style="192" bestFit="1" customWidth="1"/>
    <col min="8203" max="8203" width="28.1796875" style="192" bestFit="1" customWidth="1"/>
    <col min="8204" max="8204" width="33.1796875" style="192" bestFit="1" customWidth="1"/>
    <col min="8205" max="8205" width="26" style="192" bestFit="1" customWidth="1"/>
    <col min="8206" max="8206" width="19.1796875" style="192" bestFit="1" customWidth="1"/>
    <col min="8207" max="8207" width="10.453125" style="192" customWidth="1"/>
    <col min="8208" max="8208" width="11.81640625" style="192" customWidth="1"/>
    <col min="8209" max="8209" width="14.54296875" style="192" customWidth="1"/>
    <col min="8210" max="8210" width="9" style="192" bestFit="1" customWidth="1"/>
    <col min="8211" max="8450" width="9.1796875" style="192"/>
    <col min="8451" max="8451" width="4.54296875" style="192" bestFit="1" customWidth="1"/>
    <col min="8452" max="8452" width="9.54296875" style="192" bestFit="1" customWidth="1"/>
    <col min="8453" max="8453" width="10" style="192" bestFit="1" customWidth="1"/>
    <col min="8454" max="8454" width="8.81640625" style="192" bestFit="1" customWidth="1"/>
    <col min="8455" max="8455" width="22.81640625" style="192" customWidth="1"/>
    <col min="8456" max="8456" width="59.54296875" style="192" bestFit="1" customWidth="1"/>
    <col min="8457" max="8457" width="57.81640625" style="192" bestFit="1" customWidth="1"/>
    <col min="8458" max="8458" width="35.453125" style="192" bestFit="1" customWidth="1"/>
    <col min="8459" max="8459" width="28.1796875" style="192" bestFit="1" customWidth="1"/>
    <col min="8460" max="8460" width="33.1796875" style="192" bestFit="1" customWidth="1"/>
    <col min="8461" max="8461" width="26" style="192" bestFit="1" customWidth="1"/>
    <col min="8462" max="8462" width="19.1796875" style="192" bestFit="1" customWidth="1"/>
    <col min="8463" max="8463" width="10.453125" style="192" customWidth="1"/>
    <col min="8464" max="8464" width="11.81640625" style="192" customWidth="1"/>
    <col min="8465" max="8465" width="14.54296875" style="192" customWidth="1"/>
    <col min="8466" max="8466" width="9" style="192" bestFit="1" customWidth="1"/>
    <col min="8467" max="8706" width="9.1796875" style="192"/>
    <col min="8707" max="8707" width="4.54296875" style="192" bestFit="1" customWidth="1"/>
    <col min="8708" max="8708" width="9.54296875" style="192" bestFit="1" customWidth="1"/>
    <col min="8709" max="8709" width="10" style="192" bestFit="1" customWidth="1"/>
    <col min="8710" max="8710" width="8.81640625" style="192" bestFit="1" customWidth="1"/>
    <col min="8711" max="8711" width="22.81640625" style="192" customWidth="1"/>
    <col min="8712" max="8712" width="59.54296875" style="192" bestFit="1" customWidth="1"/>
    <col min="8713" max="8713" width="57.81640625" style="192" bestFit="1" customWidth="1"/>
    <col min="8714" max="8714" width="35.453125" style="192" bestFit="1" customWidth="1"/>
    <col min="8715" max="8715" width="28.1796875" style="192" bestFit="1" customWidth="1"/>
    <col min="8716" max="8716" width="33.1796875" style="192" bestFit="1" customWidth="1"/>
    <col min="8717" max="8717" width="26" style="192" bestFit="1" customWidth="1"/>
    <col min="8718" max="8718" width="19.1796875" style="192" bestFit="1" customWidth="1"/>
    <col min="8719" max="8719" width="10.453125" style="192" customWidth="1"/>
    <col min="8720" max="8720" width="11.81640625" style="192" customWidth="1"/>
    <col min="8721" max="8721" width="14.54296875" style="192" customWidth="1"/>
    <col min="8722" max="8722" width="9" style="192" bestFit="1" customWidth="1"/>
    <col min="8723" max="8962" width="9.1796875" style="192"/>
    <col min="8963" max="8963" width="4.54296875" style="192" bestFit="1" customWidth="1"/>
    <col min="8964" max="8964" width="9.54296875" style="192" bestFit="1" customWidth="1"/>
    <col min="8965" max="8965" width="10" style="192" bestFit="1" customWidth="1"/>
    <col min="8966" max="8966" width="8.81640625" style="192" bestFit="1" customWidth="1"/>
    <col min="8967" max="8967" width="22.81640625" style="192" customWidth="1"/>
    <col min="8968" max="8968" width="59.54296875" style="192" bestFit="1" customWidth="1"/>
    <col min="8969" max="8969" width="57.81640625" style="192" bestFit="1" customWidth="1"/>
    <col min="8970" max="8970" width="35.453125" style="192" bestFit="1" customWidth="1"/>
    <col min="8971" max="8971" width="28.1796875" style="192" bestFit="1" customWidth="1"/>
    <col min="8972" max="8972" width="33.1796875" style="192" bestFit="1" customWidth="1"/>
    <col min="8973" max="8973" width="26" style="192" bestFit="1" customWidth="1"/>
    <col min="8974" max="8974" width="19.1796875" style="192" bestFit="1" customWidth="1"/>
    <col min="8975" max="8975" width="10.453125" style="192" customWidth="1"/>
    <col min="8976" max="8976" width="11.81640625" style="192" customWidth="1"/>
    <col min="8977" max="8977" width="14.54296875" style="192" customWidth="1"/>
    <col min="8978" max="8978" width="9" style="192" bestFit="1" customWidth="1"/>
    <col min="8979" max="9218" width="9.1796875" style="192"/>
    <col min="9219" max="9219" width="4.54296875" style="192" bestFit="1" customWidth="1"/>
    <col min="9220" max="9220" width="9.54296875" style="192" bestFit="1" customWidth="1"/>
    <col min="9221" max="9221" width="10" style="192" bestFit="1" customWidth="1"/>
    <col min="9222" max="9222" width="8.81640625" style="192" bestFit="1" customWidth="1"/>
    <col min="9223" max="9223" width="22.81640625" style="192" customWidth="1"/>
    <col min="9224" max="9224" width="59.54296875" style="192" bestFit="1" customWidth="1"/>
    <col min="9225" max="9225" width="57.81640625" style="192" bestFit="1" customWidth="1"/>
    <col min="9226" max="9226" width="35.453125" style="192" bestFit="1" customWidth="1"/>
    <col min="9227" max="9227" width="28.1796875" style="192" bestFit="1" customWidth="1"/>
    <col min="9228" max="9228" width="33.1796875" style="192" bestFit="1" customWidth="1"/>
    <col min="9229" max="9229" width="26" style="192" bestFit="1" customWidth="1"/>
    <col min="9230" max="9230" width="19.1796875" style="192" bestFit="1" customWidth="1"/>
    <col min="9231" max="9231" width="10.453125" style="192" customWidth="1"/>
    <col min="9232" max="9232" width="11.81640625" style="192" customWidth="1"/>
    <col min="9233" max="9233" width="14.54296875" style="192" customWidth="1"/>
    <col min="9234" max="9234" width="9" style="192" bestFit="1" customWidth="1"/>
    <col min="9235" max="9474" width="9.1796875" style="192"/>
    <col min="9475" max="9475" width="4.54296875" style="192" bestFit="1" customWidth="1"/>
    <col min="9476" max="9476" width="9.54296875" style="192" bestFit="1" customWidth="1"/>
    <col min="9477" max="9477" width="10" style="192" bestFit="1" customWidth="1"/>
    <col min="9478" max="9478" width="8.81640625" style="192" bestFit="1" customWidth="1"/>
    <col min="9479" max="9479" width="22.81640625" style="192" customWidth="1"/>
    <col min="9480" max="9480" width="59.54296875" style="192" bestFit="1" customWidth="1"/>
    <col min="9481" max="9481" width="57.81640625" style="192" bestFit="1" customWidth="1"/>
    <col min="9482" max="9482" width="35.453125" style="192" bestFit="1" customWidth="1"/>
    <col min="9483" max="9483" width="28.1796875" style="192" bestFit="1" customWidth="1"/>
    <col min="9484" max="9484" width="33.1796875" style="192" bestFit="1" customWidth="1"/>
    <col min="9485" max="9485" width="26" style="192" bestFit="1" customWidth="1"/>
    <col min="9486" max="9486" width="19.1796875" style="192" bestFit="1" customWidth="1"/>
    <col min="9487" max="9487" width="10.453125" style="192" customWidth="1"/>
    <col min="9488" max="9488" width="11.81640625" style="192" customWidth="1"/>
    <col min="9489" max="9489" width="14.54296875" style="192" customWidth="1"/>
    <col min="9490" max="9490" width="9" style="192" bestFit="1" customWidth="1"/>
    <col min="9491" max="9730" width="9.1796875" style="192"/>
    <col min="9731" max="9731" width="4.54296875" style="192" bestFit="1" customWidth="1"/>
    <col min="9732" max="9732" width="9.54296875" style="192" bestFit="1" customWidth="1"/>
    <col min="9733" max="9733" width="10" style="192" bestFit="1" customWidth="1"/>
    <col min="9734" max="9734" width="8.81640625" style="192" bestFit="1" customWidth="1"/>
    <col min="9735" max="9735" width="22.81640625" style="192" customWidth="1"/>
    <col min="9736" max="9736" width="59.54296875" style="192" bestFit="1" customWidth="1"/>
    <col min="9737" max="9737" width="57.81640625" style="192" bestFit="1" customWidth="1"/>
    <col min="9738" max="9738" width="35.453125" style="192" bestFit="1" customWidth="1"/>
    <col min="9739" max="9739" width="28.1796875" style="192" bestFit="1" customWidth="1"/>
    <col min="9740" max="9740" width="33.1796875" style="192" bestFit="1" customWidth="1"/>
    <col min="9741" max="9741" width="26" style="192" bestFit="1" customWidth="1"/>
    <col min="9742" max="9742" width="19.1796875" style="192" bestFit="1" customWidth="1"/>
    <col min="9743" max="9743" width="10.453125" style="192" customWidth="1"/>
    <col min="9744" max="9744" width="11.81640625" style="192" customWidth="1"/>
    <col min="9745" max="9745" width="14.54296875" style="192" customWidth="1"/>
    <col min="9746" max="9746" width="9" style="192" bestFit="1" customWidth="1"/>
    <col min="9747" max="9986" width="9.1796875" style="192"/>
    <col min="9987" max="9987" width="4.54296875" style="192" bestFit="1" customWidth="1"/>
    <col min="9988" max="9988" width="9.54296875" style="192" bestFit="1" customWidth="1"/>
    <col min="9989" max="9989" width="10" style="192" bestFit="1" customWidth="1"/>
    <col min="9990" max="9990" width="8.81640625" style="192" bestFit="1" customWidth="1"/>
    <col min="9991" max="9991" width="22.81640625" style="192" customWidth="1"/>
    <col min="9992" max="9992" width="59.54296875" style="192" bestFit="1" customWidth="1"/>
    <col min="9993" max="9993" width="57.81640625" style="192" bestFit="1" customWidth="1"/>
    <col min="9994" max="9994" width="35.453125" style="192" bestFit="1" customWidth="1"/>
    <col min="9995" max="9995" width="28.1796875" style="192" bestFit="1" customWidth="1"/>
    <col min="9996" max="9996" width="33.1796875" style="192" bestFit="1" customWidth="1"/>
    <col min="9997" max="9997" width="26" style="192" bestFit="1" customWidth="1"/>
    <col min="9998" max="9998" width="19.1796875" style="192" bestFit="1" customWidth="1"/>
    <col min="9999" max="9999" width="10.453125" style="192" customWidth="1"/>
    <col min="10000" max="10000" width="11.81640625" style="192" customWidth="1"/>
    <col min="10001" max="10001" width="14.54296875" style="192" customWidth="1"/>
    <col min="10002" max="10002" width="9" style="192" bestFit="1" customWidth="1"/>
    <col min="10003" max="10242" width="9.1796875" style="192"/>
    <col min="10243" max="10243" width="4.54296875" style="192" bestFit="1" customWidth="1"/>
    <col min="10244" max="10244" width="9.54296875" style="192" bestFit="1" customWidth="1"/>
    <col min="10245" max="10245" width="10" style="192" bestFit="1" customWidth="1"/>
    <col min="10246" max="10246" width="8.81640625" style="192" bestFit="1" customWidth="1"/>
    <col min="10247" max="10247" width="22.81640625" style="192" customWidth="1"/>
    <col min="10248" max="10248" width="59.54296875" style="192" bestFit="1" customWidth="1"/>
    <col min="10249" max="10249" width="57.81640625" style="192" bestFit="1" customWidth="1"/>
    <col min="10250" max="10250" width="35.453125" style="192" bestFit="1" customWidth="1"/>
    <col min="10251" max="10251" width="28.1796875" style="192" bestFit="1" customWidth="1"/>
    <col min="10252" max="10252" width="33.1796875" style="192" bestFit="1" customWidth="1"/>
    <col min="10253" max="10253" width="26" style="192" bestFit="1" customWidth="1"/>
    <col min="10254" max="10254" width="19.1796875" style="192" bestFit="1" customWidth="1"/>
    <col min="10255" max="10255" width="10.453125" style="192" customWidth="1"/>
    <col min="10256" max="10256" width="11.81640625" style="192" customWidth="1"/>
    <col min="10257" max="10257" width="14.54296875" style="192" customWidth="1"/>
    <col min="10258" max="10258" width="9" style="192" bestFit="1" customWidth="1"/>
    <col min="10259" max="10498" width="9.1796875" style="192"/>
    <col min="10499" max="10499" width="4.54296875" style="192" bestFit="1" customWidth="1"/>
    <col min="10500" max="10500" width="9.54296875" style="192" bestFit="1" customWidth="1"/>
    <col min="10501" max="10501" width="10" style="192" bestFit="1" customWidth="1"/>
    <col min="10502" max="10502" width="8.81640625" style="192" bestFit="1" customWidth="1"/>
    <col min="10503" max="10503" width="22.81640625" style="192" customWidth="1"/>
    <col min="10504" max="10504" width="59.54296875" style="192" bestFit="1" customWidth="1"/>
    <col min="10505" max="10505" width="57.81640625" style="192" bestFit="1" customWidth="1"/>
    <col min="10506" max="10506" width="35.453125" style="192" bestFit="1" customWidth="1"/>
    <col min="10507" max="10507" width="28.1796875" style="192" bestFit="1" customWidth="1"/>
    <col min="10508" max="10508" width="33.1796875" style="192" bestFit="1" customWidth="1"/>
    <col min="10509" max="10509" width="26" style="192" bestFit="1" customWidth="1"/>
    <col min="10510" max="10510" width="19.1796875" style="192" bestFit="1" customWidth="1"/>
    <col min="10511" max="10511" width="10.453125" style="192" customWidth="1"/>
    <col min="10512" max="10512" width="11.81640625" style="192" customWidth="1"/>
    <col min="10513" max="10513" width="14.54296875" style="192" customWidth="1"/>
    <col min="10514" max="10514" width="9" style="192" bestFit="1" customWidth="1"/>
    <col min="10515" max="10754" width="9.1796875" style="192"/>
    <col min="10755" max="10755" width="4.54296875" style="192" bestFit="1" customWidth="1"/>
    <col min="10756" max="10756" width="9.54296875" style="192" bestFit="1" customWidth="1"/>
    <col min="10757" max="10757" width="10" style="192" bestFit="1" customWidth="1"/>
    <col min="10758" max="10758" width="8.81640625" style="192" bestFit="1" customWidth="1"/>
    <col min="10759" max="10759" width="22.81640625" style="192" customWidth="1"/>
    <col min="10760" max="10760" width="59.54296875" style="192" bestFit="1" customWidth="1"/>
    <col min="10761" max="10761" width="57.81640625" style="192" bestFit="1" customWidth="1"/>
    <col min="10762" max="10762" width="35.453125" style="192" bestFit="1" customWidth="1"/>
    <col min="10763" max="10763" width="28.1796875" style="192" bestFit="1" customWidth="1"/>
    <col min="10764" max="10764" width="33.1796875" style="192" bestFit="1" customWidth="1"/>
    <col min="10765" max="10765" width="26" style="192" bestFit="1" customWidth="1"/>
    <col min="10766" max="10766" width="19.1796875" style="192" bestFit="1" customWidth="1"/>
    <col min="10767" max="10767" width="10.453125" style="192" customWidth="1"/>
    <col min="10768" max="10768" width="11.81640625" style="192" customWidth="1"/>
    <col min="10769" max="10769" width="14.54296875" style="192" customWidth="1"/>
    <col min="10770" max="10770" width="9" style="192" bestFit="1" customWidth="1"/>
    <col min="10771" max="11010" width="9.1796875" style="192"/>
    <col min="11011" max="11011" width="4.54296875" style="192" bestFit="1" customWidth="1"/>
    <col min="11012" max="11012" width="9.54296875" style="192" bestFit="1" customWidth="1"/>
    <col min="11013" max="11013" width="10" style="192" bestFit="1" customWidth="1"/>
    <col min="11014" max="11014" width="8.81640625" style="192" bestFit="1" customWidth="1"/>
    <col min="11015" max="11015" width="22.81640625" style="192" customWidth="1"/>
    <col min="11016" max="11016" width="59.54296875" style="192" bestFit="1" customWidth="1"/>
    <col min="11017" max="11017" width="57.81640625" style="192" bestFit="1" customWidth="1"/>
    <col min="11018" max="11018" width="35.453125" style="192" bestFit="1" customWidth="1"/>
    <col min="11019" max="11019" width="28.1796875" style="192" bestFit="1" customWidth="1"/>
    <col min="11020" max="11020" width="33.1796875" style="192" bestFit="1" customWidth="1"/>
    <col min="11021" max="11021" width="26" style="192" bestFit="1" customWidth="1"/>
    <col min="11022" max="11022" width="19.1796875" style="192" bestFit="1" customWidth="1"/>
    <col min="11023" max="11023" width="10.453125" style="192" customWidth="1"/>
    <col min="11024" max="11024" width="11.81640625" style="192" customWidth="1"/>
    <col min="11025" max="11025" width="14.54296875" style="192" customWidth="1"/>
    <col min="11026" max="11026" width="9" style="192" bestFit="1" customWidth="1"/>
    <col min="11027" max="11266" width="9.1796875" style="192"/>
    <col min="11267" max="11267" width="4.54296875" style="192" bestFit="1" customWidth="1"/>
    <col min="11268" max="11268" width="9.54296875" style="192" bestFit="1" customWidth="1"/>
    <col min="11269" max="11269" width="10" style="192" bestFit="1" customWidth="1"/>
    <col min="11270" max="11270" width="8.81640625" style="192" bestFit="1" customWidth="1"/>
    <col min="11271" max="11271" width="22.81640625" style="192" customWidth="1"/>
    <col min="11272" max="11272" width="59.54296875" style="192" bestFit="1" customWidth="1"/>
    <col min="11273" max="11273" width="57.81640625" style="192" bestFit="1" customWidth="1"/>
    <col min="11274" max="11274" width="35.453125" style="192" bestFit="1" customWidth="1"/>
    <col min="11275" max="11275" width="28.1796875" style="192" bestFit="1" customWidth="1"/>
    <col min="11276" max="11276" width="33.1796875" style="192" bestFit="1" customWidth="1"/>
    <col min="11277" max="11277" width="26" style="192" bestFit="1" customWidth="1"/>
    <col min="11278" max="11278" width="19.1796875" style="192" bestFit="1" customWidth="1"/>
    <col min="11279" max="11279" width="10.453125" style="192" customWidth="1"/>
    <col min="11280" max="11280" width="11.81640625" style="192" customWidth="1"/>
    <col min="11281" max="11281" width="14.54296875" style="192" customWidth="1"/>
    <col min="11282" max="11282" width="9" style="192" bestFit="1" customWidth="1"/>
    <col min="11283" max="11522" width="9.1796875" style="192"/>
    <col min="11523" max="11523" width="4.54296875" style="192" bestFit="1" customWidth="1"/>
    <col min="11524" max="11524" width="9.54296875" style="192" bestFit="1" customWidth="1"/>
    <col min="11525" max="11525" width="10" style="192" bestFit="1" customWidth="1"/>
    <col min="11526" max="11526" width="8.81640625" style="192" bestFit="1" customWidth="1"/>
    <col min="11527" max="11527" width="22.81640625" style="192" customWidth="1"/>
    <col min="11528" max="11528" width="59.54296875" style="192" bestFit="1" customWidth="1"/>
    <col min="11529" max="11529" width="57.81640625" style="192" bestFit="1" customWidth="1"/>
    <col min="11530" max="11530" width="35.453125" style="192" bestFit="1" customWidth="1"/>
    <col min="11531" max="11531" width="28.1796875" style="192" bestFit="1" customWidth="1"/>
    <col min="11532" max="11532" width="33.1796875" style="192" bestFit="1" customWidth="1"/>
    <col min="11533" max="11533" width="26" style="192" bestFit="1" customWidth="1"/>
    <col min="11534" max="11534" width="19.1796875" style="192" bestFit="1" customWidth="1"/>
    <col min="11535" max="11535" width="10.453125" style="192" customWidth="1"/>
    <col min="11536" max="11536" width="11.81640625" style="192" customWidth="1"/>
    <col min="11537" max="11537" width="14.54296875" style="192" customWidth="1"/>
    <col min="11538" max="11538" width="9" style="192" bestFit="1" customWidth="1"/>
    <col min="11539" max="11778" width="9.1796875" style="192"/>
    <col min="11779" max="11779" width="4.54296875" style="192" bestFit="1" customWidth="1"/>
    <col min="11780" max="11780" width="9.54296875" style="192" bestFit="1" customWidth="1"/>
    <col min="11781" max="11781" width="10" style="192" bestFit="1" customWidth="1"/>
    <col min="11782" max="11782" width="8.81640625" style="192" bestFit="1" customWidth="1"/>
    <col min="11783" max="11783" width="22.81640625" style="192" customWidth="1"/>
    <col min="11784" max="11784" width="59.54296875" style="192" bestFit="1" customWidth="1"/>
    <col min="11785" max="11785" width="57.81640625" style="192" bestFit="1" customWidth="1"/>
    <col min="11786" max="11786" width="35.453125" style="192" bestFit="1" customWidth="1"/>
    <col min="11787" max="11787" width="28.1796875" style="192" bestFit="1" customWidth="1"/>
    <col min="11788" max="11788" width="33.1796875" style="192" bestFit="1" customWidth="1"/>
    <col min="11789" max="11789" width="26" style="192" bestFit="1" customWidth="1"/>
    <col min="11790" max="11790" width="19.1796875" style="192" bestFit="1" customWidth="1"/>
    <col min="11791" max="11791" width="10.453125" style="192" customWidth="1"/>
    <col min="11792" max="11792" width="11.81640625" style="192" customWidth="1"/>
    <col min="11793" max="11793" width="14.54296875" style="192" customWidth="1"/>
    <col min="11794" max="11794" width="9" style="192" bestFit="1" customWidth="1"/>
    <col min="11795" max="12034" width="9.1796875" style="192"/>
    <col min="12035" max="12035" width="4.54296875" style="192" bestFit="1" customWidth="1"/>
    <col min="12036" max="12036" width="9.54296875" style="192" bestFit="1" customWidth="1"/>
    <col min="12037" max="12037" width="10" style="192" bestFit="1" customWidth="1"/>
    <col min="12038" max="12038" width="8.81640625" style="192" bestFit="1" customWidth="1"/>
    <col min="12039" max="12039" width="22.81640625" style="192" customWidth="1"/>
    <col min="12040" max="12040" width="59.54296875" style="192" bestFit="1" customWidth="1"/>
    <col min="12041" max="12041" width="57.81640625" style="192" bestFit="1" customWidth="1"/>
    <col min="12042" max="12042" width="35.453125" style="192" bestFit="1" customWidth="1"/>
    <col min="12043" max="12043" width="28.1796875" style="192" bestFit="1" customWidth="1"/>
    <col min="12044" max="12044" width="33.1796875" style="192" bestFit="1" customWidth="1"/>
    <col min="12045" max="12045" width="26" style="192" bestFit="1" customWidth="1"/>
    <col min="12046" max="12046" width="19.1796875" style="192" bestFit="1" customWidth="1"/>
    <col min="12047" max="12047" width="10.453125" style="192" customWidth="1"/>
    <col min="12048" max="12048" width="11.81640625" style="192" customWidth="1"/>
    <col min="12049" max="12049" width="14.54296875" style="192" customWidth="1"/>
    <col min="12050" max="12050" width="9" style="192" bestFit="1" customWidth="1"/>
    <col min="12051" max="12290" width="9.1796875" style="192"/>
    <col min="12291" max="12291" width="4.54296875" style="192" bestFit="1" customWidth="1"/>
    <col min="12292" max="12292" width="9.54296875" style="192" bestFit="1" customWidth="1"/>
    <col min="12293" max="12293" width="10" style="192" bestFit="1" customWidth="1"/>
    <col min="12294" max="12294" width="8.81640625" style="192" bestFit="1" customWidth="1"/>
    <col min="12295" max="12295" width="22.81640625" style="192" customWidth="1"/>
    <col min="12296" max="12296" width="59.54296875" style="192" bestFit="1" customWidth="1"/>
    <col min="12297" max="12297" width="57.81640625" style="192" bestFit="1" customWidth="1"/>
    <col min="12298" max="12298" width="35.453125" style="192" bestFit="1" customWidth="1"/>
    <col min="12299" max="12299" width="28.1796875" style="192" bestFit="1" customWidth="1"/>
    <col min="12300" max="12300" width="33.1796875" style="192" bestFit="1" customWidth="1"/>
    <col min="12301" max="12301" width="26" style="192" bestFit="1" customWidth="1"/>
    <col min="12302" max="12302" width="19.1796875" style="192" bestFit="1" customWidth="1"/>
    <col min="12303" max="12303" width="10.453125" style="192" customWidth="1"/>
    <col min="12304" max="12304" width="11.81640625" style="192" customWidth="1"/>
    <col min="12305" max="12305" width="14.54296875" style="192" customWidth="1"/>
    <col min="12306" max="12306" width="9" style="192" bestFit="1" customWidth="1"/>
    <col min="12307" max="12546" width="9.1796875" style="192"/>
    <col min="12547" max="12547" width="4.54296875" style="192" bestFit="1" customWidth="1"/>
    <col min="12548" max="12548" width="9.54296875" style="192" bestFit="1" customWidth="1"/>
    <col min="12549" max="12549" width="10" style="192" bestFit="1" customWidth="1"/>
    <col min="12550" max="12550" width="8.81640625" style="192" bestFit="1" customWidth="1"/>
    <col min="12551" max="12551" width="22.81640625" style="192" customWidth="1"/>
    <col min="12552" max="12552" width="59.54296875" style="192" bestFit="1" customWidth="1"/>
    <col min="12553" max="12553" width="57.81640625" style="192" bestFit="1" customWidth="1"/>
    <col min="12554" max="12554" width="35.453125" style="192" bestFit="1" customWidth="1"/>
    <col min="12555" max="12555" width="28.1796875" style="192" bestFit="1" customWidth="1"/>
    <col min="12556" max="12556" width="33.1796875" style="192" bestFit="1" customWidth="1"/>
    <col min="12557" max="12557" width="26" style="192" bestFit="1" customWidth="1"/>
    <col min="12558" max="12558" width="19.1796875" style="192" bestFit="1" customWidth="1"/>
    <col min="12559" max="12559" width="10.453125" style="192" customWidth="1"/>
    <col min="12560" max="12560" width="11.81640625" style="192" customWidth="1"/>
    <col min="12561" max="12561" width="14.54296875" style="192" customWidth="1"/>
    <col min="12562" max="12562" width="9" style="192" bestFit="1" customWidth="1"/>
    <col min="12563" max="12802" width="9.1796875" style="192"/>
    <col min="12803" max="12803" width="4.54296875" style="192" bestFit="1" customWidth="1"/>
    <col min="12804" max="12804" width="9.54296875" style="192" bestFit="1" customWidth="1"/>
    <col min="12805" max="12805" width="10" style="192" bestFit="1" customWidth="1"/>
    <col min="12806" max="12806" width="8.81640625" style="192" bestFit="1" customWidth="1"/>
    <col min="12807" max="12807" width="22.81640625" style="192" customWidth="1"/>
    <col min="12808" max="12808" width="59.54296875" style="192" bestFit="1" customWidth="1"/>
    <col min="12809" max="12809" width="57.81640625" style="192" bestFit="1" customWidth="1"/>
    <col min="12810" max="12810" width="35.453125" style="192" bestFit="1" customWidth="1"/>
    <col min="12811" max="12811" width="28.1796875" style="192" bestFit="1" customWidth="1"/>
    <col min="12812" max="12812" width="33.1796875" style="192" bestFit="1" customWidth="1"/>
    <col min="12813" max="12813" width="26" style="192" bestFit="1" customWidth="1"/>
    <col min="12814" max="12814" width="19.1796875" style="192" bestFit="1" customWidth="1"/>
    <col min="12815" max="12815" width="10.453125" style="192" customWidth="1"/>
    <col min="12816" max="12816" width="11.81640625" style="192" customWidth="1"/>
    <col min="12817" max="12817" width="14.54296875" style="192" customWidth="1"/>
    <col min="12818" max="12818" width="9" style="192" bestFit="1" customWidth="1"/>
    <col min="12819" max="13058" width="9.1796875" style="192"/>
    <col min="13059" max="13059" width="4.54296875" style="192" bestFit="1" customWidth="1"/>
    <col min="13060" max="13060" width="9.54296875" style="192" bestFit="1" customWidth="1"/>
    <col min="13061" max="13061" width="10" style="192" bestFit="1" customWidth="1"/>
    <col min="13062" max="13062" width="8.81640625" style="192" bestFit="1" customWidth="1"/>
    <col min="13063" max="13063" width="22.81640625" style="192" customWidth="1"/>
    <col min="13064" max="13064" width="59.54296875" style="192" bestFit="1" customWidth="1"/>
    <col min="13065" max="13065" width="57.81640625" style="192" bestFit="1" customWidth="1"/>
    <col min="13066" max="13066" width="35.453125" style="192" bestFit="1" customWidth="1"/>
    <col min="13067" max="13067" width="28.1796875" style="192" bestFit="1" customWidth="1"/>
    <col min="13068" max="13068" width="33.1796875" style="192" bestFit="1" customWidth="1"/>
    <col min="13069" max="13069" width="26" style="192" bestFit="1" customWidth="1"/>
    <col min="13070" max="13070" width="19.1796875" style="192" bestFit="1" customWidth="1"/>
    <col min="13071" max="13071" width="10.453125" style="192" customWidth="1"/>
    <col min="13072" max="13072" width="11.81640625" style="192" customWidth="1"/>
    <col min="13073" max="13073" width="14.54296875" style="192" customWidth="1"/>
    <col min="13074" max="13074" width="9" style="192" bestFit="1" customWidth="1"/>
    <col min="13075" max="13314" width="9.1796875" style="192"/>
    <col min="13315" max="13315" width="4.54296875" style="192" bestFit="1" customWidth="1"/>
    <col min="13316" max="13316" width="9.54296875" style="192" bestFit="1" customWidth="1"/>
    <col min="13317" max="13317" width="10" style="192" bestFit="1" customWidth="1"/>
    <col min="13318" max="13318" width="8.81640625" style="192" bestFit="1" customWidth="1"/>
    <col min="13319" max="13319" width="22.81640625" style="192" customWidth="1"/>
    <col min="13320" max="13320" width="59.54296875" style="192" bestFit="1" customWidth="1"/>
    <col min="13321" max="13321" width="57.81640625" style="192" bestFit="1" customWidth="1"/>
    <col min="13322" max="13322" width="35.453125" style="192" bestFit="1" customWidth="1"/>
    <col min="13323" max="13323" width="28.1796875" style="192" bestFit="1" customWidth="1"/>
    <col min="13324" max="13324" width="33.1796875" style="192" bestFit="1" customWidth="1"/>
    <col min="13325" max="13325" width="26" style="192" bestFit="1" customWidth="1"/>
    <col min="13326" max="13326" width="19.1796875" style="192" bestFit="1" customWidth="1"/>
    <col min="13327" max="13327" width="10.453125" style="192" customWidth="1"/>
    <col min="13328" max="13328" width="11.81640625" style="192" customWidth="1"/>
    <col min="13329" max="13329" width="14.54296875" style="192" customWidth="1"/>
    <col min="13330" max="13330" width="9" style="192" bestFit="1" customWidth="1"/>
    <col min="13331" max="13570" width="9.1796875" style="192"/>
    <col min="13571" max="13571" width="4.54296875" style="192" bestFit="1" customWidth="1"/>
    <col min="13572" max="13572" width="9.54296875" style="192" bestFit="1" customWidth="1"/>
    <col min="13573" max="13573" width="10" style="192" bestFit="1" customWidth="1"/>
    <col min="13574" max="13574" width="8.81640625" style="192" bestFit="1" customWidth="1"/>
    <col min="13575" max="13575" width="22.81640625" style="192" customWidth="1"/>
    <col min="13576" max="13576" width="59.54296875" style="192" bestFit="1" customWidth="1"/>
    <col min="13577" max="13577" width="57.81640625" style="192" bestFit="1" customWidth="1"/>
    <col min="13578" max="13578" width="35.453125" style="192" bestFit="1" customWidth="1"/>
    <col min="13579" max="13579" width="28.1796875" style="192" bestFit="1" customWidth="1"/>
    <col min="13580" max="13580" width="33.1796875" style="192" bestFit="1" customWidth="1"/>
    <col min="13581" max="13581" width="26" style="192" bestFit="1" customWidth="1"/>
    <col min="13582" max="13582" width="19.1796875" style="192" bestFit="1" customWidth="1"/>
    <col min="13583" max="13583" width="10.453125" style="192" customWidth="1"/>
    <col min="13584" max="13584" width="11.81640625" style="192" customWidth="1"/>
    <col min="13585" max="13585" width="14.54296875" style="192" customWidth="1"/>
    <col min="13586" max="13586" width="9" style="192" bestFit="1" customWidth="1"/>
    <col min="13587" max="13826" width="9.1796875" style="192"/>
    <col min="13827" max="13827" width="4.54296875" style="192" bestFit="1" customWidth="1"/>
    <col min="13828" max="13828" width="9.54296875" style="192" bestFit="1" customWidth="1"/>
    <col min="13829" max="13829" width="10" style="192" bestFit="1" customWidth="1"/>
    <col min="13830" max="13830" width="8.81640625" style="192" bestFit="1" customWidth="1"/>
    <col min="13831" max="13831" width="22.81640625" style="192" customWidth="1"/>
    <col min="13832" max="13832" width="59.54296875" style="192" bestFit="1" customWidth="1"/>
    <col min="13833" max="13833" width="57.81640625" style="192" bestFit="1" customWidth="1"/>
    <col min="13834" max="13834" width="35.453125" style="192" bestFit="1" customWidth="1"/>
    <col min="13835" max="13835" width="28.1796875" style="192" bestFit="1" customWidth="1"/>
    <col min="13836" max="13836" width="33.1796875" style="192" bestFit="1" customWidth="1"/>
    <col min="13837" max="13837" width="26" style="192" bestFit="1" customWidth="1"/>
    <col min="13838" max="13838" width="19.1796875" style="192" bestFit="1" customWidth="1"/>
    <col min="13839" max="13839" width="10.453125" style="192" customWidth="1"/>
    <col min="13840" max="13840" width="11.81640625" style="192" customWidth="1"/>
    <col min="13841" max="13841" width="14.54296875" style="192" customWidth="1"/>
    <col min="13842" max="13842" width="9" style="192" bestFit="1" customWidth="1"/>
    <col min="13843" max="14082" width="9.1796875" style="192"/>
    <col min="14083" max="14083" width="4.54296875" style="192" bestFit="1" customWidth="1"/>
    <col min="14084" max="14084" width="9.54296875" style="192" bestFit="1" customWidth="1"/>
    <col min="14085" max="14085" width="10" style="192" bestFit="1" customWidth="1"/>
    <col min="14086" max="14086" width="8.81640625" style="192" bestFit="1" customWidth="1"/>
    <col min="14087" max="14087" width="22.81640625" style="192" customWidth="1"/>
    <col min="14088" max="14088" width="59.54296875" style="192" bestFit="1" customWidth="1"/>
    <col min="14089" max="14089" width="57.81640625" style="192" bestFit="1" customWidth="1"/>
    <col min="14090" max="14090" width="35.453125" style="192" bestFit="1" customWidth="1"/>
    <col min="14091" max="14091" width="28.1796875" style="192" bestFit="1" customWidth="1"/>
    <col min="14092" max="14092" width="33.1796875" style="192" bestFit="1" customWidth="1"/>
    <col min="14093" max="14093" width="26" style="192" bestFit="1" customWidth="1"/>
    <col min="14094" max="14094" width="19.1796875" style="192" bestFit="1" customWidth="1"/>
    <col min="14095" max="14095" width="10.453125" style="192" customWidth="1"/>
    <col min="14096" max="14096" width="11.81640625" style="192" customWidth="1"/>
    <col min="14097" max="14097" width="14.54296875" style="192" customWidth="1"/>
    <col min="14098" max="14098" width="9" style="192" bestFit="1" customWidth="1"/>
    <col min="14099" max="14338" width="9.1796875" style="192"/>
    <col min="14339" max="14339" width="4.54296875" style="192" bestFit="1" customWidth="1"/>
    <col min="14340" max="14340" width="9.54296875" style="192" bestFit="1" customWidth="1"/>
    <col min="14341" max="14341" width="10" style="192" bestFit="1" customWidth="1"/>
    <col min="14342" max="14342" width="8.81640625" style="192" bestFit="1" customWidth="1"/>
    <col min="14343" max="14343" width="22.81640625" style="192" customWidth="1"/>
    <col min="14344" max="14344" width="59.54296875" style="192" bestFit="1" customWidth="1"/>
    <col min="14345" max="14345" width="57.81640625" style="192" bestFit="1" customWidth="1"/>
    <col min="14346" max="14346" width="35.453125" style="192" bestFit="1" customWidth="1"/>
    <col min="14347" max="14347" width="28.1796875" style="192" bestFit="1" customWidth="1"/>
    <col min="14348" max="14348" width="33.1796875" style="192" bestFit="1" customWidth="1"/>
    <col min="14349" max="14349" width="26" style="192" bestFit="1" customWidth="1"/>
    <col min="14350" max="14350" width="19.1796875" style="192" bestFit="1" customWidth="1"/>
    <col min="14351" max="14351" width="10.453125" style="192" customWidth="1"/>
    <col min="14352" max="14352" width="11.81640625" style="192" customWidth="1"/>
    <col min="14353" max="14353" width="14.54296875" style="192" customWidth="1"/>
    <col min="14354" max="14354" width="9" style="192" bestFit="1" customWidth="1"/>
    <col min="14355" max="14594" width="9.1796875" style="192"/>
    <col min="14595" max="14595" width="4.54296875" style="192" bestFit="1" customWidth="1"/>
    <col min="14596" max="14596" width="9.54296875" style="192" bestFit="1" customWidth="1"/>
    <col min="14597" max="14597" width="10" style="192" bestFit="1" customWidth="1"/>
    <col min="14598" max="14598" width="8.81640625" style="192" bestFit="1" customWidth="1"/>
    <col min="14599" max="14599" width="22.81640625" style="192" customWidth="1"/>
    <col min="14600" max="14600" width="59.54296875" style="192" bestFit="1" customWidth="1"/>
    <col min="14601" max="14601" width="57.81640625" style="192" bestFit="1" customWidth="1"/>
    <col min="14602" max="14602" width="35.453125" style="192" bestFit="1" customWidth="1"/>
    <col min="14603" max="14603" width="28.1796875" style="192" bestFit="1" customWidth="1"/>
    <col min="14604" max="14604" width="33.1796875" style="192" bestFit="1" customWidth="1"/>
    <col min="14605" max="14605" width="26" style="192" bestFit="1" customWidth="1"/>
    <col min="14606" max="14606" width="19.1796875" style="192" bestFit="1" customWidth="1"/>
    <col min="14607" max="14607" width="10.453125" style="192" customWidth="1"/>
    <col min="14608" max="14608" width="11.81640625" style="192" customWidth="1"/>
    <col min="14609" max="14609" width="14.54296875" style="192" customWidth="1"/>
    <col min="14610" max="14610" width="9" style="192" bestFit="1" customWidth="1"/>
    <col min="14611" max="14850" width="9.1796875" style="192"/>
    <col min="14851" max="14851" width="4.54296875" style="192" bestFit="1" customWidth="1"/>
    <col min="14852" max="14852" width="9.54296875" style="192" bestFit="1" customWidth="1"/>
    <col min="14853" max="14853" width="10" style="192" bestFit="1" customWidth="1"/>
    <col min="14854" max="14854" width="8.81640625" style="192" bestFit="1" customWidth="1"/>
    <col min="14855" max="14855" width="22.81640625" style="192" customWidth="1"/>
    <col min="14856" max="14856" width="59.54296875" style="192" bestFit="1" customWidth="1"/>
    <col min="14857" max="14857" width="57.81640625" style="192" bestFit="1" customWidth="1"/>
    <col min="14858" max="14858" width="35.453125" style="192" bestFit="1" customWidth="1"/>
    <col min="14859" max="14859" width="28.1796875" style="192" bestFit="1" customWidth="1"/>
    <col min="14860" max="14860" width="33.1796875" style="192" bestFit="1" customWidth="1"/>
    <col min="14861" max="14861" width="26" style="192" bestFit="1" customWidth="1"/>
    <col min="14862" max="14862" width="19.1796875" style="192" bestFit="1" customWidth="1"/>
    <col min="14863" max="14863" width="10.453125" style="192" customWidth="1"/>
    <col min="14864" max="14864" width="11.81640625" style="192" customWidth="1"/>
    <col min="14865" max="14865" width="14.54296875" style="192" customWidth="1"/>
    <col min="14866" max="14866" width="9" style="192" bestFit="1" customWidth="1"/>
    <col min="14867" max="15106" width="9.1796875" style="192"/>
    <col min="15107" max="15107" width="4.54296875" style="192" bestFit="1" customWidth="1"/>
    <col min="15108" max="15108" width="9.54296875" style="192" bestFit="1" customWidth="1"/>
    <col min="15109" max="15109" width="10" style="192" bestFit="1" customWidth="1"/>
    <col min="15110" max="15110" width="8.81640625" style="192" bestFit="1" customWidth="1"/>
    <col min="15111" max="15111" width="22.81640625" style="192" customWidth="1"/>
    <col min="15112" max="15112" width="59.54296875" style="192" bestFit="1" customWidth="1"/>
    <col min="15113" max="15113" width="57.81640625" style="192" bestFit="1" customWidth="1"/>
    <col min="15114" max="15114" width="35.453125" style="192" bestFit="1" customWidth="1"/>
    <col min="15115" max="15115" width="28.1796875" style="192" bestFit="1" customWidth="1"/>
    <col min="15116" max="15116" width="33.1796875" style="192" bestFit="1" customWidth="1"/>
    <col min="15117" max="15117" width="26" style="192" bestFit="1" customWidth="1"/>
    <col min="15118" max="15118" width="19.1796875" style="192" bestFit="1" customWidth="1"/>
    <col min="15119" max="15119" width="10.453125" style="192" customWidth="1"/>
    <col min="15120" max="15120" width="11.81640625" style="192" customWidth="1"/>
    <col min="15121" max="15121" width="14.54296875" style="192" customWidth="1"/>
    <col min="15122" max="15122" width="9" style="192" bestFit="1" customWidth="1"/>
    <col min="15123" max="15362" width="9.1796875" style="192"/>
    <col min="15363" max="15363" width="4.54296875" style="192" bestFit="1" customWidth="1"/>
    <col min="15364" max="15364" width="9.54296875" style="192" bestFit="1" customWidth="1"/>
    <col min="15365" max="15365" width="10" style="192" bestFit="1" customWidth="1"/>
    <col min="15366" max="15366" width="8.81640625" style="192" bestFit="1" customWidth="1"/>
    <col min="15367" max="15367" width="22.81640625" style="192" customWidth="1"/>
    <col min="15368" max="15368" width="59.54296875" style="192" bestFit="1" customWidth="1"/>
    <col min="15369" max="15369" width="57.81640625" style="192" bestFit="1" customWidth="1"/>
    <col min="15370" max="15370" width="35.453125" style="192" bestFit="1" customWidth="1"/>
    <col min="15371" max="15371" width="28.1796875" style="192" bestFit="1" customWidth="1"/>
    <col min="15372" max="15372" width="33.1796875" style="192" bestFit="1" customWidth="1"/>
    <col min="15373" max="15373" width="26" style="192" bestFit="1" customWidth="1"/>
    <col min="15374" max="15374" width="19.1796875" style="192" bestFit="1" customWidth="1"/>
    <col min="15375" max="15375" width="10.453125" style="192" customWidth="1"/>
    <col min="15376" max="15376" width="11.81640625" style="192" customWidth="1"/>
    <col min="15377" max="15377" width="14.54296875" style="192" customWidth="1"/>
    <col min="15378" max="15378" width="9" style="192" bestFit="1" customWidth="1"/>
    <col min="15379" max="15618" width="9.1796875" style="192"/>
    <col min="15619" max="15619" width="4.54296875" style="192" bestFit="1" customWidth="1"/>
    <col min="15620" max="15620" width="9.54296875" style="192" bestFit="1" customWidth="1"/>
    <col min="15621" max="15621" width="10" style="192" bestFit="1" customWidth="1"/>
    <col min="15622" max="15622" width="8.81640625" style="192" bestFit="1" customWidth="1"/>
    <col min="15623" max="15623" width="22.81640625" style="192" customWidth="1"/>
    <col min="15624" max="15624" width="59.54296875" style="192" bestFit="1" customWidth="1"/>
    <col min="15625" max="15625" width="57.81640625" style="192" bestFit="1" customWidth="1"/>
    <col min="15626" max="15626" width="35.453125" style="192" bestFit="1" customWidth="1"/>
    <col min="15627" max="15627" width="28.1796875" style="192" bestFit="1" customWidth="1"/>
    <col min="15628" max="15628" width="33.1796875" style="192" bestFit="1" customWidth="1"/>
    <col min="15629" max="15629" width="26" style="192" bestFit="1" customWidth="1"/>
    <col min="15630" max="15630" width="19.1796875" style="192" bestFit="1" customWidth="1"/>
    <col min="15631" max="15631" width="10.453125" style="192" customWidth="1"/>
    <col min="15632" max="15632" width="11.81640625" style="192" customWidth="1"/>
    <col min="15633" max="15633" width="14.54296875" style="192" customWidth="1"/>
    <col min="15634" max="15634" width="9" style="192" bestFit="1" customWidth="1"/>
    <col min="15635" max="15874" width="9.1796875" style="192"/>
    <col min="15875" max="15875" width="4.54296875" style="192" bestFit="1" customWidth="1"/>
    <col min="15876" max="15876" width="9.54296875" style="192" bestFit="1" customWidth="1"/>
    <col min="15877" max="15877" width="10" style="192" bestFit="1" customWidth="1"/>
    <col min="15878" max="15878" width="8.81640625" style="192" bestFit="1" customWidth="1"/>
    <col min="15879" max="15879" width="22.81640625" style="192" customWidth="1"/>
    <col min="15880" max="15880" width="59.54296875" style="192" bestFit="1" customWidth="1"/>
    <col min="15881" max="15881" width="57.81640625" style="192" bestFit="1" customWidth="1"/>
    <col min="15882" max="15882" width="35.453125" style="192" bestFit="1" customWidth="1"/>
    <col min="15883" max="15883" width="28.1796875" style="192" bestFit="1" customWidth="1"/>
    <col min="15884" max="15884" width="33.1796875" style="192" bestFit="1" customWidth="1"/>
    <col min="15885" max="15885" width="26" style="192" bestFit="1" customWidth="1"/>
    <col min="15886" max="15886" width="19.1796875" style="192" bestFit="1" customWidth="1"/>
    <col min="15887" max="15887" width="10.453125" style="192" customWidth="1"/>
    <col min="15888" max="15888" width="11.81640625" style="192" customWidth="1"/>
    <col min="15889" max="15889" width="14.54296875" style="192" customWidth="1"/>
    <col min="15890" max="15890" width="9" style="192" bestFit="1" customWidth="1"/>
    <col min="15891" max="16130" width="9.1796875" style="192"/>
    <col min="16131" max="16131" width="4.54296875" style="192" bestFit="1" customWidth="1"/>
    <col min="16132" max="16132" width="9.54296875" style="192" bestFit="1" customWidth="1"/>
    <col min="16133" max="16133" width="10" style="192" bestFit="1" customWidth="1"/>
    <col min="16134" max="16134" width="8.81640625" style="192" bestFit="1" customWidth="1"/>
    <col min="16135" max="16135" width="22.81640625" style="192" customWidth="1"/>
    <col min="16136" max="16136" width="59.54296875" style="192" bestFit="1" customWidth="1"/>
    <col min="16137" max="16137" width="57.81640625" style="192" bestFit="1" customWidth="1"/>
    <col min="16138" max="16138" width="35.453125" style="192" bestFit="1" customWidth="1"/>
    <col min="16139" max="16139" width="28.1796875" style="192" bestFit="1" customWidth="1"/>
    <col min="16140" max="16140" width="33.1796875" style="192" bestFit="1" customWidth="1"/>
    <col min="16141" max="16141" width="26" style="192" bestFit="1" customWidth="1"/>
    <col min="16142" max="16142" width="19.1796875" style="192" bestFit="1" customWidth="1"/>
    <col min="16143" max="16143" width="10.453125" style="192" customWidth="1"/>
    <col min="16144" max="16144" width="11.81640625" style="192" customWidth="1"/>
    <col min="16145" max="16145" width="14.54296875" style="192" customWidth="1"/>
    <col min="16146" max="16146" width="9" style="192" bestFit="1" customWidth="1"/>
    <col min="16147" max="16384" width="9.1796875" style="192"/>
  </cols>
  <sheetData>
    <row r="2" spans="1:19" x14ac:dyDescent="0.35">
      <c r="A2" s="54" t="s">
        <v>1457</v>
      </c>
    </row>
    <row r="3" spans="1:19" x14ac:dyDescent="0.35">
      <c r="M3" s="2"/>
      <c r="N3" s="2"/>
      <c r="O3" s="2"/>
      <c r="P3" s="2"/>
    </row>
    <row r="4" spans="1:19" s="3" customFormat="1" ht="47.25" customHeight="1" x14ac:dyDescent="0.35">
      <c r="A4" s="750" t="s">
        <v>0</v>
      </c>
      <c r="B4" s="752" t="s">
        <v>1</v>
      </c>
      <c r="C4" s="752" t="s">
        <v>2</v>
      </c>
      <c r="D4" s="752" t="s">
        <v>3</v>
      </c>
      <c r="E4" s="750" t="s">
        <v>4</v>
      </c>
      <c r="F4" s="750" t="s">
        <v>5</v>
      </c>
      <c r="G4" s="750" t="s">
        <v>6</v>
      </c>
      <c r="H4" s="755" t="s">
        <v>7</v>
      </c>
      <c r="I4" s="755"/>
      <c r="J4" s="750" t="s">
        <v>8</v>
      </c>
      <c r="K4" s="756" t="s">
        <v>214</v>
      </c>
      <c r="L4" s="757"/>
      <c r="M4" s="754" t="s">
        <v>215</v>
      </c>
      <c r="N4" s="754"/>
      <c r="O4" s="754" t="s">
        <v>9</v>
      </c>
      <c r="P4" s="754"/>
      <c r="Q4" s="750" t="s">
        <v>216</v>
      </c>
      <c r="R4" s="752" t="s">
        <v>10</v>
      </c>
      <c r="S4" s="20"/>
    </row>
    <row r="5" spans="1:19" s="3" customFormat="1" ht="35.25" customHeight="1" x14ac:dyDescent="0.25">
      <c r="A5" s="751"/>
      <c r="B5" s="753"/>
      <c r="C5" s="753"/>
      <c r="D5" s="753"/>
      <c r="E5" s="751"/>
      <c r="F5" s="751"/>
      <c r="G5" s="751"/>
      <c r="H5" s="143" t="s">
        <v>11</v>
      </c>
      <c r="I5" s="143" t="s">
        <v>12</v>
      </c>
      <c r="J5" s="751"/>
      <c r="K5" s="145">
        <v>2020</v>
      </c>
      <c r="L5" s="145">
        <v>2021</v>
      </c>
      <c r="M5" s="21">
        <v>2020</v>
      </c>
      <c r="N5" s="21">
        <v>2021</v>
      </c>
      <c r="O5" s="21">
        <v>2020</v>
      </c>
      <c r="P5" s="21">
        <v>2021</v>
      </c>
      <c r="Q5" s="751"/>
      <c r="R5" s="753"/>
      <c r="S5" s="20"/>
    </row>
    <row r="6" spans="1:19" s="3" customFormat="1" ht="15.75" customHeight="1" x14ac:dyDescent="0.25">
      <c r="A6" s="142" t="s">
        <v>13</v>
      </c>
      <c r="B6" s="143" t="s">
        <v>14</v>
      </c>
      <c r="C6" s="143" t="s">
        <v>15</v>
      </c>
      <c r="D6" s="143" t="s">
        <v>16</v>
      </c>
      <c r="E6" s="102" t="s">
        <v>17</v>
      </c>
      <c r="F6" s="142" t="s">
        <v>18</v>
      </c>
      <c r="G6" s="142" t="s">
        <v>19</v>
      </c>
      <c r="H6" s="143" t="s">
        <v>20</v>
      </c>
      <c r="I6" s="143" t="s">
        <v>21</v>
      </c>
      <c r="J6" s="142" t="s">
        <v>22</v>
      </c>
      <c r="K6" s="145" t="s">
        <v>23</v>
      </c>
      <c r="L6" s="145" t="s">
        <v>24</v>
      </c>
      <c r="M6" s="144" t="s">
        <v>25</v>
      </c>
      <c r="N6" s="144" t="s">
        <v>26</v>
      </c>
      <c r="O6" s="144" t="s">
        <v>27</v>
      </c>
      <c r="P6" s="144" t="s">
        <v>28</v>
      </c>
      <c r="Q6" s="142" t="s">
        <v>29</v>
      </c>
      <c r="R6" s="143" t="s">
        <v>30</v>
      </c>
      <c r="S6" s="20"/>
    </row>
    <row r="7" spans="1:19" s="6" customFormat="1" ht="108" customHeight="1" x14ac:dyDescent="0.35">
      <c r="A7" s="600">
        <v>1</v>
      </c>
      <c r="B7" s="580">
        <v>1</v>
      </c>
      <c r="C7" s="600">
        <v>4</v>
      </c>
      <c r="D7" s="580">
        <v>2</v>
      </c>
      <c r="E7" s="1060" t="s">
        <v>857</v>
      </c>
      <c r="F7" s="580" t="s">
        <v>858</v>
      </c>
      <c r="G7" s="196" t="s">
        <v>859</v>
      </c>
      <c r="H7" s="196" t="s">
        <v>482</v>
      </c>
      <c r="I7" s="197" t="s">
        <v>860</v>
      </c>
      <c r="J7" s="580" t="s">
        <v>760</v>
      </c>
      <c r="K7" s="887" t="s">
        <v>389</v>
      </c>
      <c r="L7" s="887"/>
      <c r="M7" s="677">
        <v>150000</v>
      </c>
      <c r="N7" s="600"/>
      <c r="O7" s="677">
        <v>150000</v>
      </c>
      <c r="P7" s="677"/>
      <c r="Q7" s="580" t="s">
        <v>861</v>
      </c>
      <c r="R7" s="580" t="s">
        <v>862</v>
      </c>
      <c r="S7" s="22"/>
    </row>
    <row r="8" spans="1:19" s="6" customFormat="1" ht="108" customHeight="1" x14ac:dyDescent="0.35">
      <c r="A8" s="603"/>
      <c r="B8" s="584"/>
      <c r="C8" s="603"/>
      <c r="D8" s="584"/>
      <c r="E8" s="1087"/>
      <c r="F8" s="584"/>
      <c r="G8" s="196" t="s">
        <v>863</v>
      </c>
      <c r="H8" s="196" t="s">
        <v>864</v>
      </c>
      <c r="I8" s="197" t="s">
        <v>865</v>
      </c>
      <c r="J8" s="584"/>
      <c r="K8" s="888"/>
      <c r="L8" s="888"/>
      <c r="M8" s="967"/>
      <c r="N8" s="603"/>
      <c r="O8" s="967"/>
      <c r="P8" s="967"/>
      <c r="Q8" s="584"/>
      <c r="R8" s="584"/>
      <c r="S8" s="22"/>
    </row>
    <row r="9" spans="1:19" s="491" customFormat="1" ht="207" customHeight="1" x14ac:dyDescent="0.35">
      <c r="A9" s="154">
        <v>1</v>
      </c>
      <c r="B9" s="156">
        <v>1</v>
      </c>
      <c r="C9" s="154">
        <v>4</v>
      </c>
      <c r="D9" s="156">
        <v>2</v>
      </c>
      <c r="E9" s="457" t="s">
        <v>857</v>
      </c>
      <c r="F9" s="168" t="s">
        <v>1447</v>
      </c>
      <c r="G9" s="168" t="s">
        <v>481</v>
      </c>
      <c r="H9" s="168" t="s">
        <v>482</v>
      </c>
      <c r="I9" s="72" t="s">
        <v>1448</v>
      </c>
      <c r="J9" s="153" t="s">
        <v>760</v>
      </c>
      <c r="K9" s="152" t="s">
        <v>43</v>
      </c>
      <c r="L9" s="152"/>
      <c r="M9" s="25">
        <v>190000</v>
      </c>
      <c r="N9" s="155"/>
      <c r="O9" s="25">
        <v>190000</v>
      </c>
      <c r="P9" s="26"/>
      <c r="Q9" s="153" t="s">
        <v>861</v>
      </c>
      <c r="R9" s="153" t="s">
        <v>862</v>
      </c>
      <c r="S9" s="22"/>
    </row>
    <row r="10" spans="1:19" s="6" customFormat="1" ht="48" customHeight="1" x14ac:dyDescent="0.35">
      <c r="A10" s="683" t="s">
        <v>1554</v>
      </c>
      <c r="B10" s="684"/>
      <c r="C10" s="684"/>
      <c r="D10" s="684"/>
      <c r="E10" s="684"/>
      <c r="F10" s="684"/>
      <c r="G10" s="684"/>
      <c r="H10" s="684"/>
      <c r="I10" s="684"/>
      <c r="J10" s="684"/>
      <c r="K10" s="684"/>
      <c r="L10" s="684"/>
      <c r="M10" s="684"/>
      <c r="N10" s="684"/>
      <c r="O10" s="684"/>
      <c r="P10" s="684"/>
      <c r="Q10" s="684"/>
      <c r="R10" s="685"/>
      <c r="S10" s="22"/>
    </row>
    <row r="11" spans="1:19" ht="129" customHeight="1" x14ac:dyDescent="0.35">
      <c r="A11" s="600">
        <v>2</v>
      </c>
      <c r="B11" s="600">
        <v>1</v>
      </c>
      <c r="C11" s="600">
        <v>4</v>
      </c>
      <c r="D11" s="600">
        <v>2</v>
      </c>
      <c r="E11" s="1060" t="s">
        <v>866</v>
      </c>
      <c r="F11" s="580" t="s">
        <v>867</v>
      </c>
      <c r="G11" s="580" t="s">
        <v>32</v>
      </c>
      <c r="H11" s="196" t="s">
        <v>45</v>
      </c>
      <c r="I11" s="197" t="s">
        <v>160</v>
      </c>
      <c r="J11" s="580" t="s">
        <v>760</v>
      </c>
      <c r="K11" s="600" t="s">
        <v>577</v>
      </c>
      <c r="L11" s="1150"/>
      <c r="M11" s="1152">
        <v>91000</v>
      </c>
      <c r="N11" s="1150"/>
      <c r="O11" s="1152">
        <v>91000</v>
      </c>
      <c r="P11" s="1150"/>
      <c r="Q11" s="580" t="s">
        <v>861</v>
      </c>
      <c r="R11" s="580" t="s">
        <v>862</v>
      </c>
      <c r="S11" s="31"/>
    </row>
    <row r="12" spans="1:19" ht="106.4" customHeight="1" x14ac:dyDescent="0.35">
      <c r="A12" s="603"/>
      <c r="B12" s="603"/>
      <c r="C12" s="603"/>
      <c r="D12" s="603"/>
      <c r="E12" s="1087"/>
      <c r="F12" s="584"/>
      <c r="G12" s="584"/>
      <c r="H12" s="196" t="s">
        <v>39</v>
      </c>
      <c r="I12" s="197" t="s">
        <v>868</v>
      </c>
      <c r="J12" s="584"/>
      <c r="K12" s="603"/>
      <c r="L12" s="1173"/>
      <c r="M12" s="1153"/>
      <c r="N12" s="1173"/>
      <c r="O12" s="1153"/>
      <c r="P12" s="1173"/>
      <c r="Q12" s="584"/>
      <c r="R12" s="584"/>
      <c r="S12" s="31"/>
    </row>
    <row r="13" spans="1:19" s="493" customFormat="1" ht="129" customHeight="1" x14ac:dyDescent="0.35">
      <c r="A13" s="701">
        <v>2</v>
      </c>
      <c r="B13" s="701">
        <v>1</v>
      </c>
      <c r="C13" s="701">
        <v>4</v>
      </c>
      <c r="D13" s="701">
        <v>2</v>
      </c>
      <c r="E13" s="1054" t="s">
        <v>866</v>
      </c>
      <c r="F13" s="595" t="s">
        <v>867</v>
      </c>
      <c r="G13" s="595" t="s">
        <v>32</v>
      </c>
      <c r="H13" s="153" t="s">
        <v>45</v>
      </c>
      <c r="I13" s="50" t="s">
        <v>160</v>
      </c>
      <c r="J13" s="595" t="s">
        <v>760</v>
      </c>
      <c r="K13" s="701" t="s">
        <v>577</v>
      </c>
      <c r="L13" s="1174"/>
      <c r="M13" s="1176">
        <v>90220</v>
      </c>
      <c r="N13" s="1174"/>
      <c r="O13" s="1176">
        <v>90220</v>
      </c>
      <c r="P13" s="1174"/>
      <c r="Q13" s="595" t="s">
        <v>861</v>
      </c>
      <c r="R13" s="595" t="s">
        <v>862</v>
      </c>
      <c r="S13" s="492"/>
    </row>
    <row r="14" spans="1:19" s="493" customFormat="1" ht="106.4" customHeight="1" x14ac:dyDescent="0.35">
      <c r="A14" s="703"/>
      <c r="B14" s="703"/>
      <c r="C14" s="703"/>
      <c r="D14" s="703"/>
      <c r="E14" s="1056"/>
      <c r="F14" s="597"/>
      <c r="G14" s="597"/>
      <c r="H14" s="153" t="s">
        <v>39</v>
      </c>
      <c r="I14" s="50" t="s">
        <v>868</v>
      </c>
      <c r="J14" s="597"/>
      <c r="K14" s="703"/>
      <c r="L14" s="1175"/>
      <c r="M14" s="1177"/>
      <c r="N14" s="1175"/>
      <c r="O14" s="1177"/>
      <c r="P14" s="1175"/>
      <c r="Q14" s="597"/>
      <c r="R14" s="597"/>
      <c r="S14" s="492"/>
    </row>
    <row r="15" spans="1:19" s="6" customFormat="1" ht="41.25" customHeight="1" x14ac:dyDescent="0.35">
      <c r="A15" s="1170" t="s">
        <v>1449</v>
      </c>
      <c r="B15" s="1171"/>
      <c r="C15" s="1171"/>
      <c r="D15" s="1171"/>
      <c r="E15" s="1171"/>
      <c r="F15" s="1171"/>
      <c r="G15" s="1171"/>
      <c r="H15" s="1171"/>
      <c r="I15" s="1171"/>
      <c r="J15" s="1171"/>
      <c r="K15" s="1171"/>
      <c r="L15" s="1171"/>
      <c r="M15" s="1171"/>
      <c r="N15" s="1171"/>
      <c r="O15" s="1171"/>
      <c r="P15" s="1171"/>
      <c r="Q15" s="1171"/>
      <c r="R15" s="1172"/>
      <c r="S15" s="22"/>
    </row>
    <row r="16" spans="1:19" ht="47.5" customHeight="1" x14ac:dyDescent="0.35">
      <c r="A16" s="585">
        <v>3</v>
      </c>
      <c r="B16" s="585">
        <v>1</v>
      </c>
      <c r="C16" s="585">
        <v>4</v>
      </c>
      <c r="D16" s="585">
        <v>2</v>
      </c>
      <c r="E16" s="1106" t="s">
        <v>869</v>
      </c>
      <c r="F16" s="585" t="s">
        <v>870</v>
      </c>
      <c r="G16" s="580" t="s">
        <v>871</v>
      </c>
      <c r="H16" s="196" t="s">
        <v>872</v>
      </c>
      <c r="I16" s="196">
        <v>1</v>
      </c>
      <c r="J16" s="585" t="s">
        <v>873</v>
      </c>
      <c r="K16" s="580" t="s">
        <v>167</v>
      </c>
      <c r="L16" s="580" t="s">
        <v>167</v>
      </c>
      <c r="M16" s="615">
        <v>5000</v>
      </c>
      <c r="N16" s="865">
        <v>20000</v>
      </c>
      <c r="O16" s="615">
        <v>5000</v>
      </c>
      <c r="P16" s="615">
        <v>20000</v>
      </c>
      <c r="Q16" s="585" t="s">
        <v>861</v>
      </c>
      <c r="R16" s="585" t="s">
        <v>862</v>
      </c>
    </row>
    <row r="17" spans="1:18" ht="42.65" customHeight="1" x14ac:dyDescent="0.35">
      <c r="A17" s="585"/>
      <c r="B17" s="585"/>
      <c r="C17" s="585"/>
      <c r="D17" s="585"/>
      <c r="E17" s="1106"/>
      <c r="F17" s="585"/>
      <c r="G17" s="584"/>
      <c r="H17" s="196" t="s">
        <v>39</v>
      </c>
      <c r="I17" s="196">
        <v>35</v>
      </c>
      <c r="J17" s="585"/>
      <c r="K17" s="581"/>
      <c r="L17" s="581"/>
      <c r="M17" s="615"/>
      <c r="N17" s="866"/>
      <c r="O17" s="615"/>
      <c r="P17" s="615"/>
      <c r="Q17" s="585"/>
      <c r="R17" s="585"/>
    </row>
    <row r="18" spans="1:18" ht="53.5" customHeight="1" x14ac:dyDescent="0.35">
      <c r="A18" s="585"/>
      <c r="B18" s="585"/>
      <c r="C18" s="585"/>
      <c r="D18" s="585"/>
      <c r="E18" s="1106"/>
      <c r="F18" s="585"/>
      <c r="G18" s="602" t="s">
        <v>42</v>
      </c>
      <c r="H18" s="196" t="s">
        <v>471</v>
      </c>
      <c r="I18" s="198">
        <v>1</v>
      </c>
      <c r="J18" s="585"/>
      <c r="K18" s="581"/>
      <c r="L18" s="581"/>
      <c r="M18" s="615"/>
      <c r="N18" s="866"/>
      <c r="O18" s="615"/>
      <c r="P18" s="615"/>
      <c r="Q18" s="585"/>
      <c r="R18" s="585"/>
    </row>
    <row r="19" spans="1:18" ht="38.15" customHeight="1" x14ac:dyDescent="0.35">
      <c r="A19" s="585"/>
      <c r="B19" s="585"/>
      <c r="C19" s="585"/>
      <c r="D19" s="585"/>
      <c r="E19" s="1106"/>
      <c r="F19" s="585"/>
      <c r="G19" s="602"/>
      <c r="H19" s="196" t="s">
        <v>39</v>
      </c>
      <c r="I19" s="196">
        <v>30</v>
      </c>
      <c r="J19" s="585"/>
      <c r="K19" s="581"/>
      <c r="L19" s="581"/>
      <c r="M19" s="615"/>
      <c r="N19" s="866"/>
      <c r="O19" s="615"/>
      <c r="P19" s="615"/>
      <c r="Q19" s="585"/>
      <c r="R19" s="585"/>
    </row>
    <row r="20" spans="1:18" ht="47.5" customHeight="1" x14ac:dyDescent="0.35">
      <c r="A20" s="585"/>
      <c r="B20" s="585"/>
      <c r="C20" s="585"/>
      <c r="D20" s="585"/>
      <c r="E20" s="1106"/>
      <c r="F20" s="585"/>
      <c r="G20" s="196" t="s">
        <v>49</v>
      </c>
      <c r="H20" s="196" t="s">
        <v>874</v>
      </c>
      <c r="I20" s="196">
        <v>2</v>
      </c>
      <c r="J20" s="585"/>
      <c r="K20" s="581"/>
      <c r="L20" s="581"/>
      <c r="M20" s="615"/>
      <c r="N20" s="866"/>
      <c r="O20" s="615"/>
      <c r="P20" s="615"/>
      <c r="Q20" s="585"/>
      <c r="R20" s="585"/>
    </row>
    <row r="21" spans="1:18" ht="53.15" customHeight="1" x14ac:dyDescent="0.35">
      <c r="A21" s="585"/>
      <c r="B21" s="585"/>
      <c r="C21" s="585"/>
      <c r="D21" s="585"/>
      <c r="E21" s="1106"/>
      <c r="F21" s="585"/>
      <c r="G21" s="196" t="s">
        <v>875</v>
      </c>
      <c r="H21" s="196" t="s">
        <v>874</v>
      </c>
      <c r="I21" s="196">
        <v>3</v>
      </c>
      <c r="J21" s="585"/>
      <c r="K21" s="584"/>
      <c r="L21" s="584"/>
      <c r="M21" s="615"/>
      <c r="N21" s="867"/>
      <c r="O21" s="615"/>
      <c r="P21" s="615"/>
      <c r="Q21" s="585"/>
      <c r="R21" s="585"/>
    </row>
    <row r="22" spans="1:18" ht="47.5" customHeight="1" x14ac:dyDescent="0.35">
      <c r="A22" s="588">
        <v>3</v>
      </c>
      <c r="B22" s="588">
        <v>1</v>
      </c>
      <c r="C22" s="588">
        <v>4</v>
      </c>
      <c r="D22" s="588">
        <v>2</v>
      </c>
      <c r="E22" s="681" t="s">
        <v>869</v>
      </c>
      <c r="F22" s="588" t="s">
        <v>870</v>
      </c>
      <c r="G22" s="627" t="s">
        <v>871</v>
      </c>
      <c r="H22" s="153" t="s">
        <v>872</v>
      </c>
      <c r="I22" s="153">
        <v>1</v>
      </c>
      <c r="J22" s="588" t="s">
        <v>873</v>
      </c>
      <c r="K22" s="595" t="s">
        <v>167</v>
      </c>
      <c r="L22" s="595" t="s">
        <v>167</v>
      </c>
      <c r="M22" s="634">
        <v>3000</v>
      </c>
      <c r="N22" s="710">
        <v>20000</v>
      </c>
      <c r="O22" s="634">
        <v>3000</v>
      </c>
      <c r="P22" s="633">
        <v>20000</v>
      </c>
      <c r="Q22" s="588" t="s">
        <v>861</v>
      </c>
      <c r="R22" s="588" t="s">
        <v>862</v>
      </c>
    </row>
    <row r="23" spans="1:18" ht="42.65" customHeight="1" x14ac:dyDescent="0.35">
      <c r="A23" s="588"/>
      <c r="B23" s="588"/>
      <c r="C23" s="588"/>
      <c r="D23" s="588"/>
      <c r="E23" s="681"/>
      <c r="F23" s="588"/>
      <c r="G23" s="627"/>
      <c r="H23" s="153" t="s">
        <v>39</v>
      </c>
      <c r="I23" s="168">
        <v>60</v>
      </c>
      <c r="J23" s="588"/>
      <c r="K23" s="596"/>
      <c r="L23" s="596"/>
      <c r="M23" s="634"/>
      <c r="N23" s="711"/>
      <c r="O23" s="634"/>
      <c r="P23" s="633"/>
      <c r="Q23" s="588"/>
      <c r="R23" s="588"/>
    </row>
    <row r="24" spans="1:18" ht="53.5" customHeight="1" x14ac:dyDescent="0.35">
      <c r="A24" s="588"/>
      <c r="B24" s="588"/>
      <c r="C24" s="588"/>
      <c r="D24" s="588"/>
      <c r="E24" s="681"/>
      <c r="F24" s="588"/>
      <c r="G24" s="1178" t="s">
        <v>42</v>
      </c>
      <c r="H24" s="153" t="s">
        <v>471</v>
      </c>
      <c r="I24" s="155">
        <v>1</v>
      </c>
      <c r="J24" s="588"/>
      <c r="K24" s="596"/>
      <c r="L24" s="596"/>
      <c r="M24" s="634"/>
      <c r="N24" s="711"/>
      <c r="O24" s="634"/>
      <c r="P24" s="633"/>
      <c r="Q24" s="588"/>
      <c r="R24" s="588"/>
    </row>
    <row r="25" spans="1:18" ht="38.15" customHeight="1" x14ac:dyDescent="0.35">
      <c r="A25" s="588"/>
      <c r="B25" s="588"/>
      <c r="C25" s="588"/>
      <c r="D25" s="588"/>
      <c r="E25" s="681"/>
      <c r="F25" s="588"/>
      <c r="G25" s="1178"/>
      <c r="H25" s="153" t="s">
        <v>39</v>
      </c>
      <c r="I25" s="168">
        <v>25</v>
      </c>
      <c r="J25" s="588"/>
      <c r="K25" s="596"/>
      <c r="L25" s="596"/>
      <c r="M25" s="634"/>
      <c r="N25" s="711"/>
      <c r="O25" s="634"/>
      <c r="P25" s="633"/>
      <c r="Q25" s="588"/>
      <c r="R25" s="588"/>
    </row>
    <row r="26" spans="1:18" ht="47.5" customHeight="1" x14ac:dyDescent="0.35">
      <c r="A26" s="588"/>
      <c r="B26" s="588"/>
      <c r="C26" s="588"/>
      <c r="D26" s="588"/>
      <c r="E26" s="681"/>
      <c r="F26" s="588"/>
      <c r="G26" s="168" t="s">
        <v>49</v>
      </c>
      <c r="H26" s="153" t="s">
        <v>874</v>
      </c>
      <c r="I26" s="153">
        <v>1</v>
      </c>
      <c r="J26" s="588"/>
      <c r="K26" s="596"/>
      <c r="L26" s="596"/>
      <c r="M26" s="634"/>
      <c r="N26" s="711"/>
      <c r="O26" s="634"/>
      <c r="P26" s="633"/>
      <c r="Q26" s="588"/>
      <c r="R26" s="588"/>
    </row>
    <row r="27" spans="1:18" ht="44.25" customHeight="1" x14ac:dyDescent="0.35">
      <c r="A27" s="604" t="s">
        <v>1555</v>
      </c>
      <c r="B27" s="605"/>
      <c r="C27" s="605"/>
      <c r="D27" s="605"/>
      <c r="E27" s="605"/>
      <c r="F27" s="605"/>
      <c r="G27" s="605"/>
      <c r="H27" s="605"/>
      <c r="I27" s="605"/>
      <c r="J27" s="605"/>
      <c r="K27" s="605"/>
      <c r="L27" s="605"/>
      <c r="M27" s="605"/>
      <c r="N27" s="605"/>
      <c r="O27" s="605"/>
      <c r="P27" s="605"/>
      <c r="Q27" s="605"/>
      <c r="R27" s="606"/>
    </row>
    <row r="28" spans="1:18" x14ac:dyDescent="0.35">
      <c r="A28" s="585">
        <v>4</v>
      </c>
      <c r="B28" s="585">
        <v>1</v>
      </c>
      <c r="C28" s="585">
        <v>4</v>
      </c>
      <c r="D28" s="585">
        <v>2</v>
      </c>
      <c r="E28" s="1106" t="s">
        <v>876</v>
      </c>
      <c r="F28" s="585" t="s">
        <v>877</v>
      </c>
      <c r="G28" s="585" t="s">
        <v>42</v>
      </c>
      <c r="H28" s="585" t="s">
        <v>169</v>
      </c>
      <c r="I28" s="617" t="s">
        <v>160</v>
      </c>
      <c r="J28" s="585" t="s">
        <v>878</v>
      </c>
      <c r="K28" s="585" t="s">
        <v>43</v>
      </c>
      <c r="L28" s="585" t="s">
        <v>158</v>
      </c>
      <c r="M28" s="616">
        <v>3800</v>
      </c>
      <c r="N28" s="616">
        <v>36200</v>
      </c>
      <c r="O28" s="616">
        <v>3800</v>
      </c>
      <c r="P28" s="616">
        <v>36200</v>
      </c>
      <c r="Q28" s="615" t="s">
        <v>879</v>
      </c>
      <c r="R28" s="615" t="s">
        <v>862</v>
      </c>
    </row>
    <row r="29" spans="1:18" ht="14.5" hidden="1" customHeight="1" x14ac:dyDescent="0.35">
      <c r="A29" s="602"/>
      <c r="B29" s="602"/>
      <c r="C29" s="602"/>
      <c r="D29" s="602"/>
      <c r="E29" s="585"/>
      <c r="F29" s="585"/>
      <c r="G29" s="585"/>
      <c r="H29" s="585"/>
      <c r="I29" s="585"/>
      <c r="J29" s="585"/>
      <c r="K29" s="602"/>
      <c r="L29" s="602"/>
      <c r="M29" s="1179"/>
      <c r="N29" s="1179"/>
      <c r="O29" s="1179"/>
      <c r="P29" s="1179"/>
      <c r="Q29" s="615"/>
      <c r="R29" s="615"/>
    </row>
    <row r="30" spans="1:18" x14ac:dyDescent="0.35">
      <c r="A30" s="602"/>
      <c r="B30" s="602"/>
      <c r="C30" s="602"/>
      <c r="D30" s="602"/>
      <c r="E30" s="585"/>
      <c r="F30" s="585"/>
      <c r="G30" s="585"/>
      <c r="H30" s="585"/>
      <c r="I30" s="585"/>
      <c r="J30" s="585"/>
      <c r="K30" s="602"/>
      <c r="L30" s="602"/>
      <c r="M30" s="1179"/>
      <c r="N30" s="1179"/>
      <c r="O30" s="1179"/>
      <c r="P30" s="1179"/>
      <c r="Q30" s="615"/>
      <c r="R30" s="615"/>
    </row>
    <row r="31" spans="1:18" ht="47.15" customHeight="1" x14ac:dyDescent="0.35">
      <c r="A31" s="602"/>
      <c r="B31" s="602"/>
      <c r="C31" s="602"/>
      <c r="D31" s="602"/>
      <c r="E31" s="585"/>
      <c r="F31" s="585"/>
      <c r="G31" s="585"/>
      <c r="H31" s="196" t="s">
        <v>39</v>
      </c>
      <c r="I31" s="197" t="s">
        <v>296</v>
      </c>
      <c r="J31" s="585"/>
      <c r="K31" s="602"/>
      <c r="L31" s="602"/>
      <c r="M31" s="1179"/>
      <c r="N31" s="1179"/>
      <c r="O31" s="1179"/>
      <c r="P31" s="1179"/>
      <c r="Q31" s="615"/>
      <c r="R31" s="615"/>
    </row>
    <row r="32" spans="1:18" ht="33" customHeight="1" x14ac:dyDescent="0.35">
      <c r="A32" s="602"/>
      <c r="B32" s="602"/>
      <c r="C32" s="602"/>
      <c r="D32" s="602"/>
      <c r="E32" s="585"/>
      <c r="F32" s="585"/>
      <c r="G32" s="585" t="s">
        <v>49</v>
      </c>
      <c r="H32" s="585" t="s">
        <v>874</v>
      </c>
      <c r="I32" s="602">
        <v>1</v>
      </c>
      <c r="J32" s="585"/>
      <c r="K32" s="602"/>
      <c r="L32" s="602"/>
      <c r="M32" s="1179"/>
      <c r="N32" s="1179"/>
      <c r="O32" s="1179"/>
      <c r="P32" s="1179"/>
      <c r="Q32" s="615"/>
      <c r="R32" s="615"/>
    </row>
    <row r="33" spans="1:19" ht="14.15" customHeight="1" x14ac:dyDescent="0.35">
      <c r="A33" s="602"/>
      <c r="B33" s="602"/>
      <c r="C33" s="602"/>
      <c r="D33" s="602"/>
      <c r="E33" s="585"/>
      <c r="F33" s="585"/>
      <c r="G33" s="585"/>
      <c r="H33" s="585"/>
      <c r="I33" s="602"/>
      <c r="J33" s="585"/>
      <c r="K33" s="602"/>
      <c r="L33" s="602"/>
      <c r="M33" s="1179"/>
      <c r="N33" s="1179"/>
      <c r="O33" s="1179"/>
      <c r="P33" s="1179"/>
      <c r="Q33" s="615"/>
      <c r="R33" s="615"/>
    </row>
    <row r="34" spans="1:19" ht="35.15" customHeight="1" x14ac:dyDescent="0.35">
      <c r="A34" s="602"/>
      <c r="B34" s="602"/>
      <c r="C34" s="602"/>
      <c r="D34" s="602"/>
      <c r="E34" s="585"/>
      <c r="F34" s="585"/>
      <c r="G34" s="585"/>
      <c r="H34" s="585"/>
      <c r="I34" s="602"/>
      <c r="J34" s="585"/>
      <c r="K34" s="602"/>
      <c r="L34" s="602"/>
      <c r="M34" s="1179"/>
      <c r="N34" s="1179"/>
      <c r="O34" s="1179"/>
      <c r="P34" s="1179"/>
      <c r="Q34" s="615"/>
      <c r="R34" s="615"/>
    </row>
    <row r="35" spans="1:19" ht="35.5" hidden="1" customHeight="1" x14ac:dyDescent="0.35">
      <c r="A35" s="602"/>
      <c r="B35" s="602"/>
      <c r="C35" s="602"/>
      <c r="D35" s="602"/>
      <c r="E35" s="585"/>
      <c r="F35" s="585"/>
      <c r="G35" s="585"/>
      <c r="H35" s="585"/>
      <c r="I35" s="602"/>
      <c r="J35" s="585"/>
      <c r="K35" s="602"/>
      <c r="L35" s="602"/>
      <c r="M35" s="1179"/>
      <c r="N35" s="1179"/>
      <c r="O35" s="1179"/>
      <c r="P35" s="1179"/>
      <c r="Q35" s="615"/>
      <c r="R35" s="615"/>
    </row>
    <row r="36" spans="1:19" ht="41.15" hidden="1" customHeight="1" x14ac:dyDescent="0.35">
      <c r="A36" s="602"/>
      <c r="B36" s="602"/>
      <c r="C36" s="602"/>
      <c r="D36" s="602"/>
      <c r="E36" s="585"/>
      <c r="F36" s="585"/>
      <c r="G36" s="585"/>
      <c r="H36" s="585"/>
      <c r="I36" s="602"/>
      <c r="J36" s="585"/>
      <c r="K36" s="602"/>
      <c r="L36" s="602"/>
      <c r="M36" s="1179"/>
      <c r="N36" s="1179"/>
      <c r="O36" s="1179"/>
      <c r="P36" s="1179"/>
      <c r="Q36" s="615"/>
      <c r="R36" s="615"/>
    </row>
    <row r="37" spans="1:19" ht="28.4" customHeight="1" x14ac:dyDescent="0.35">
      <c r="A37" s="602"/>
      <c r="B37" s="602"/>
      <c r="C37" s="602"/>
      <c r="D37" s="602"/>
      <c r="E37" s="585"/>
      <c r="F37" s="585"/>
      <c r="G37" s="585"/>
      <c r="H37" s="585"/>
      <c r="I37" s="602"/>
      <c r="J37" s="585"/>
      <c r="K37" s="602"/>
      <c r="L37" s="602"/>
      <c r="M37" s="1179"/>
      <c r="N37" s="1179"/>
      <c r="O37" s="1179"/>
      <c r="P37" s="1179"/>
      <c r="Q37" s="615"/>
      <c r="R37" s="615"/>
    </row>
    <row r="38" spans="1:19" x14ac:dyDescent="0.35">
      <c r="A38" s="588">
        <v>4</v>
      </c>
      <c r="B38" s="588">
        <v>1</v>
      </c>
      <c r="C38" s="588">
        <v>4</v>
      </c>
      <c r="D38" s="588">
        <v>2</v>
      </c>
      <c r="E38" s="681" t="s">
        <v>876</v>
      </c>
      <c r="F38" s="588" t="s">
        <v>877</v>
      </c>
      <c r="G38" s="588" t="s">
        <v>42</v>
      </c>
      <c r="H38" s="588" t="s">
        <v>169</v>
      </c>
      <c r="I38" s="625" t="s">
        <v>160</v>
      </c>
      <c r="J38" s="588" t="s">
        <v>878</v>
      </c>
      <c r="K38" s="588" t="s">
        <v>43</v>
      </c>
      <c r="L38" s="588" t="s">
        <v>158</v>
      </c>
      <c r="M38" s="674">
        <v>3268.75</v>
      </c>
      <c r="N38" s="673">
        <v>36200</v>
      </c>
      <c r="O38" s="674">
        <v>3268.75</v>
      </c>
      <c r="P38" s="673">
        <v>36200</v>
      </c>
      <c r="Q38" s="633" t="s">
        <v>879</v>
      </c>
      <c r="R38" s="633" t="s">
        <v>862</v>
      </c>
    </row>
    <row r="39" spans="1:19" ht="14.5" hidden="1" customHeight="1" x14ac:dyDescent="0.35">
      <c r="A39" s="587"/>
      <c r="B39" s="587"/>
      <c r="C39" s="587"/>
      <c r="D39" s="587"/>
      <c r="E39" s="588"/>
      <c r="F39" s="588"/>
      <c r="G39" s="588"/>
      <c r="H39" s="588"/>
      <c r="I39" s="588"/>
      <c r="J39" s="588"/>
      <c r="K39" s="587"/>
      <c r="L39" s="587"/>
      <c r="M39" s="1168"/>
      <c r="N39" s="1169"/>
      <c r="O39" s="1168"/>
      <c r="P39" s="1169"/>
      <c r="Q39" s="633"/>
      <c r="R39" s="633"/>
    </row>
    <row r="40" spans="1:19" x14ac:dyDescent="0.35">
      <c r="A40" s="587"/>
      <c r="B40" s="587"/>
      <c r="C40" s="587"/>
      <c r="D40" s="587"/>
      <c r="E40" s="588"/>
      <c r="F40" s="588"/>
      <c r="G40" s="588"/>
      <c r="H40" s="588"/>
      <c r="I40" s="588"/>
      <c r="J40" s="588"/>
      <c r="K40" s="587"/>
      <c r="L40" s="587"/>
      <c r="M40" s="1168"/>
      <c r="N40" s="1169"/>
      <c r="O40" s="1168"/>
      <c r="P40" s="1169"/>
      <c r="Q40" s="633"/>
      <c r="R40" s="633"/>
    </row>
    <row r="41" spans="1:19" ht="47.15" customHeight="1" x14ac:dyDescent="0.35">
      <c r="A41" s="587"/>
      <c r="B41" s="587"/>
      <c r="C41" s="587"/>
      <c r="D41" s="587"/>
      <c r="E41" s="588"/>
      <c r="F41" s="588"/>
      <c r="G41" s="588"/>
      <c r="H41" s="153" t="s">
        <v>39</v>
      </c>
      <c r="I41" s="50" t="s">
        <v>296</v>
      </c>
      <c r="J41" s="588"/>
      <c r="K41" s="587"/>
      <c r="L41" s="587"/>
      <c r="M41" s="1168"/>
      <c r="N41" s="1169"/>
      <c r="O41" s="1168"/>
      <c r="P41" s="1169"/>
      <c r="Q41" s="633"/>
      <c r="R41" s="633"/>
    </row>
    <row r="42" spans="1:19" ht="33" customHeight="1" x14ac:dyDescent="0.35">
      <c r="A42" s="587"/>
      <c r="B42" s="587"/>
      <c r="C42" s="587"/>
      <c r="D42" s="587"/>
      <c r="E42" s="588"/>
      <c r="F42" s="588"/>
      <c r="G42" s="588" t="s">
        <v>49</v>
      </c>
      <c r="H42" s="588" t="s">
        <v>874</v>
      </c>
      <c r="I42" s="587">
        <v>1</v>
      </c>
      <c r="J42" s="588"/>
      <c r="K42" s="587"/>
      <c r="L42" s="587"/>
      <c r="M42" s="1168"/>
      <c r="N42" s="1169"/>
      <c r="O42" s="1168"/>
      <c r="P42" s="1169"/>
      <c r="Q42" s="633"/>
      <c r="R42" s="633"/>
    </row>
    <row r="43" spans="1:19" ht="14.15" customHeight="1" x14ac:dyDescent="0.35">
      <c r="A43" s="587"/>
      <c r="B43" s="587"/>
      <c r="C43" s="587"/>
      <c r="D43" s="587"/>
      <c r="E43" s="588"/>
      <c r="F43" s="588"/>
      <c r="G43" s="588"/>
      <c r="H43" s="588"/>
      <c r="I43" s="587"/>
      <c r="J43" s="588"/>
      <c r="K43" s="587"/>
      <c r="L43" s="587"/>
      <c r="M43" s="1168"/>
      <c r="N43" s="1169"/>
      <c r="O43" s="1168"/>
      <c r="P43" s="1169"/>
      <c r="Q43" s="633"/>
      <c r="R43" s="633"/>
    </row>
    <row r="44" spans="1:19" ht="35.15" customHeight="1" x14ac:dyDescent="0.35">
      <c r="A44" s="587"/>
      <c r="B44" s="587"/>
      <c r="C44" s="587"/>
      <c r="D44" s="587"/>
      <c r="E44" s="588"/>
      <c r="F44" s="588"/>
      <c r="G44" s="588"/>
      <c r="H44" s="588"/>
      <c r="I44" s="587"/>
      <c r="J44" s="588"/>
      <c r="K44" s="587"/>
      <c r="L44" s="587"/>
      <c r="M44" s="1168"/>
      <c r="N44" s="1169"/>
      <c r="O44" s="1168"/>
      <c r="P44" s="1169"/>
      <c r="Q44" s="633"/>
      <c r="R44" s="633"/>
    </row>
    <row r="45" spans="1:19" ht="35.5" hidden="1" customHeight="1" x14ac:dyDescent="0.35">
      <c r="A45" s="587"/>
      <c r="B45" s="587"/>
      <c r="C45" s="587"/>
      <c r="D45" s="587"/>
      <c r="E45" s="588"/>
      <c r="F45" s="588"/>
      <c r="G45" s="588"/>
      <c r="H45" s="588"/>
      <c r="I45" s="587"/>
      <c r="J45" s="588"/>
      <c r="K45" s="587"/>
      <c r="L45" s="587"/>
      <c r="M45" s="1168"/>
      <c r="N45" s="1169"/>
      <c r="O45" s="1168"/>
      <c r="P45" s="1169"/>
      <c r="Q45" s="633"/>
      <c r="R45" s="633"/>
    </row>
    <row r="46" spans="1:19" ht="41.15" hidden="1" customHeight="1" x14ac:dyDescent="0.35">
      <c r="A46" s="587"/>
      <c r="B46" s="587"/>
      <c r="C46" s="587"/>
      <c r="D46" s="587"/>
      <c r="E46" s="588"/>
      <c r="F46" s="588"/>
      <c r="G46" s="588"/>
      <c r="H46" s="588"/>
      <c r="I46" s="587"/>
      <c r="J46" s="588"/>
      <c r="K46" s="587"/>
      <c r="L46" s="587"/>
      <c r="M46" s="1168"/>
      <c r="N46" s="1169"/>
      <c r="O46" s="1168"/>
      <c r="P46" s="1169"/>
      <c r="Q46" s="633"/>
      <c r="R46" s="633"/>
    </row>
    <row r="47" spans="1:19" ht="28.4" customHeight="1" x14ac:dyDescent="0.35">
      <c r="A47" s="587"/>
      <c r="B47" s="587"/>
      <c r="C47" s="587"/>
      <c r="D47" s="587"/>
      <c r="E47" s="588"/>
      <c r="F47" s="588"/>
      <c r="G47" s="588"/>
      <c r="H47" s="588"/>
      <c r="I47" s="587"/>
      <c r="J47" s="588"/>
      <c r="K47" s="587"/>
      <c r="L47" s="587"/>
      <c r="M47" s="1168"/>
      <c r="N47" s="1169"/>
      <c r="O47" s="1168"/>
      <c r="P47" s="1169"/>
      <c r="Q47" s="633"/>
      <c r="R47" s="633"/>
    </row>
    <row r="48" spans="1:19" s="6" customFormat="1" ht="38.25" customHeight="1" x14ac:dyDescent="0.35">
      <c r="A48" s="1160" t="s">
        <v>1556</v>
      </c>
      <c r="B48" s="1161"/>
      <c r="C48" s="1161"/>
      <c r="D48" s="1161"/>
      <c r="E48" s="1161"/>
      <c r="F48" s="1161"/>
      <c r="G48" s="1161"/>
      <c r="H48" s="1161"/>
      <c r="I48" s="1161"/>
      <c r="J48" s="1161"/>
      <c r="K48" s="1161"/>
      <c r="L48" s="1161"/>
      <c r="M48" s="1161"/>
      <c r="N48" s="1161"/>
      <c r="O48" s="1161"/>
      <c r="P48" s="1161"/>
      <c r="Q48" s="1161"/>
      <c r="R48" s="1162"/>
      <c r="S48" s="22"/>
    </row>
    <row r="49" spans="1:187" ht="27" customHeight="1" x14ac:dyDescent="0.35">
      <c r="A49" s="600">
        <v>5</v>
      </c>
      <c r="B49" s="600">
        <v>1</v>
      </c>
      <c r="C49" s="600">
        <v>4</v>
      </c>
      <c r="D49" s="580">
        <v>2</v>
      </c>
      <c r="E49" s="1060" t="s">
        <v>406</v>
      </c>
      <c r="F49" s="580" t="s">
        <v>880</v>
      </c>
      <c r="G49" s="1164" t="s">
        <v>352</v>
      </c>
      <c r="H49" s="198" t="s">
        <v>53</v>
      </c>
      <c r="I49" s="196">
        <v>8</v>
      </c>
      <c r="J49" s="1166" t="s">
        <v>1067</v>
      </c>
      <c r="K49" s="1180" t="s">
        <v>35</v>
      </c>
      <c r="L49" s="887"/>
      <c r="M49" s="677">
        <v>60000</v>
      </c>
      <c r="N49" s="677"/>
      <c r="O49" s="677">
        <v>60000</v>
      </c>
      <c r="P49" s="677"/>
      <c r="Q49" s="580" t="s">
        <v>879</v>
      </c>
      <c r="R49" s="580" t="s">
        <v>862</v>
      </c>
    </row>
    <row r="50" spans="1:187" ht="29" x14ac:dyDescent="0.35">
      <c r="A50" s="601"/>
      <c r="B50" s="601"/>
      <c r="C50" s="601"/>
      <c r="D50" s="581"/>
      <c r="E50" s="1163"/>
      <c r="F50" s="581"/>
      <c r="G50" s="1165"/>
      <c r="H50" s="210" t="s">
        <v>881</v>
      </c>
      <c r="I50" s="210">
        <v>20</v>
      </c>
      <c r="J50" s="1167"/>
      <c r="K50" s="1181"/>
      <c r="L50" s="973"/>
      <c r="M50" s="678"/>
      <c r="N50" s="678"/>
      <c r="O50" s="678"/>
      <c r="P50" s="678"/>
      <c r="Q50" s="581"/>
      <c r="R50" s="581"/>
    </row>
    <row r="51" spans="1:187" x14ac:dyDescent="0.35">
      <c r="A51" s="601"/>
      <c r="B51" s="601"/>
      <c r="C51" s="601"/>
      <c r="D51" s="581"/>
      <c r="E51" s="1163"/>
      <c r="F51" s="581"/>
      <c r="G51" s="1164" t="s">
        <v>42</v>
      </c>
      <c r="H51" s="210" t="s">
        <v>169</v>
      </c>
      <c r="I51" s="210">
        <v>1</v>
      </c>
      <c r="J51" s="1167"/>
      <c r="K51" s="1181"/>
      <c r="L51" s="973"/>
      <c r="M51" s="678"/>
      <c r="N51" s="678"/>
      <c r="O51" s="678"/>
      <c r="P51" s="678"/>
      <c r="Q51" s="581"/>
      <c r="R51" s="581"/>
    </row>
    <row r="52" spans="1:187" ht="29" x14ac:dyDescent="0.35">
      <c r="A52" s="601"/>
      <c r="B52" s="601"/>
      <c r="C52" s="601"/>
      <c r="D52" s="581"/>
      <c r="E52" s="1163"/>
      <c r="F52" s="581"/>
      <c r="G52" s="1165"/>
      <c r="H52" s="210" t="s">
        <v>882</v>
      </c>
      <c r="I52" s="210">
        <v>20</v>
      </c>
      <c r="J52" s="1167"/>
      <c r="K52" s="1181"/>
      <c r="L52" s="973"/>
      <c r="M52" s="678"/>
      <c r="N52" s="678"/>
      <c r="O52" s="678"/>
      <c r="P52" s="678"/>
      <c r="Q52" s="581"/>
      <c r="R52" s="581"/>
    </row>
    <row r="53" spans="1:187" ht="166.4" customHeight="1" x14ac:dyDescent="0.35">
      <c r="A53" s="601"/>
      <c r="B53" s="601"/>
      <c r="C53" s="601"/>
      <c r="D53" s="581"/>
      <c r="E53" s="1163"/>
      <c r="F53" s="581"/>
      <c r="G53" s="201" t="s">
        <v>354</v>
      </c>
      <c r="H53" s="210" t="s">
        <v>883</v>
      </c>
      <c r="I53" s="210">
        <v>1</v>
      </c>
      <c r="J53" s="1167"/>
      <c r="K53" s="1181"/>
      <c r="L53" s="973"/>
      <c r="M53" s="678"/>
      <c r="N53" s="678"/>
      <c r="O53" s="678"/>
      <c r="P53" s="678"/>
      <c r="Q53" s="581"/>
      <c r="R53" s="581"/>
    </row>
    <row r="54" spans="1:187" s="493" customFormat="1" ht="27" customHeight="1" x14ac:dyDescent="0.35">
      <c r="A54" s="701">
        <v>5</v>
      </c>
      <c r="B54" s="701">
        <v>1</v>
      </c>
      <c r="C54" s="701">
        <v>4</v>
      </c>
      <c r="D54" s="595">
        <v>2</v>
      </c>
      <c r="E54" s="1054" t="s">
        <v>406</v>
      </c>
      <c r="F54" s="595" t="s">
        <v>880</v>
      </c>
      <c r="G54" s="1154" t="s">
        <v>352</v>
      </c>
      <c r="H54" s="155" t="s">
        <v>53</v>
      </c>
      <c r="I54" s="168">
        <v>3</v>
      </c>
      <c r="J54" s="1156" t="s">
        <v>1067</v>
      </c>
      <c r="K54" s="1158" t="s">
        <v>35</v>
      </c>
      <c r="L54" s="869"/>
      <c r="M54" s="859">
        <v>22000</v>
      </c>
      <c r="N54" s="947"/>
      <c r="O54" s="859">
        <v>22000</v>
      </c>
      <c r="P54" s="947"/>
      <c r="Q54" s="595" t="s">
        <v>879</v>
      </c>
      <c r="R54" s="595" t="s">
        <v>862</v>
      </c>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row>
    <row r="55" spans="1:187" s="493" customFormat="1" ht="29" x14ac:dyDescent="0.35">
      <c r="A55" s="702"/>
      <c r="B55" s="702"/>
      <c r="C55" s="702"/>
      <c r="D55" s="596"/>
      <c r="E55" s="1055"/>
      <c r="F55" s="596"/>
      <c r="G55" s="1155"/>
      <c r="H55" s="156" t="s">
        <v>881</v>
      </c>
      <c r="I55" s="163">
        <v>25</v>
      </c>
      <c r="J55" s="1157"/>
      <c r="K55" s="1159"/>
      <c r="L55" s="950"/>
      <c r="M55" s="767"/>
      <c r="N55" s="948"/>
      <c r="O55" s="767"/>
      <c r="P55" s="948"/>
      <c r="Q55" s="596"/>
      <c r="R55" s="596"/>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row>
    <row r="56" spans="1:187" s="493" customFormat="1" x14ac:dyDescent="0.35">
      <c r="A56" s="702"/>
      <c r="B56" s="702"/>
      <c r="C56" s="702"/>
      <c r="D56" s="596"/>
      <c r="E56" s="1055"/>
      <c r="F56" s="596"/>
      <c r="G56" s="1148" t="s">
        <v>1450</v>
      </c>
      <c r="H56" s="163" t="s">
        <v>1451</v>
      </c>
      <c r="I56" s="163">
        <v>2</v>
      </c>
      <c r="J56" s="1157"/>
      <c r="K56" s="1159"/>
      <c r="L56" s="950"/>
      <c r="M56" s="767"/>
      <c r="N56" s="948"/>
      <c r="O56" s="767"/>
      <c r="P56" s="948"/>
      <c r="Q56" s="596"/>
      <c r="R56" s="596"/>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row>
    <row r="57" spans="1:187" s="493" customFormat="1" ht="29" x14ac:dyDescent="0.35">
      <c r="A57" s="702"/>
      <c r="B57" s="702"/>
      <c r="C57" s="702"/>
      <c r="D57" s="596"/>
      <c r="E57" s="1055"/>
      <c r="F57" s="596"/>
      <c r="G57" s="1149"/>
      <c r="H57" s="163" t="s">
        <v>1452</v>
      </c>
      <c r="I57" s="163">
        <v>25</v>
      </c>
      <c r="J57" s="1157"/>
      <c r="K57" s="1159"/>
      <c r="L57" s="950"/>
      <c r="M57" s="767"/>
      <c r="N57" s="948"/>
      <c r="O57" s="767"/>
      <c r="P57" s="948"/>
      <c r="Q57" s="596"/>
      <c r="R57" s="596"/>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row>
    <row r="58" spans="1:187" s="493" customFormat="1" ht="166.4" customHeight="1" x14ac:dyDescent="0.35">
      <c r="A58" s="702"/>
      <c r="B58" s="702"/>
      <c r="C58" s="702"/>
      <c r="D58" s="596"/>
      <c r="E58" s="1055"/>
      <c r="F58" s="596"/>
      <c r="G58" s="494" t="s">
        <v>354</v>
      </c>
      <c r="H58" s="156" t="s">
        <v>883</v>
      </c>
      <c r="I58" s="156">
        <v>1</v>
      </c>
      <c r="J58" s="1157"/>
      <c r="K58" s="1159"/>
      <c r="L58" s="950"/>
      <c r="M58" s="767"/>
      <c r="N58" s="948"/>
      <c r="O58" s="767"/>
      <c r="P58" s="948"/>
      <c r="Q58" s="596"/>
      <c r="R58" s="596"/>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row>
    <row r="59" spans="1:187" s="493" customFormat="1" ht="24.75" customHeight="1" x14ac:dyDescent="0.35">
      <c r="A59" s="604" t="s">
        <v>1557</v>
      </c>
      <c r="B59" s="605"/>
      <c r="C59" s="605"/>
      <c r="D59" s="605"/>
      <c r="E59" s="605"/>
      <c r="F59" s="605"/>
      <c r="G59" s="605"/>
      <c r="H59" s="605"/>
      <c r="I59" s="605"/>
      <c r="J59" s="605"/>
      <c r="K59" s="605"/>
      <c r="L59" s="605"/>
      <c r="M59" s="605"/>
      <c r="N59" s="605"/>
      <c r="O59" s="605"/>
      <c r="P59" s="605"/>
      <c r="Q59" s="605"/>
      <c r="R59" s="606"/>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row>
    <row r="60" spans="1:187" ht="117" customHeight="1" x14ac:dyDescent="0.35">
      <c r="A60" s="600">
        <v>6</v>
      </c>
      <c r="B60" s="600">
        <v>1</v>
      </c>
      <c r="C60" s="600">
        <v>4</v>
      </c>
      <c r="D60" s="600">
        <v>2</v>
      </c>
      <c r="E60" s="1060" t="s">
        <v>884</v>
      </c>
      <c r="F60" s="580" t="s">
        <v>885</v>
      </c>
      <c r="G60" s="580" t="s">
        <v>32</v>
      </c>
      <c r="H60" s="196" t="s">
        <v>45</v>
      </c>
      <c r="I60" s="197" t="s">
        <v>160</v>
      </c>
      <c r="J60" s="580" t="s">
        <v>886</v>
      </c>
      <c r="K60" s="600" t="s">
        <v>35</v>
      </c>
      <c r="L60" s="1150"/>
      <c r="M60" s="1152">
        <v>21200</v>
      </c>
      <c r="N60" s="1150"/>
      <c r="O60" s="1152">
        <v>21200</v>
      </c>
      <c r="P60" s="1150"/>
      <c r="Q60" s="580" t="s">
        <v>861</v>
      </c>
      <c r="R60" s="580" t="s">
        <v>862</v>
      </c>
    </row>
    <row r="61" spans="1:187" ht="123" customHeight="1" x14ac:dyDescent="0.35">
      <c r="A61" s="603"/>
      <c r="B61" s="603"/>
      <c r="C61" s="603"/>
      <c r="D61" s="603"/>
      <c r="E61" s="1087"/>
      <c r="F61" s="584"/>
      <c r="G61" s="584"/>
      <c r="H61" s="196" t="s">
        <v>39</v>
      </c>
      <c r="I61" s="197" t="s">
        <v>887</v>
      </c>
      <c r="J61" s="584"/>
      <c r="K61" s="603"/>
      <c r="L61" s="1151"/>
      <c r="M61" s="1153"/>
      <c r="N61" s="1151"/>
      <c r="O61" s="1153"/>
      <c r="P61" s="1151"/>
      <c r="Q61" s="584"/>
      <c r="R61" s="584"/>
    </row>
    <row r="62" spans="1:187" s="493" customFormat="1" ht="117" customHeight="1" x14ac:dyDescent="0.35">
      <c r="A62" s="701">
        <v>6</v>
      </c>
      <c r="B62" s="701">
        <v>1</v>
      </c>
      <c r="C62" s="701">
        <v>4</v>
      </c>
      <c r="D62" s="701">
        <v>2</v>
      </c>
      <c r="E62" s="1054" t="s">
        <v>884</v>
      </c>
      <c r="F62" s="595" t="s">
        <v>885</v>
      </c>
      <c r="G62" s="622" t="s">
        <v>1453</v>
      </c>
      <c r="H62" s="168" t="s">
        <v>1454</v>
      </c>
      <c r="I62" s="50" t="s">
        <v>160</v>
      </c>
      <c r="J62" s="595" t="s">
        <v>886</v>
      </c>
      <c r="K62" s="701" t="s">
        <v>35</v>
      </c>
      <c r="L62" s="1174"/>
      <c r="M62" s="1176">
        <v>6000</v>
      </c>
      <c r="N62" s="1174"/>
      <c r="O62" s="1176">
        <v>6000</v>
      </c>
      <c r="P62" s="1174"/>
      <c r="Q62" s="595" t="s">
        <v>861</v>
      </c>
      <c r="R62" s="595" t="s">
        <v>862</v>
      </c>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row>
    <row r="63" spans="1:187" s="493" customFormat="1" ht="123" customHeight="1" x14ac:dyDescent="0.35">
      <c r="A63" s="703"/>
      <c r="B63" s="703"/>
      <c r="C63" s="703"/>
      <c r="D63" s="703"/>
      <c r="E63" s="1056"/>
      <c r="F63" s="597"/>
      <c r="G63" s="636"/>
      <c r="H63" s="153" t="s">
        <v>39</v>
      </c>
      <c r="I63" s="50" t="s">
        <v>887</v>
      </c>
      <c r="J63" s="597"/>
      <c r="K63" s="703"/>
      <c r="L63" s="1182"/>
      <c r="M63" s="1177"/>
      <c r="N63" s="1182"/>
      <c r="O63" s="1177"/>
      <c r="P63" s="1182"/>
      <c r="Q63" s="597"/>
      <c r="R63" s="597"/>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row>
    <row r="64" spans="1:187" s="493" customFormat="1" ht="54.75" customHeight="1" x14ac:dyDescent="0.35">
      <c r="A64" s="604" t="s">
        <v>1558</v>
      </c>
      <c r="B64" s="605"/>
      <c r="C64" s="605"/>
      <c r="D64" s="605"/>
      <c r="E64" s="605"/>
      <c r="F64" s="605"/>
      <c r="G64" s="605"/>
      <c r="H64" s="605"/>
      <c r="I64" s="605"/>
      <c r="J64" s="605"/>
      <c r="K64" s="605"/>
      <c r="L64" s="605"/>
      <c r="M64" s="605"/>
      <c r="N64" s="605"/>
      <c r="O64" s="605"/>
      <c r="P64" s="605"/>
      <c r="Q64" s="605"/>
      <c r="R64" s="606"/>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row>
    <row r="65" spans="1:117" ht="35.25" customHeight="1" x14ac:dyDescent="0.35">
      <c r="A65" s="600">
        <v>7</v>
      </c>
      <c r="B65" s="600">
        <v>1</v>
      </c>
      <c r="C65" s="600">
        <v>4</v>
      </c>
      <c r="D65" s="600">
        <v>2</v>
      </c>
      <c r="E65" s="1060" t="s">
        <v>888</v>
      </c>
      <c r="F65" s="580" t="s">
        <v>1068</v>
      </c>
      <c r="G65" s="585" t="s">
        <v>889</v>
      </c>
      <c r="H65" s="196" t="s">
        <v>890</v>
      </c>
      <c r="I65" s="196">
        <v>3</v>
      </c>
      <c r="J65" s="580" t="s">
        <v>1069</v>
      </c>
      <c r="K65" s="600" t="s">
        <v>35</v>
      </c>
      <c r="L65" s="580"/>
      <c r="M65" s="1152">
        <v>105000</v>
      </c>
      <c r="N65" s="580"/>
      <c r="O65" s="1152">
        <v>105000</v>
      </c>
      <c r="P65" s="580"/>
      <c r="Q65" s="580" t="s">
        <v>861</v>
      </c>
      <c r="R65" s="580" t="s">
        <v>862</v>
      </c>
    </row>
    <row r="66" spans="1:117" ht="42.75" customHeight="1" x14ac:dyDescent="0.35">
      <c r="A66" s="601"/>
      <c r="B66" s="601"/>
      <c r="C66" s="601"/>
      <c r="D66" s="601"/>
      <c r="E66" s="1163"/>
      <c r="F66" s="581"/>
      <c r="G66" s="585"/>
      <c r="H66" s="196" t="s">
        <v>891</v>
      </c>
      <c r="I66" s="196">
        <v>90</v>
      </c>
      <c r="J66" s="581"/>
      <c r="K66" s="601"/>
      <c r="L66" s="581"/>
      <c r="M66" s="1183"/>
      <c r="N66" s="581"/>
      <c r="O66" s="1183"/>
      <c r="P66" s="581"/>
      <c r="Q66" s="581"/>
      <c r="R66" s="581"/>
    </row>
    <row r="67" spans="1:117" ht="33" customHeight="1" x14ac:dyDescent="0.35">
      <c r="A67" s="601"/>
      <c r="B67" s="601"/>
      <c r="C67" s="601"/>
      <c r="D67" s="601"/>
      <c r="E67" s="1163"/>
      <c r="F67" s="581"/>
      <c r="G67" s="196" t="s">
        <v>481</v>
      </c>
      <c r="H67" s="196" t="s">
        <v>892</v>
      </c>
      <c r="I67" s="196">
        <v>3</v>
      </c>
      <c r="J67" s="581"/>
      <c r="K67" s="601"/>
      <c r="L67" s="581"/>
      <c r="M67" s="1183"/>
      <c r="N67" s="581"/>
      <c r="O67" s="1183"/>
      <c r="P67" s="581"/>
      <c r="Q67" s="581"/>
      <c r="R67" s="581"/>
    </row>
    <row r="68" spans="1:117" ht="30" customHeight="1" x14ac:dyDescent="0.35">
      <c r="A68" s="601"/>
      <c r="B68" s="601"/>
      <c r="C68" s="601"/>
      <c r="D68" s="601"/>
      <c r="E68" s="1163"/>
      <c r="F68" s="581"/>
      <c r="G68" s="196" t="s">
        <v>893</v>
      </c>
      <c r="H68" s="196" t="s">
        <v>894</v>
      </c>
      <c r="I68" s="197" t="s">
        <v>160</v>
      </c>
      <c r="J68" s="581"/>
      <c r="K68" s="601"/>
      <c r="L68" s="581"/>
      <c r="M68" s="1183"/>
      <c r="N68" s="581"/>
      <c r="O68" s="1183"/>
      <c r="P68" s="581"/>
      <c r="Q68" s="581"/>
      <c r="R68" s="581"/>
    </row>
    <row r="69" spans="1:117" ht="31.5" customHeight="1" x14ac:dyDescent="0.35">
      <c r="A69" s="601"/>
      <c r="B69" s="601"/>
      <c r="C69" s="601"/>
      <c r="D69" s="601"/>
      <c r="E69" s="1163"/>
      <c r="F69" s="581"/>
      <c r="G69" s="580" t="s">
        <v>895</v>
      </c>
      <c r="H69" s="196" t="s">
        <v>890</v>
      </c>
      <c r="I69" s="197" t="s">
        <v>160</v>
      </c>
      <c r="J69" s="581"/>
      <c r="K69" s="601"/>
      <c r="L69" s="581"/>
      <c r="M69" s="1183"/>
      <c r="N69" s="581"/>
      <c r="O69" s="1183"/>
      <c r="P69" s="581"/>
      <c r="Q69" s="581"/>
      <c r="R69" s="581"/>
    </row>
    <row r="70" spans="1:117" ht="39" customHeight="1" x14ac:dyDescent="0.35">
      <c r="A70" s="601"/>
      <c r="B70" s="601"/>
      <c r="C70" s="601"/>
      <c r="D70" s="601"/>
      <c r="E70" s="1163"/>
      <c r="F70" s="581"/>
      <c r="G70" s="584"/>
      <c r="H70" s="196" t="s">
        <v>39</v>
      </c>
      <c r="I70" s="197" t="s">
        <v>698</v>
      </c>
      <c r="J70" s="581"/>
      <c r="K70" s="601"/>
      <c r="L70" s="581"/>
      <c r="M70" s="1183"/>
      <c r="N70" s="581"/>
      <c r="O70" s="1183"/>
      <c r="P70" s="581"/>
      <c r="Q70" s="581"/>
      <c r="R70" s="581"/>
    </row>
    <row r="71" spans="1:117" ht="58.5" customHeight="1" x14ac:dyDescent="0.35">
      <c r="A71" s="603"/>
      <c r="B71" s="603"/>
      <c r="C71" s="603"/>
      <c r="D71" s="603"/>
      <c r="E71" s="1087"/>
      <c r="F71" s="584"/>
      <c r="G71" s="196" t="s">
        <v>49</v>
      </c>
      <c r="H71" s="196" t="s">
        <v>874</v>
      </c>
      <c r="I71" s="197" t="s">
        <v>160</v>
      </c>
      <c r="J71" s="584"/>
      <c r="K71" s="603"/>
      <c r="L71" s="584"/>
      <c r="M71" s="1153"/>
      <c r="N71" s="584"/>
      <c r="O71" s="1153"/>
      <c r="P71" s="584"/>
      <c r="Q71" s="584"/>
      <c r="R71" s="584"/>
    </row>
    <row r="72" spans="1:117" s="493" customFormat="1" ht="35.25" customHeight="1" x14ac:dyDescent="0.35">
      <c r="A72" s="701">
        <v>7</v>
      </c>
      <c r="B72" s="701">
        <v>1</v>
      </c>
      <c r="C72" s="701">
        <v>4</v>
      </c>
      <c r="D72" s="701">
        <v>2</v>
      </c>
      <c r="E72" s="1054" t="s">
        <v>888</v>
      </c>
      <c r="F72" s="595" t="s">
        <v>1068</v>
      </c>
      <c r="G72" s="627" t="s">
        <v>1455</v>
      </c>
      <c r="H72" s="168" t="s">
        <v>537</v>
      </c>
      <c r="I72" s="168">
        <v>1</v>
      </c>
      <c r="J72" s="595" t="s">
        <v>1069</v>
      </c>
      <c r="K72" s="701" t="s">
        <v>35</v>
      </c>
      <c r="L72" s="595"/>
      <c r="M72" s="1176">
        <v>135000</v>
      </c>
      <c r="N72" s="595"/>
      <c r="O72" s="1176">
        <v>135000</v>
      </c>
      <c r="P72" s="595"/>
      <c r="Q72" s="595" t="s">
        <v>861</v>
      </c>
      <c r="R72" s="595" t="s">
        <v>862</v>
      </c>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row>
    <row r="73" spans="1:117" s="493" customFormat="1" ht="42.75" customHeight="1" x14ac:dyDescent="0.35">
      <c r="A73" s="702"/>
      <c r="B73" s="702"/>
      <c r="C73" s="702"/>
      <c r="D73" s="702"/>
      <c r="E73" s="1055"/>
      <c r="F73" s="596"/>
      <c r="G73" s="627"/>
      <c r="H73" s="168" t="s">
        <v>1456</v>
      </c>
      <c r="I73" s="153">
        <v>90</v>
      </c>
      <c r="J73" s="596"/>
      <c r="K73" s="702"/>
      <c r="L73" s="596"/>
      <c r="M73" s="1184"/>
      <c r="N73" s="596"/>
      <c r="O73" s="1184"/>
      <c r="P73" s="596"/>
      <c r="Q73" s="596"/>
      <c r="R73" s="596"/>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row>
    <row r="74" spans="1:117" s="493" customFormat="1" ht="33" customHeight="1" x14ac:dyDescent="0.35">
      <c r="A74" s="702"/>
      <c r="B74" s="702"/>
      <c r="C74" s="702"/>
      <c r="D74" s="702"/>
      <c r="E74" s="1055"/>
      <c r="F74" s="596"/>
      <c r="G74" s="153" t="s">
        <v>481</v>
      </c>
      <c r="H74" s="153" t="s">
        <v>892</v>
      </c>
      <c r="I74" s="168">
        <v>5</v>
      </c>
      <c r="J74" s="596"/>
      <c r="K74" s="702"/>
      <c r="L74" s="596"/>
      <c r="M74" s="1184"/>
      <c r="N74" s="596"/>
      <c r="O74" s="1184"/>
      <c r="P74" s="596"/>
      <c r="Q74" s="596"/>
      <c r="R74" s="596"/>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row>
    <row r="75" spans="1:117" s="493" customFormat="1" ht="30" customHeight="1" x14ac:dyDescent="0.35">
      <c r="A75" s="702"/>
      <c r="B75" s="702"/>
      <c r="C75" s="702"/>
      <c r="D75" s="702"/>
      <c r="E75" s="1055"/>
      <c r="F75" s="596"/>
      <c r="G75" s="153" t="s">
        <v>893</v>
      </c>
      <c r="H75" s="153" t="s">
        <v>894</v>
      </c>
      <c r="I75" s="50" t="s">
        <v>160</v>
      </c>
      <c r="J75" s="596"/>
      <c r="K75" s="702"/>
      <c r="L75" s="596"/>
      <c r="M75" s="1184"/>
      <c r="N75" s="596"/>
      <c r="O75" s="1184"/>
      <c r="P75" s="596"/>
      <c r="Q75" s="596"/>
      <c r="R75" s="596"/>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row>
    <row r="76" spans="1:117" s="493" customFormat="1" ht="31.5" customHeight="1" x14ac:dyDescent="0.35">
      <c r="A76" s="702"/>
      <c r="B76" s="702"/>
      <c r="C76" s="702"/>
      <c r="D76" s="702"/>
      <c r="E76" s="1055"/>
      <c r="F76" s="596"/>
      <c r="G76" s="622" t="s">
        <v>1453</v>
      </c>
      <c r="H76" s="153" t="s">
        <v>890</v>
      </c>
      <c r="I76" s="50" t="s">
        <v>160</v>
      </c>
      <c r="J76" s="596"/>
      <c r="K76" s="702"/>
      <c r="L76" s="596"/>
      <c r="M76" s="1184"/>
      <c r="N76" s="596"/>
      <c r="O76" s="1184"/>
      <c r="P76" s="596"/>
      <c r="Q76" s="596"/>
      <c r="R76" s="596"/>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row>
    <row r="77" spans="1:117" s="493" customFormat="1" ht="39" customHeight="1" x14ac:dyDescent="0.35">
      <c r="A77" s="702"/>
      <c r="B77" s="702"/>
      <c r="C77" s="702"/>
      <c r="D77" s="702"/>
      <c r="E77" s="1055"/>
      <c r="F77" s="596"/>
      <c r="G77" s="636"/>
      <c r="H77" s="153" t="s">
        <v>39</v>
      </c>
      <c r="I77" s="50" t="s">
        <v>698</v>
      </c>
      <c r="J77" s="596"/>
      <c r="K77" s="702"/>
      <c r="L77" s="596"/>
      <c r="M77" s="1184"/>
      <c r="N77" s="596"/>
      <c r="O77" s="1184"/>
      <c r="P77" s="596"/>
      <c r="Q77" s="596"/>
      <c r="R77" s="596"/>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row>
    <row r="78" spans="1:117" s="493" customFormat="1" ht="58.5" customHeight="1" x14ac:dyDescent="0.35">
      <c r="A78" s="703"/>
      <c r="B78" s="703"/>
      <c r="C78" s="703"/>
      <c r="D78" s="703"/>
      <c r="E78" s="1056"/>
      <c r="F78" s="597"/>
      <c r="G78" s="153" t="s">
        <v>49</v>
      </c>
      <c r="H78" s="153" t="s">
        <v>874</v>
      </c>
      <c r="I78" s="50" t="s">
        <v>160</v>
      </c>
      <c r="J78" s="597"/>
      <c r="K78" s="703"/>
      <c r="L78" s="597"/>
      <c r="M78" s="1177"/>
      <c r="N78" s="597"/>
      <c r="O78" s="1177"/>
      <c r="P78" s="597"/>
      <c r="Q78" s="597"/>
      <c r="R78" s="597"/>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row>
    <row r="79" spans="1:117" s="493" customFormat="1" ht="39" customHeight="1" x14ac:dyDescent="0.35">
      <c r="A79" s="604" t="s">
        <v>1559</v>
      </c>
      <c r="B79" s="605"/>
      <c r="C79" s="605"/>
      <c r="D79" s="605"/>
      <c r="E79" s="605"/>
      <c r="F79" s="605"/>
      <c r="G79" s="605"/>
      <c r="H79" s="605"/>
      <c r="I79" s="605"/>
      <c r="J79" s="605"/>
      <c r="K79" s="605"/>
      <c r="L79" s="605"/>
      <c r="M79" s="605"/>
      <c r="N79" s="605"/>
      <c r="O79" s="605"/>
      <c r="P79" s="605"/>
      <c r="Q79" s="605"/>
      <c r="R79" s="606"/>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row>
    <row r="80" spans="1:117" ht="60" customHeight="1" x14ac:dyDescent="0.35">
      <c r="A80" s="871">
        <v>8</v>
      </c>
      <c r="B80" s="879">
        <v>1</v>
      </c>
      <c r="C80" s="871">
        <v>4</v>
      </c>
      <c r="D80" s="879">
        <v>2</v>
      </c>
      <c r="E80" s="1200" t="s">
        <v>896</v>
      </c>
      <c r="F80" s="879" t="s">
        <v>897</v>
      </c>
      <c r="G80" s="879" t="s">
        <v>32</v>
      </c>
      <c r="H80" s="495" t="s">
        <v>32</v>
      </c>
      <c r="I80" s="495">
        <v>1</v>
      </c>
      <c r="J80" s="879" t="s">
        <v>1070</v>
      </c>
      <c r="K80" s="881" t="s">
        <v>35</v>
      </c>
      <c r="L80" s="1185"/>
      <c r="M80" s="877">
        <v>100000</v>
      </c>
      <c r="N80" s="1189"/>
      <c r="O80" s="877">
        <v>100000</v>
      </c>
      <c r="P80" s="1192"/>
      <c r="Q80" s="1195" t="s">
        <v>861</v>
      </c>
      <c r="R80" s="1195" t="s">
        <v>862</v>
      </c>
    </row>
    <row r="81" spans="1:18" ht="50.5" customHeight="1" x14ac:dyDescent="0.35">
      <c r="A81" s="1198"/>
      <c r="B81" s="1199"/>
      <c r="C81" s="1198"/>
      <c r="D81" s="1199"/>
      <c r="E81" s="1201"/>
      <c r="F81" s="1199"/>
      <c r="G81" s="880"/>
      <c r="H81" s="495" t="s">
        <v>54</v>
      </c>
      <c r="I81" s="495">
        <v>100</v>
      </c>
      <c r="J81" s="1199"/>
      <c r="K81" s="1203"/>
      <c r="L81" s="1186"/>
      <c r="M81" s="1188"/>
      <c r="N81" s="1190"/>
      <c r="O81" s="1188"/>
      <c r="P81" s="1193"/>
      <c r="Q81" s="1196"/>
      <c r="R81" s="1196"/>
    </row>
    <row r="82" spans="1:18" ht="122.15" customHeight="1" x14ac:dyDescent="0.35">
      <c r="A82" s="872"/>
      <c r="B82" s="880"/>
      <c r="C82" s="872"/>
      <c r="D82" s="880"/>
      <c r="E82" s="1202"/>
      <c r="F82" s="880"/>
      <c r="G82" s="166" t="s">
        <v>473</v>
      </c>
      <c r="H82" s="495" t="s">
        <v>898</v>
      </c>
      <c r="I82" s="495">
        <v>1</v>
      </c>
      <c r="J82" s="880"/>
      <c r="K82" s="882"/>
      <c r="L82" s="1187"/>
      <c r="M82" s="878"/>
      <c r="N82" s="1191"/>
      <c r="O82" s="878"/>
      <c r="P82" s="1194"/>
      <c r="Q82" s="1197"/>
      <c r="R82" s="1197"/>
    </row>
    <row r="83" spans="1:18" ht="33.75" customHeight="1" x14ac:dyDescent="0.35">
      <c r="A83" s="840" t="s">
        <v>1560</v>
      </c>
      <c r="B83" s="840"/>
      <c r="C83" s="840"/>
      <c r="D83" s="840"/>
      <c r="E83" s="840"/>
      <c r="F83" s="840"/>
      <c r="G83" s="840"/>
      <c r="H83" s="840"/>
      <c r="I83" s="840"/>
      <c r="J83" s="840"/>
      <c r="K83" s="840"/>
      <c r="L83" s="840"/>
      <c r="M83" s="840"/>
      <c r="N83" s="840"/>
      <c r="O83" s="840"/>
      <c r="P83" s="840"/>
      <c r="Q83" s="840"/>
      <c r="R83" s="840"/>
    </row>
    <row r="85" spans="1:18" ht="15.5" x14ac:dyDescent="0.35">
      <c r="M85" s="761"/>
      <c r="N85" s="744" t="s">
        <v>202</v>
      </c>
      <c r="O85" s="744"/>
      <c r="P85" s="744"/>
    </row>
    <row r="86" spans="1:18" x14ac:dyDescent="0.35">
      <c r="M86" s="761"/>
      <c r="N86" s="141" t="s">
        <v>33</v>
      </c>
      <c r="O86" s="761" t="s">
        <v>34</v>
      </c>
      <c r="P86" s="761"/>
    </row>
    <row r="87" spans="1:18" x14ac:dyDescent="0.35">
      <c r="M87" s="761"/>
      <c r="N87" s="141"/>
      <c r="O87" s="141">
        <v>2020</v>
      </c>
      <c r="P87" s="141">
        <v>2021</v>
      </c>
    </row>
    <row r="88" spans="1:18" x14ac:dyDescent="0.35">
      <c r="M88" s="141" t="s">
        <v>316</v>
      </c>
      <c r="N88" s="335">
        <v>8</v>
      </c>
      <c r="O88" s="336">
        <f>M7+M11+M16+M28+M49+M60+M65+M80</f>
        <v>536000</v>
      </c>
      <c r="P88" s="336">
        <f>N16+N28</f>
        <v>56200</v>
      </c>
    </row>
    <row r="89" spans="1:18" x14ac:dyDescent="0.35">
      <c r="M89" s="141" t="s">
        <v>317</v>
      </c>
      <c r="N89" s="108">
        <v>7</v>
      </c>
      <c r="O89" s="109">
        <f>O9+O13+O22+O38+O54+O62+O72</f>
        <v>449488.75</v>
      </c>
      <c r="P89" s="109">
        <f>P16+P28</f>
        <v>56200</v>
      </c>
      <c r="Q89" s="2"/>
    </row>
  </sheetData>
  <mergeCells count="264">
    <mergeCell ref="L80:L82"/>
    <mergeCell ref="M80:M82"/>
    <mergeCell ref="N80:N82"/>
    <mergeCell ref="O80:O82"/>
    <mergeCell ref="P80:P82"/>
    <mergeCell ref="Q80:Q82"/>
    <mergeCell ref="R80:R82"/>
    <mergeCell ref="A83:R83"/>
    <mergeCell ref="M85:M87"/>
    <mergeCell ref="N85:P85"/>
    <mergeCell ref="O86:P86"/>
    <mergeCell ref="A80:A82"/>
    <mergeCell ref="B80:B82"/>
    <mergeCell ref="C80:C82"/>
    <mergeCell ref="D80:D82"/>
    <mergeCell ref="E80:E82"/>
    <mergeCell ref="F80:F82"/>
    <mergeCell ref="G80:G81"/>
    <mergeCell ref="J80:J82"/>
    <mergeCell ref="K80:K82"/>
    <mergeCell ref="A79:R79"/>
    <mergeCell ref="A72:A78"/>
    <mergeCell ref="B72:B78"/>
    <mergeCell ref="C72:C78"/>
    <mergeCell ref="D72:D78"/>
    <mergeCell ref="E72:E78"/>
    <mergeCell ref="F72:F78"/>
    <mergeCell ref="G72:G73"/>
    <mergeCell ref="J72:J78"/>
    <mergeCell ref="K72:K78"/>
    <mergeCell ref="G69:G70"/>
    <mergeCell ref="L72:L78"/>
    <mergeCell ref="M72:M78"/>
    <mergeCell ref="N72:N78"/>
    <mergeCell ref="O72:O78"/>
    <mergeCell ref="P72:P78"/>
    <mergeCell ref="Q72:Q78"/>
    <mergeCell ref="R72:R78"/>
    <mergeCell ref="G76:G77"/>
    <mergeCell ref="L62:L63"/>
    <mergeCell ref="M62:M63"/>
    <mergeCell ref="N62:N63"/>
    <mergeCell ref="O62:O63"/>
    <mergeCell ref="P62:P63"/>
    <mergeCell ref="Q62:Q63"/>
    <mergeCell ref="R62:R63"/>
    <mergeCell ref="A64:R64"/>
    <mergeCell ref="A65:A71"/>
    <mergeCell ref="B65:B71"/>
    <mergeCell ref="C65:C71"/>
    <mergeCell ref="D65:D71"/>
    <mergeCell ref="E65:E71"/>
    <mergeCell ref="F65:F71"/>
    <mergeCell ref="G65:G66"/>
    <mergeCell ref="J65:J71"/>
    <mergeCell ref="K65:K71"/>
    <mergeCell ref="L65:L71"/>
    <mergeCell ref="M65:M71"/>
    <mergeCell ref="N65:N71"/>
    <mergeCell ref="O65:O71"/>
    <mergeCell ref="P65:P71"/>
    <mergeCell ref="Q65:Q71"/>
    <mergeCell ref="R65:R71"/>
    <mergeCell ref="A62:A63"/>
    <mergeCell ref="B62:B63"/>
    <mergeCell ref="C62:C63"/>
    <mergeCell ref="D62:D63"/>
    <mergeCell ref="E62:E63"/>
    <mergeCell ref="F62:F63"/>
    <mergeCell ref="G62:G63"/>
    <mergeCell ref="J62:J63"/>
    <mergeCell ref="K62:K63"/>
    <mergeCell ref="M54:M58"/>
    <mergeCell ref="N54:N58"/>
    <mergeCell ref="O54:O58"/>
    <mergeCell ref="P54:P58"/>
    <mergeCell ref="Q54:Q58"/>
    <mergeCell ref="R54:R58"/>
    <mergeCell ref="O60:O61"/>
    <mergeCell ref="P60:P61"/>
    <mergeCell ref="Q60:Q61"/>
    <mergeCell ref="R60:R61"/>
    <mergeCell ref="A27:R27"/>
    <mergeCell ref="M28:M37"/>
    <mergeCell ref="N28:N37"/>
    <mergeCell ref="O28:O37"/>
    <mergeCell ref="P28:P37"/>
    <mergeCell ref="Q28:Q37"/>
    <mergeCell ref="R28:R37"/>
    <mergeCell ref="K49:K53"/>
    <mergeCell ref="L49:L53"/>
    <mergeCell ref="M49:M53"/>
    <mergeCell ref="N49:N53"/>
    <mergeCell ref="O49:O53"/>
    <mergeCell ref="P49:P53"/>
    <mergeCell ref="Q49:Q53"/>
    <mergeCell ref="R49:R53"/>
    <mergeCell ref="G28:G31"/>
    <mergeCell ref="H28:H30"/>
    <mergeCell ref="I28:I30"/>
    <mergeCell ref="J28:J37"/>
    <mergeCell ref="K28:K37"/>
    <mergeCell ref="L28:L37"/>
    <mergeCell ref="G32:G37"/>
    <mergeCell ref="H32:H37"/>
    <mergeCell ref="I32:I37"/>
    <mergeCell ref="L22:L26"/>
    <mergeCell ref="M22:M26"/>
    <mergeCell ref="N22:N26"/>
    <mergeCell ref="O22:O26"/>
    <mergeCell ref="P22:P26"/>
    <mergeCell ref="Q22:Q26"/>
    <mergeCell ref="R22:R26"/>
    <mergeCell ref="G24:G25"/>
    <mergeCell ref="A38:A47"/>
    <mergeCell ref="B38:B47"/>
    <mergeCell ref="C38:C47"/>
    <mergeCell ref="D38:D47"/>
    <mergeCell ref="E38:E47"/>
    <mergeCell ref="F38:F47"/>
    <mergeCell ref="G38:G41"/>
    <mergeCell ref="H38:H40"/>
    <mergeCell ref="G42:G47"/>
    <mergeCell ref="H42:H47"/>
    <mergeCell ref="A28:A37"/>
    <mergeCell ref="B28:B37"/>
    <mergeCell ref="C28:C37"/>
    <mergeCell ref="D28:D37"/>
    <mergeCell ref="E28:E37"/>
    <mergeCell ref="F28:F37"/>
    <mergeCell ref="A22:A26"/>
    <mergeCell ref="B22:B26"/>
    <mergeCell ref="C22:C26"/>
    <mergeCell ref="D22:D26"/>
    <mergeCell ref="E22:E26"/>
    <mergeCell ref="F22:F26"/>
    <mergeCell ref="G22:G23"/>
    <mergeCell ref="J22:J26"/>
    <mergeCell ref="K22:K26"/>
    <mergeCell ref="L13:L14"/>
    <mergeCell ref="M13:M14"/>
    <mergeCell ref="N13:N14"/>
    <mergeCell ref="O13:O14"/>
    <mergeCell ref="P13:P14"/>
    <mergeCell ref="Q13:Q14"/>
    <mergeCell ref="R13:R14"/>
    <mergeCell ref="L16:L21"/>
    <mergeCell ref="M16:M21"/>
    <mergeCell ref="N16:N21"/>
    <mergeCell ref="O16:O21"/>
    <mergeCell ref="P16:P21"/>
    <mergeCell ref="Q16:Q21"/>
    <mergeCell ref="R16:R21"/>
    <mergeCell ref="A13:A14"/>
    <mergeCell ref="B13:B14"/>
    <mergeCell ref="C13:C14"/>
    <mergeCell ref="D13:D14"/>
    <mergeCell ref="E13:E14"/>
    <mergeCell ref="F13:F14"/>
    <mergeCell ref="G13:G14"/>
    <mergeCell ref="J13:J14"/>
    <mergeCell ref="K13:K14"/>
    <mergeCell ref="R7:R8"/>
    <mergeCell ref="L7:L8"/>
    <mergeCell ref="Q4:Q5"/>
    <mergeCell ref="M7:M8"/>
    <mergeCell ref="N7:N8"/>
    <mergeCell ref="O7:O8"/>
    <mergeCell ref="P7:P8"/>
    <mergeCell ref="Q7:Q8"/>
    <mergeCell ref="R4:R5"/>
    <mergeCell ref="M4:N4"/>
    <mergeCell ref="O4:P4"/>
    <mergeCell ref="A7:A8"/>
    <mergeCell ref="B7:B8"/>
    <mergeCell ref="C7:C8"/>
    <mergeCell ref="D7:D8"/>
    <mergeCell ref="E7:E8"/>
    <mergeCell ref="F7:F8"/>
    <mergeCell ref="J7:J8"/>
    <mergeCell ref="K7:K8"/>
    <mergeCell ref="G4:G5"/>
    <mergeCell ref="H4:I4"/>
    <mergeCell ref="J4:J5"/>
    <mergeCell ref="K4:L4"/>
    <mergeCell ref="A4:A5"/>
    <mergeCell ref="B4:B5"/>
    <mergeCell ref="C4:C5"/>
    <mergeCell ref="D4:D5"/>
    <mergeCell ref="E4:E5"/>
    <mergeCell ref="F4:F5"/>
    <mergeCell ref="A10:R10"/>
    <mergeCell ref="A11:A12"/>
    <mergeCell ref="B11:B12"/>
    <mergeCell ref="C11:C12"/>
    <mergeCell ref="D11:D12"/>
    <mergeCell ref="E11:E12"/>
    <mergeCell ref="F11:F12"/>
    <mergeCell ref="G11:G12"/>
    <mergeCell ref="J11:J12"/>
    <mergeCell ref="K11:K12"/>
    <mergeCell ref="L11:L12"/>
    <mergeCell ref="M11:M12"/>
    <mergeCell ref="N11:N12"/>
    <mergeCell ref="O11:O12"/>
    <mergeCell ref="P11:P12"/>
    <mergeCell ref="Q11:Q12"/>
    <mergeCell ref="R11:R12"/>
    <mergeCell ref="G16:G17"/>
    <mergeCell ref="A15:R15"/>
    <mergeCell ref="A16:A21"/>
    <mergeCell ref="B16:B21"/>
    <mergeCell ref="C16:C21"/>
    <mergeCell ref="D16:D21"/>
    <mergeCell ref="E16:E21"/>
    <mergeCell ref="F16:F21"/>
    <mergeCell ref="J16:J21"/>
    <mergeCell ref="K16:K21"/>
    <mergeCell ref="G18:G19"/>
    <mergeCell ref="Q38:Q47"/>
    <mergeCell ref="R38:R47"/>
    <mergeCell ref="I42:I47"/>
    <mergeCell ref="A48:R48"/>
    <mergeCell ref="A49:A53"/>
    <mergeCell ref="B49:B53"/>
    <mergeCell ref="C49:C53"/>
    <mergeCell ref="D49:D53"/>
    <mergeCell ref="E49:E53"/>
    <mergeCell ref="F49:F53"/>
    <mergeCell ref="G49:G50"/>
    <mergeCell ref="J49:J53"/>
    <mergeCell ref="I38:I40"/>
    <mergeCell ref="J38:J47"/>
    <mergeCell ref="K38:K47"/>
    <mergeCell ref="L38:L47"/>
    <mergeCell ref="M38:M47"/>
    <mergeCell ref="N38:N47"/>
    <mergeCell ref="G51:G52"/>
    <mergeCell ref="O38:O47"/>
    <mergeCell ref="P38:P47"/>
    <mergeCell ref="G56:G57"/>
    <mergeCell ref="A59:R59"/>
    <mergeCell ref="A60:A61"/>
    <mergeCell ref="B60:B61"/>
    <mergeCell ref="C60:C61"/>
    <mergeCell ref="D60:D61"/>
    <mergeCell ref="E60:E61"/>
    <mergeCell ref="F60:F61"/>
    <mergeCell ref="G60:G61"/>
    <mergeCell ref="J60:J61"/>
    <mergeCell ref="K60:K61"/>
    <mergeCell ref="L60:L61"/>
    <mergeCell ref="M60:M61"/>
    <mergeCell ref="N60:N61"/>
    <mergeCell ref="A54:A58"/>
    <mergeCell ref="B54:B58"/>
    <mergeCell ref="C54:C58"/>
    <mergeCell ref="D54:D58"/>
    <mergeCell ref="E54:E58"/>
    <mergeCell ref="F54:F58"/>
    <mergeCell ref="G54:G55"/>
    <mergeCell ref="J54:J58"/>
    <mergeCell ref="K54:K58"/>
    <mergeCell ref="L54:L5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S43"/>
  <sheetViews>
    <sheetView topLeftCell="A33" zoomScale="60" zoomScaleNormal="60" workbookViewId="0">
      <selection activeCell="F36" sqref="F36"/>
    </sheetView>
  </sheetViews>
  <sheetFormatPr defaultRowHeight="14.5" x14ac:dyDescent="0.35"/>
  <cols>
    <col min="1" max="1" width="4.7265625" style="192" customWidth="1"/>
    <col min="2" max="2" width="8.81640625" style="192" customWidth="1"/>
    <col min="3" max="3" width="11.453125" style="192" customWidth="1"/>
    <col min="4" max="4" width="9.7265625" style="192" customWidth="1"/>
    <col min="5" max="5" width="37.81640625" style="192" customWidth="1"/>
    <col min="6" max="6" width="80.453125" style="192" customWidth="1"/>
    <col min="7" max="7" width="35.7265625" style="192" customWidth="1"/>
    <col min="8" max="8" width="20.453125" style="192" customWidth="1"/>
    <col min="9" max="9" width="12.1796875" style="192" customWidth="1"/>
    <col min="10" max="10" width="32.1796875" style="192" customWidth="1"/>
    <col min="11" max="11" width="12.1796875" style="192" customWidth="1"/>
    <col min="12" max="12" width="12.7265625" style="192" customWidth="1"/>
    <col min="13" max="13" width="17.81640625" style="192" customWidth="1"/>
    <col min="14" max="14" width="17.26953125" style="192" customWidth="1"/>
    <col min="15" max="16" width="18" style="192" customWidth="1"/>
    <col min="17" max="17" width="21.26953125" style="192" customWidth="1"/>
    <col min="18" max="18" width="23.54296875" style="192" customWidth="1"/>
    <col min="19" max="19" width="19.54296875" style="192" customWidth="1"/>
    <col min="20" max="258" width="9.1796875" style="192"/>
    <col min="259" max="259" width="4.7265625" style="192" bestFit="1" customWidth="1"/>
    <col min="260" max="260" width="9.7265625" style="192" bestFit="1" customWidth="1"/>
    <col min="261" max="261" width="10" style="192" bestFit="1" customWidth="1"/>
    <col min="262" max="262" width="8.81640625" style="192" bestFit="1" customWidth="1"/>
    <col min="263" max="263" width="22.81640625" style="192" customWidth="1"/>
    <col min="264" max="264" width="59.7265625" style="192" bestFit="1" customWidth="1"/>
    <col min="265" max="265" width="57.81640625" style="192" bestFit="1" customWidth="1"/>
    <col min="266" max="266" width="35.26953125" style="192" bestFit="1" customWidth="1"/>
    <col min="267" max="267" width="28.1796875" style="192" bestFit="1" customWidth="1"/>
    <col min="268" max="268" width="33.1796875" style="192" bestFit="1" customWidth="1"/>
    <col min="269" max="269" width="26" style="192" bestFit="1" customWidth="1"/>
    <col min="270" max="270" width="19.1796875" style="192" bestFit="1" customWidth="1"/>
    <col min="271" max="271" width="10.453125" style="192" customWidth="1"/>
    <col min="272" max="272" width="11.81640625" style="192" customWidth="1"/>
    <col min="273" max="273" width="14.7265625" style="192" customWidth="1"/>
    <col min="274" max="274" width="9" style="192" bestFit="1" customWidth="1"/>
    <col min="275" max="514" width="9.1796875" style="192"/>
    <col min="515" max="515" width="4.7265625" style="192" bestFit="1" customWidth="1"/>
    <col min="516" max="516" width="9.7265625" style="192" bestFit="1" customWidth="1"/>
    <col min="517" max="517" width="10" style="192" bestFit="1" customWidth="1"/>
    <col min="518" max="518" width="8.81640625" style="192" bestFit="1" customWidth="1"/>
    <col min="519" max="519" width="22.81640625" style="192" customWidth="1"/>
    <col min="520" max="520" width="59.7265625" style="192" bestFit="1" customWidth="1"/>
    <col min="521" max="521" width="57.81640625" style="192" bestFit="1" customWidth="1"/>
    <col min="522" max="522" width="35.26953125" style="192" bestFit="1" customWidth="1"/>
    <col min="523" max="523" width="28.1796875" style="192" bestFit="1" customWidth="1"/>
    <col min="524" max="524" width="33.1796875" style="192" bestFit="1" customWidth="1"/>
    <col min="525" max="525" width="26" style="192" bestFit="1" customWidth="1"/>
    <col min="526" max="526" width="19.1796875" style="192" bestFit="1" customWidth="1"/>
    <col min="527" max="527" width="10.453125" style="192" customWidth="1"/>
    <col min="528" max="528" width="11.81640625" style="192" customWidth="1"/>
    <col min="529" max="529" width="14.7265625" style="192" customWidth="1"/>
    <col min="530" max="530" width="9" style="192" bestFit="1" customWidth="1"/>
    <col min="531" max="770" width="9.1796875" style="192"/>
    <col min="771" max="771" width="4.7265625" style="192" bestFit="1" customWidth="1"/>
    <col min="772" max="772" width="9.7265625" style="192" bestFit="1" customWidth="1"/>
    <col min="773" max="773" width="10" style="192" bestFit="1" customWidth="1"/>
    <col min="774" max="774" width="8.81640625" style="192" bestFit="1" customWidth="1"/>
    <col min="775" max="775" width="22.81640625" style="192" customWidth="1"/>
    <col min="776" max="776" width="59.7265625" style="192" bestFit="1" customWidth="1"/>
    <col min="777" max="777" width="57.81640625" style="192" bestFit="1" customWidth="1"/>
    <col min="778" max="778" width="35.26953125" style="192" bestFit="1" customWidth="1"/>
    <col min="779" max="779" width="28.1796875" style="192" bestFit="1" customWidth="1"/>
    <col min="780" max="780" width="33.1796875" style="192" bestFit="1" customWidth="1"/>
    <col min="781" max="781" width="26" style="192" bestFit="1" customWidth="1"/>
    <col min="782" max="782" width="19.1796875" style="192" bestFit="1" customWidth="1"/>
    <col min="783" max="783" width="10.453125" style="192" customWidth="1"/>
    <col min="784" max="784" width="11.81640625" style="192" customWidth="1"/>
    <col min="785" max="785" width="14.7265625" style="192" customWidth="1"/>
    <col min="786" max="786" width="9" style="192" bestFit="1" customWidth="1"/>
    <col min="787" max="1026" width="9.1796875" style="192"/>
    <col min="1027" max="1027" width="4.7265625" style="192" bestFit="1" customWidth="1"/>
    <col min="1028" max="1028" width="9.7265625" style="192" bestFit="1" customWidth="1"/>
    <col min="1029" max="1029" width="10" style="192" bestFit="1" customWidth="1"/>
    <col min="1030" max="1030" width="8.81640625" style="192" bestFit="1" customWidth="1"/>
    <col min="1031" max="1031" width="22.81640625" style="192" customWidth="1"/>
    <col min="1032" max="1032" width="59.7265625" style="192" bestFit="1" customWidth="1"/>
    <col min="1033" max="1033" width="57.81640625" style="192" bestFit="1" customWidth="1"/>
    <col min="1034" max="1034" width="35.26953125" style="192" bestFit="1" customWidth="1"/>
    <col min="1035" max="1035" width="28.1796875" style="192" bestFit="1" customWidth="1"/>
    <col min="1036" max="1036" width="33.1796875" style="192" bestFit="1" customWidth="1"/>
    <col min="1037" max="1037" width="26" style="192" bestFit="1" customWidth="1"/>
    <col min="1038" max="1038" width="19.1796875" style="192" bestFit="1" customWidth="1"/>
    <col min="1039" max="1039" width="10.453125" style="192" customWidth="1"/>
    <col min="1040" max="1040" width="11.81640625" style="192" customWidth="1"/>
    <col min="1041" max="1041" width="14.7265625" style="192" customWidth="1"/>
    <col min="1042" max="1042" width="9" style="192" bestFit="1" customWidth="1"/>
    <col min="1043" max="1282" width="9.1796875" style="192"/>
    <col min="1283" max="1283" width="4.7265625" style="192" bestFit="1" customWidth="1"/>
    <col min="1284" max="1284" width="9.7265625" style="192" bestFit="1" customWidth="1"/>
    <col min="1285" max="1285" width="10" style="192" bestFit="1" customWidth="1"/>
    <col min="1286" max="1286" width="8.81640625" style="192" bestFit="1" customWidth="1"/>
    <col min="1287" max="1287" width="22.81640625" style="192" customWidth="1"/>
    <col min="1288" max="1288" width="59.7265625" style="192" bestFit="1" customWidth="1"/>
    <col min="1289" max="1289" width="57.81640625" style="192" bestFit="1" customWidth="1"/>
    <col min="1290" max="1290" width="35.26953125" style="192" bestFit="1" customWidth="1"/>
    <col min="1291" max="1291" width="28.1796875" style="192" bestFit="1" customWidth="1"/>
    <col min="1292" max="1292" width="33.1796875" style="192" bestFit="1" customWidth="1"/>
    <col min="1293" max="1293" width="26" style="192" bestFit="1" customWidth="1"/>
    <col min="1294" max="1294" width="19.1796875" style="192" bestFit="1" customWidth="1"/>
    <col min="1295" max="1295" width="10.453125" style="192" customWidth="1"/>
    <col min="1296" max="1296" width="11.81640625" style="192" customWidth="1"/>
    <col min="1297" max="1297" width="14.7265625" style="192" customWidth="1"/>
    <col min="1298" max="1298" width="9" style="192" bestFit="1" customWidth="1"/>
    <col min="1299" max="1538" width="9.1796875" style="192"/>
    <col min="1539" max="1539" width="4.7265625" style="192" bestFit="1" customWidth="1"/>
    <col min="1540" max="1540" width="9.7265625" style="192" bestFit="1" customWidth="1"/>
    <col min="1541" max="1541" width="10" style="192" bestFit="1" customWidth="1"/>
    <col min="1542" max="1542" width="8.81640625" style="192" bestFit="1" customWidth="1"/>
    <col min="1543" max="1543" width="22.81640625" style="192" customWidth="1"/>
    <col min="1544" max="1544" width="59.7265625" style="192" bestFit="1" customWidth="1"/>
    <col min="1545" max="1545" width="57.81640625" style="192" bestFit="1" customWidth="1"/>
    <col min="1546" max="1546" width="35.26953125" style="192" bestFit="1" customWidth="1"/>
    <col min="1547" max="1547" width="28.1796875" style="192" bestFit="1" customWidth="1"/>
    <col min="1548" max="1548" width="33.1796875" style="192" bestFit="1" customWidth="1"/>
    <col min="1549" max="1549" width="26" style="192" bestFit="1" customWidth="1"/>
    <col min="1550" max="1550" width="19.1796875" style="192" bestFit="1" customWidth="1"/>
    <col min="1551" max="1551" width="10.453125" style="192" customWidth="1"/>
    <col min="1552" max="1552" width="11.81640625" style="192" customWidth="1"/>
    <col min="1553" max="1553" width="14.7265625" style="192" customWidth="1"/>
    <col min="1554" max="1554" width="9" style="192" bestFit="1" customWidth="1"/>
    <col min="1555" max="1794" width="9.1796875" style="192"/>
    <col min="1795" max="1795" width="4.7265625" style="192" bestFit="1" customWidth="1"/>
    <col min="1796" max="1796" width="9.7265625" style="192" bestFit="1" customWidth="1"/>
    <col min="1797" max="1797" width="10" style="192" bestFit="1" customWidth="1"/>
    <col min="1798" max="1798" width="8.81640625" style="192" bestFit="1" customWidth="1"/>
    <col min="1799" max="1799" width="22.81640625" style="192" customWidth="1"/>
    <col min="1800" max="1800" width="59.7265625" style="192" bestFit="1" customWidth="1"/>
    <col min="1801" max="1801" width="57.81640625" style="192" bestFit="1" customWidth="1"/>
    <col min="1802" max="1802" width="35.26953125" style="192" bestFit="1" customWidth="1"/>
    <col min="1803" max="1803" width="28.1796875" style="192" bestFit="1" customWidth="1"/>
    <col min="1804" max="1804" width="33.1796875" style="192" bestFit="1" customWidth="1"/>
    <col min="1805" max="1805" width="26" style="192" bestFit="1" customWidth="1"/>
    <col min="1806" max="1806" width="19.1796875" style="192" bestFit="1" customWidth="1"/>
    <col min="1807" max="1807" width="10.453125" style="192" customWidth="1"/>
    <col min="1808" max="1808" width="11.81640625" style="192" customWidth="1"/>
    <col min="1809" max="1809" width="14.7265625" style="192" customWidth="1"/>
    <col min="1810" max="1810" width="9" style="192" bestFit="1" customWidth="1"/>
    <col min="1811" max="2050" width="9.1796875" style="192"/>
    <col min="2051" max="2051" width="4.7265625" style="192" bestFit="1" customWidth="1"/>
    <col min="2052" max="2052" width="9.7265625" style="192" bestFit="1" customWidth="1"/>
    <col min="2053" max="2053" width="10" style="192" bestFit="1" customWidth="1"/>
    <col min="2054" max="2054" width="8.81640625" style="192" bestFit="1" customWidth="1"/>
    <col min="2055" max="2055" width="22.81640625" style="192" customWidth="1"/>
    <col min="2056" max="2056" width="59.7265625" style="192" bestFit="1" customWidth="1"/>
    <col min="2057" max="2057" width="57.81640625" style="192" bestFit="1" customWidth="1"/>
    <col min="2058" max="2058" width="35.26953125" style="192" bestFit="1" customWidth="1"/>
    <col min="2059" max="2059" width="28.1796875" style="192" bestFit="1" customWidth="1"/>
    <col min="2060" max="2060" width="33.1796875" style="192" bestFit="1" customWidth="1"/>
    <col min="2061" max="2061" width="26" style="192" bestFit="1" customWidth="1"/>
    <col min="2062" max="2062" width="19.1796875" style="192" bestFit="1" customWidth="1"/>
    <col min="2063" max="2063" width="10.453125" style="192" customWidth="1"/>
    <col min="2064" max="2064" width="11.81640625" style="192" customWidth="1"/>
    <col min="2065" max="2065" width="14.7265625" style="192" customWidth="1"/>
    <col min="2066" max="2066" width="9" style="192" bestFit="1" customWidth="1"/>
    <col min="2067" max="2306" width="9.1796875" style="192"/>
    <col min="2307" max="2307" width="4.7265625" style="192" bestFit="1" customWidth="1"/>
    <col min="2308" max="2308" width="9.7265625" style="192" bestFit="1" customWidth="1"/>
    <col min="2309" max="2309" width="10" style="192" bestFit="1" customWidth="1"/>
    <col min="2310" max="2310" width="8.81640625" style="192" bestFit="1" customWidth="1"/>
    <col min="2311" max="2311" width="22.81640625" style="192" customWidth="1"/>
    <col min="2312" max="2312" width="59.7265625" style="192" bestFit="1" customWidth="1"/>
    <col min="2313" max="2313" width="57.81640625" style="192" bestFit="1" customWidth="1"/>
    <col min="2314" max="2314" width="35.26953125" style="192" bestFit="1" customWidth="1"/>
    <col min="2315" max="2315" width="28.1796875" style="192" bestFit="1" customWidth="1"/>
    <col min="2316" max="2316" width="33.1796875" style="192" bestFit="1" customWidth="1"/>
    <col min="2317" max="2317" width="26" style="192" bestFit="1" customWidth="1"/>
    <col min="2318" max="2318" width="19.1796875" style="192" bestFit="1" customWidth="1"/>
    <col min="2319" max="2319" width="10.453125" style="192" customWidth="1"/>
    <col min="2320" max="2320" width="11.81640625" style="192" customWidth="1"/>
    <col min="2321" max="2321" width="14.7265625" style="192" customWidth="1"/>
    <col min="2322" max="2322" width="9" style="192" bestFit="1" customWidth="1"/>
    <col min="2323" max="2562" width="9.1796875" style="192"/>
    <col min="2563" max="2563" width="4.7265625" style="192" bestFit="1" customWidth="1"/>
    <col min="2564" max="2564" width="9.7265625" style="192" bestFit="1" customWidth="1"/>
    <col min="2565" max="2565" width="10" style="192" bestFit="1" customWidth="1"/>
    <col min="2566" max="2566" width="8.81640625" style="192" bestFit="1" customWidth="1"/>
    <col min="2567" max="2567" width="22.81640625" style="192" customWidth="1"/>
    <col min="2568" max="2568" width="59.7265625" style="192" bestFit="1" customWidth="1"/>
    <col min="2569" max="2569" width="57.81640625" style="192" bestFit="1" customWidth="1"/>
    <col min="2570" max="2570" width="35.26953125" style="192" bestFit="1" customWidth="1"/>
    <col min="2571" max="2571" width="28.1796875" style="192" bestFit="1" customWidth="1"/>
    <col min="2572" max="2572" width="33.1796875" style="192" bestFit="1" customWidth="1"/>
    <col min="2573" max="2573" width="26" style="192" bestFit="1" customWidth="1"/>
    <col min="2574" max="2574" width="19.1796875" style="192" bestFit="1" customWidth="1"/>
    <col min="2575" max="2575" width="10.453125" style="192" customWidth="1"/>
    <col min="2576" max="2576" width="11.81640625" style="192" customWidth="1"/>
    <col min="2577" max="2577" width="14.7265625" style="192" customWidth="1"/>
    <col min="2578" max="2578" width="9" style="192" bestFit="1" customWidth="1"/>
    <col min="2579" max="2818" width="9.1796875" style="192"/>
    <col min="2819" max="2819" width="4.7265625" style="192" bestFit="1" customWidth="1"/>
    <col min="2820" max="2820" width="9.7265625" style="192" bestFit="1" customWidth="1"/>
    <col min="2821" max="2821" width="10" style="192" bestFit="1" customWidth="1"/>
    <col min="2822" max="2822" width="8.81640625" style="192" bestFit="1" customWidth="1"/>
    <col min="2823" max="2823" width="22.81640625" style="192" customWidth="1"/>
    <col min="2824" max="2824" width="59.7265625" style="192" bestFit="1" customWidth="1"/>
    <col min="2825" max="2825" width="57.81640625" style="192" bestFit="1" customWidth="1"/>
    <col min="2826" max="2826" width="35.26953125" style="192" bestFit="1" customWidth="1"/>
    <col min="2827" max="2827" width="28.1796875" style="192" bestFit="1" customWidth="1"/>
    <col min="2828" max="2828" width="33.1796875" style="192" bestFit="1" customWidth="1"/>
    <col min="2829" max="2829" width="26" style="192" bestFit="1" customWidth="1"/>
    <col min="2830" max="2830" width="19.1796875" style="192" bestFit="1" customWidth="1"/>
    <col min="2831" max="2831" width="10.453125" style="192" customWidth="1"/>
    <col min="2832" max="2832" width="11.81640625" style="192" customWidth="1"/>
    <col min="2833" max="2833" width="14.7265625" style="192" customWidth="1"/>
    <col min="2834" max="2834" width="9" style="192" bestFit="1" customWidth="1"/>
    <col min="2835" max="3074" width="9.1796875" style="192"/>
    <col min="3075" max="3075" width="4.7265625" style="192" bestFit="1" customWidth="1"/>
    <col min="3076" max="3076" width="9.7265625" style="192" bestFit="1" customWidth="1"/>
    <col min="3077" max="3077" width="10" style="192" bestFit="1" customWidth="1"/>
    <col min="3078" max="3078" width="8.81640625" style="192" bestFit="1" customWidth="1"/>
    <col min="3079" max="3079" width="22.81640625" style="192" customWidth="1"/>
    <col min="3080" max="3080" width="59.7265625" style="192" bestFit="1" customWidth="1"/>
    <col min="3081" max="3081" width="57.81640625" style="192" bestFit="1" customWidth="1"/>
    <col min="3082" max="3082" width="35.26953125" style="192" bestFit="1" customWidth="1"/>
    <col min="3083" max="3083" width="28.1796875" style="192" bestFit="1" customWidth="1"/>
    <col min="3084" max="3084" width="33.1796875" style="192" bestFit="1" customWidth="1"/>
    <col min="3085" max="3085" width="26" style="192" bestFit="1" customWidth="1"/>
    <col min="3086" max="3086" width="19.1796875" style="192" bestFit="1" customWidth="1"/>
    <col min="3087" max="3087" width="10.453125" style="192" customWidth="1"/>
    <col min="3088" max="3088" width="11.81640625" style="192" customWidth="1"/>
    <col min="3089" max="3089" width="14.7265625" style="192" customWidth="1"/>
    <col min="3090" max="3090" width="9" style="192" bestFit="1" customWidth="1"/>
    <col min="3091" max="3330" width="9.1796875" style="192"/>
    <col min="3331" max="3331" width="4.7265625" style="192" bestFit="1" customWidth="1"/>
    <col min="3332" max="3332" width="9.7265625" style="192" bestFit="1" customWidth="1"/>
    <col min="3333" max="3333" width="10" style="192" bestFit="1" customWidth="1"/>
    <col min="3334" max="3334" width="8.81640625" style="192" bestFit="1" customWidth="1"/>
    <col min="3335" max="3335" width="22.81640625" style="192" customWidth="1"/>
    <col min="3336" max="3336" width="59.7265625" style="192" bestFit="1" customWidth="1"/>
    <col min="3337" max="3337" width="57.81640625" style="192" bestFit="1" customWidth="1"/>
    <col min="3338" max="3338" width="35.26953125" style="192" bestFit="1" customWidth="1"/>
    <col min="3339" max="3339" width="28.1796875" style="192" bestFit="1" customWidth="1"/>
    <col min="3340" max="3340" width="33.1796875" style="192" bestFit="1" customWidth="1"/>
    <col min="3341" max="3341" width="26" style="192" bestFit="1" customWidth="1"/>
    <col min="3342" max="3342" width="19.1796875" style="192" bestFit="1" customWidth="1"/>
    <col min="3343" max="3343" width="10.453125" style="192" customWidth="1"/>
    <col min="3344" max="3344" width="11.81640625" style="192" customWidth="1"/>
    <col min="3345" max="3345" width="14.7265625" style="192" customWidth="1"/>
    <col min="3346" max="3346" width="9" style="192" bestFit="1" customWidth="1"/>
    <col min="3347" max="3586" width="9.1796875" style="192"/>
    <col min="3587" max="3587" width="4.7265625" style="192" bestFit="1" customWidth="1"/>
    <col min="3588" max="3588" width="9.7265625" style="192" bestFit="1" customWidth="1"/>
    <col min="3589" max="3589" width="10" style="192" bestFit="1" customWidth="1"/>
    <col min="3590" max="3590" width="8.81640625" style="192" bestFit="1" customWidth="1"/>
    <col min="3591" max="3591" width="22.81640625" style="192" customWidth="1"/>
    <col min="3592" max="3592" width="59.7265625" style="192" bestFit="1" customWidth="1"/>
    <col min="3593" max="3593" width="57.81640625" style="192" bestFit="1" customWidth="1"/>
    <col min="3594" max="3594" width="35.26953125" style="192" bestFit="1" customWidth="1"/>
    <col min="3595" max="3595" width="28.1796875" style="192" bestFit="1" customWidth="1"/>
    <col min="3596" max="3596" width="33.1796875" style="192" bestFit="1" customWidth="1"/>
    <col min="3597" max="3597" width="26" style="192" bestFit="1" customWidth="1"/>
    <col min="3598" max="3598" width="19.1796875" style="192" bestFit="1" customWidth="1"/>
    <col min="3599" max="3599" width="10.453125" style="192" customWidth="1"/>
    <col min="3600" max="3600" width="11.81640625" style="192" customWidth="1"/>
    <col min="3601" max="3601" width="14.7265625" style="192" customWidth="1"/>
    <col min="3602" max="3602" width="9" style="192" bestFit="1" customWidth="1"/>
    <col min="3603" max="3842" width="9.1796875" style="192"/>
    <col min="3843" max="3843" width="4.7265625" style="192" bestFit="1" customWidth="1"/>
    <col min="3844" max="3844" width="9.7265625" style="192" bestFit="1" customWidth="1"/>
    <col min="3845" max="3845" width="10" style="192" bestFit="1" customWidth="1"/>
    <col min="3846" max="3846" width="8.81640625" style="192" bestFit="1" customWidth="1"/>
    <col min="3847" max="3847" width="22.81640625" style="192" customWidth="1"/>
    <col min="3848" max="3848" width="59.7265625" style="192" bestFit="1" customWidth="1"/>
    <col min="3849" max="3849" width="57.81640625" style="192" bestFit="1" customWidth="1"/>
    <col min="3850" max="3850" width="35.26953125" style="192" bestFit="1" customWidth="1"/>
    <col min="3851" max="3851" width="28.1796875" style="192" bestFit="1" customWidth="1"/>
    <col min="3852" max="3852" width="33.1796875" style="192" bestFit="1" customWidth="1"/>
    <col min="3853" max="3853" width="26" style="192" bestFit="1" customWidth="1"/>
    <col min="3854" max="3854" width="19.1796875" style="192" bestFit="1" customWidth="1"/>
    <col min="3855" max="3855" width="10.453125" style="192" customWidth="1"/>
    <col min="3856" max="3856" width="11.81640625" style="192" customWidth="1"/>
    <col min="3857" max="3857" width="14.7265625" style="192" customWidth="1"/>
    <col min="3858" max="3858" width="9" style="192" bestFit="1" customWidth="1"/>
    <col min="3859" max="4098" width="9.1796875" style="192"/>
    <col min="4099" max="4099" width="4.7265625" style="192" bestFit="1" customWidth="1"/>
    <col min="4100" max="4100" width="9.7265625" style="192" bestFit="1" customWidth="1"/>
    <col min="4101" max="4101" width="10" style="192" bestFit="1" customWidth="1"/>
    <col min="4102" max="4102" width="8.81640625" style="192" bestFit="1" customWidth="1"/>
    <col min="4103" max="4103" width="22.81640625" style="192" customWidth="1"/>
    <col min="4104" max="4104" width="59.7265625" style="192" bestFit="1" customWidth="1"/>
    <col min="4105" max="4105" width="57.81640625" style="192" bestFit="1" customWidth="1"/>
    <col min="4106" max="4106" width="35.26953125" style="192" bestFit="1" customWidth="1"/>
    <col min="4107" max="4107" width="28.1796875" style="192" bestFit="1" customWidth="1"/>
    <col min="4108" max="4108" width="33.1796875" style="192" bestFit="1" customWidth="1"/>
    <col min="4109" max="4109" width="26" style="192" bestFit="1" customWidth="1"/>
    <col min="4110" max="4110" width="19.1796875" style="192" bestFit="1" customWidth="1"/>
    <col min="4111" max="4111" width="10.453125" style="192" customWidth="1"/>
    <col min="4112" max="4112" width="11.81640625" style="192" customWidth="1"/>
    <col min="4113" max="4113" width="14.7265625" style="192" customWidth="1"/>
    <col min="4114" max="4114" width="9" style="192" bestFit="1" customWidth="1"/>
    <col min="4115" max="4354" width="9.1796875" style="192"/>
    <col min="4355" max="4355" width="4.7265625" style="192" bestFit="1" customWidth="1"/>
    <col min="4356" max="4356" width="9.7265625" style="192" bestFit="1" customWidth="1"/>
    <col min="4357" max="4357" width="10" style="192" bestFit="1" customWidth="1"/>
    <col min="4358" max="4358" width="8.81640625" style="192" bestFit="1" customWidth="1"/>
    <col min="4359" max="4359" width="22.81640625" style="192" customWidth="1"/>
    <col min="4360" max="4360" width="59.7265625" style="192" bestFit="1" customWidth="1"/>
    <col min="4361" max="4361" width="57.81640625" style="192" bestFit="1" customWidth="1"/>
    <col min="4362" max="4362" width="35.26953125" style="192" bestFit="1" customWidth="1"/>
    <col min="4363" max="4363" width="28.1796875" style="192" bestFit="1" customWidth="1"/>
    <col min="4364" max="4364" width="33.1796875" style="192" bestFit="1" customWidth="1"/>
    <col min="4365" max="4365" width="26" style="192" bestFit="1" customWidth="1"/>
    <col min="4366" max="4366" width="19.1796875" style="192" bestFit="1" customWidth="1"/>
    <col min="4367" max="4367" width="10.453125" style="192" customWidth="1"/>
    <col min="4368" max="4368" width="11.81640625" style="192" customWidth="1"/>
    <col min="4369" max="4369" width="14.7265625" style="192" customWidth="1"/>
    <col min="4370" max="4370" width="9" style="192" bestFit="1" customWidth="1"/>
    <col min="4371" max="4610" width="9.1796875" style="192"/>
    <col min="4611" max="4611" width="4.7265625" style="192" bestFit="1" customWidth="1"/>
    <col min="4612" max="4612" width="9.7265625" style="192" bestFit="1" customWidth="1"/>
    <col min="4613" max="4613" width="10" style="192" bestFit="1" customWidth="1"/>
    <col min="4614" max="4614" width="8.81640625" style="192" bestFit="1" customWidth="1"/>
    <col min="4615" max="4615" width="22.81640625" style="192" customWidth="1"/>
    <col min="4616" max="4616" width="59.7265625" style="192" bestFit="1" customWidth="1"/>
    <col min="4617" max="4617" width="57.81640625" style="192" bestFit="1" customWidth="1"/>
    <col min="4618" max="4618" width="35.26953125" style="192" bestFit="1" customWidth="1"/>
    <col min="4619" max="4619" width="28.1796875" style="192" bestFit="1" customWidth="1"/>
    <col min="4620" max="4620" width="33.1796875" style="192" bestFit="1" customWidth="1"/>
    <col min="4621" max="4621" width="26" style="192" bestFit="1" customWidth="1"/>
    <col min="4622" max="4622" width="19.1796875" style="192" bestFit="1" customWidth="1"/>
    <col min="4623" max="4623" width="10.453125" style="192" customWidth="1"/>
    <col min="4624" max="4624" width="11.81640625" style="192" customWidth="1"/>
    <col min="4625" max="4625" width="14.7265625" style="192" customWidth="1"/>
    <col min="4626" max="4626" width="9" style="192" bestFit="1" customWidth="1"/>
    <col min="4627" max="4866" width="9.1796875" style="192"/>
    <col min="4867" max="4867" width="4.7265625" style="192" bestFit="1" customWidth="1"/>
    <col min="4868" max="4868" width="9.7265625" style="192" bestFit="1" customWidth="1"/>
    <col min="4869" max="4869" width="10" style="192" bestFit="1" customWidth="1"/>
    <col min="4870" max="4870" width="8.81640625" style="192" bestFit="1" customWidth="1"/>
    <col min="4871" max="4871" width="22.81640625" style="192" customWidth="1"/>
    <col min="4872" max="4872" width="59.7265625" style="192" bestFit="1" customWidth="1"/>
    <col min="4873" max="4873" width="57.81640625" style="192" bestFit="1" customWidth="1"/>
    <col min="4874" max="4874" width="35.26953125" style="192" bestFit="1" customWidth="1"/>
    <col min="4875" max="4875" width="28.1796875" style="192" bestFit="1" customWidth="1"/>
    <col min="4876" max="4876" width="33.1796875" style="192" bestFit="1" customWidth="1"/>
    <col min="4877" max="4877" width="26" style="192" bestFit="1" customWidth="1"/>
    <col min="4878" max="4878" width="19.1796875" style="192" bestFit="1" customWidth="1"/>
    <col min="4879" max="4879" width="10.453125" style="192" customWidth="1"/>
    <col min="4880" max="4880" width="11.81640625" style="192" customWidth="1"/>
    <col min="4881" max="4881" width="14.7265625" style="192" customWidth="1"/>
    <col min="4882" max="4882" width="9" style="192" bestFit="1" customWidth="1"/>
    <col min="4883" max="5122" width="9.1796875" style="192"/>
    <col min="5123" max="5123" width="4.7265625" style="192" bestFit="1" customWidth="1"/>
    <col min="5124" max="5124" width="9.7265625" style="192" bestFit="1" customWidth="1"/>
    <col min="5125" max="5125" width="10" style="192" bestFit="1" customWidth="1"/>
    <col min="5126" max="5126" width="8.81640625" style="192" bestFit="1" customWidth="1"/>
    <col min="5127" max="5127" width="22.81640625" style="192" customWidth="1"/>
    <col min="5128" max="5128" width="59.7265625" style="192" bestFit="1" customWidth="1"/>
    <col min="5129" max="5129" width="57.81640625" style="192" bestFit="1" customWidth="1"/>
    <col min="5130" max="5130" width="35.26953125" style="192" bestFit="1" customWidth="1"/>
    <col min="5131" max="5131" width="28.1796875" style="192" bestFit="1" customWidth="1"/>
    <col min="5132" max="5132" width="33.1796875" style="192" bestFit="1" customWidth="1"/>
    <col min="5133" max="5133" width="26" style="192" bestFit="1" customWidth="1"/>
    <col min="5134" max="5134" width="19.1796875" style="192" bestFit="1" customWidth="1"/>
    <col min="5135" max="5135" width="10.453125" style="192" customWidth="1"/>
    <col min="5136" max="5136" width="11.81640625" style="192" customWidth="1"/>
    <col min="5137" max="5137" width="14.7265625" style="192" customWidth="1"/>
    <col min="5138" max="5138" width="9" style="192" bestFit="1" customWidth="1"/>
    <col min="5139" max="5378" width="9.1796875" style="192"/>
    <col min="5379" max="5379" width="4.7265625" style="192" bestFit="1" customWidth="1"/>
    <col min="5380" max="5380" width="9.7265625" style="192" bestFit="1" customWidth="1"/>
    <col min="5381" max="5381" width="10" style="192" bestFit="1" customWidth="1"/>
    <col min="5382" max="5382" width="8.81640625" style="192" bestFit="1" customWidth="1"/>
    <col min="5383" max="5383" width="22.81640625" style="192" customWidth="1"/>
    <col min="5384" max="5384" width="59.7265625" style="192" bestFit="1" customWidth="1"/>
    <col min="5385" max="5385" width="57.81640625" style="192" bestFit="1" customWidth="1"/>
    <col min="5386" max="5386" width="35.26953125" style="192" bestFit="1" customWidth="1"/>
    <col min="5387" max="5387" width="28.1796875" style="192" bestFit="1" customWidth="1"/>
    <col min="5388" max="5388" width="33.1796875" style="192" bestFit="1" customWidth="1"/>
    <col min="5389" max="5389" width="26" style="192" bestFit="1" customWidth="1"/>
    <col min="5390" max="5390" width="19.1796875" style="192" bestFit="1" customWidth="1"/>
    <col min="5391" max="5391" width="10.453125" style="192" customWidth="1"/>
    <col min="5392" max="5392" width="11.81640625" style="192" customWidth="1"/>
    <col min="5393" max="5393" width="14.7265625" style="192" customWidth="1"/>
    <col min="5394" max="5394" width="9" style="192" bestFit="1" customWidth="1"/>
    <col min="5395" max="5634" width="9.1796875" style="192"/>
    <col min="5635" max="5635" width="4.7265625" style="192" bestFit="1" customWidth="1"/>
    <col min="5636" max="5636" width="9.7265625" style="192" bestFit="1" customWidth="1"/>
    <col min="5637" max="5637" width="10" style="192" bestFit="1" customWidth="1"/>
    <col min="5638" max="5638" width="8.81640625" style="192" bestFit="1" customWidth="1"/>
    <col min="5639" max="5639" width="22.81640625" style="192" customWidth="1"/>
    <col min="5640" max="5640" width="59.7265625" style="192" bestFit="1" customWidth="1"/>
    <col min="5641" max="5641" width="57.81640625" style="192" bestFit="1" customWidth="1"/>
    <col min="5642" max="5642" width="35.26953125" style="192" bestFit="1" customWidth="1"/>
    <col min="5643" max="5643" width="28.1796875" style="192" bestFit="1" customWidth="1"/>
    <col min="5644" max="5644" width="33.1796875" style="192" bestFit="1" customWidth="1"/>
    <col min="5645" max="5645" width="26" style="192" bestFit="1" customWidth="1"/>
    <col min="5646" max="5646" width="19.1796875" style="192" bestFit="1" customWidth="1"/>
    <col min="5647" max="5647" width="10.453125" style="192" customWidth="1"/>
    <col min="5648" max="5648" width="11.81640625" style="192" customWidth="1"/>
    <col min="5649" max="5649" width="14.7265625" style="192" customWidth="1"/>
    <col min="5650" max="5650" width="9" style="192" bestFit="1" customWidth="1"/>
    <col min="5651" max="5890" width="9.1796875" style="192"/>
    <col min="5891" max="5891" width="4.7265625" style="192" bestFit="1" customWidth="1"/>
    <col min="5892" max="5892" width="9.7265625" style="192" bestFit="1" customWidth="1"/>
    <col min="5893" max="5893" width="10" style="192" bestFit="1" customWidth="1"/>
    <col min="5894" max="5894" width="8.81640625" style="192" bestFit="1" customWidth="1"/>
    <col min="5895" max="5895" width="22.81640625" style="192" customWidth="1"/>
    <col min="5896" max="5896" width="59.7265625" style="192" bestFit="1" customWidth="1"/>
    <col min="5897" max="5897" width="57.81640625" style="192" bestFit="1" customWidth="1"/>
    <col min="5898" max="5898" width="35.26953125" style="192" bestFit="1" customWidth="1"/>
    <col min="5899" max="5899" width="28.1796875" style="192" bestFit="1" customWidth="1"/>
    <col min="5900" max="5900" width="33.1796875" style="192" bestFit="1" customWidth="1"/>
    <col min="5901" max="5901" width="26" style="192" bestFit="1" customWidth="1"/>
    <col min="5902" max="5902" width="19.1796875" style="192" bestFit="1" customWidth="1"/>
    <col min="5903" max="5903" width="10.453125" style="192" customWidth="1"/>
    <col min="5904" max="5904" width="11.81640625" style="192" customWidth="1"/>
    <col min="5905" max="5905" width="14.7265625" style="192" customWidth="1"/>
    <col min="5906" max="5906" width="9" style="192" bestFit="1" customWidth="1"/>
    <col min="5907" max="6146" width="9.1796875" style="192"/>
    <col min="6147" max="6147" width="4.7265625" style="192" bestFit="1" customWidth="1"/>
    <col min="6148" max="6148" width="9.7265625" style="192" bestFit="1" customWidth="1"/>
    <col min="6149" max="6149" width="10" style="192" bestFit="1" customWidth="1"/>
    <col min="6150" max="6150" width="8.81640625" style="192" bestFit="1" customWidth="1"/>
    <col min="6151" max="6151" width="22.81640625" style="192" customWidth="1"/>
    <col min="6152" max="6152" width="59.7265625" style="192" bestFit="1" customWidth="1"/>
    <col min="6153" max="6153" width="57.81640625" style="192" bestFit="1" customWidth="1"/>
    <col min="6154" max="6154" width="35.26953125" style="192" bestFit="1" customWidth="1"/>
    <col min="6155" max="6155" width="28.1796875" style="192" bestFit="1" customWidth="1"/>
    <col min="6156" max="6156" width="33.1796875" style="192" bestFit="1" customWidth="1"/>
    <col min="6157" max="6157" width="26" style="192" bestFit="1" customWidth="1"/>
    <col min="6158" max="6158" width="19.1796875" style="192" bestFit="1" customWidth="1"/>
    <col min="6159" max="6159" width="10.453125" style="192" customWidth="1"/>
    <col min="6160" max="6160" width="11.81640625" style="192" customWidth="1"/>
    <col min="6161" max="6161" width="14.7265625" style="192" customWidth="1"/>
    <col min="6162" max="6162" width="9" style="192" bestFit="1" customWidth="1"/>
    <col min="6163" max="6402" width="9.1796875" style="192"/>
    <col min="6403" max="6403" width="4.7265625" style="192" bestFit="1" customWidth="1"/>
    <col min="6404" max="6404" width="9.7265625" style="192" bestFit="1" customWidth="1"/>
    <col min="6405" max="6405" width="10" style="192" bestFit="1" customWidth="1"/>
    <col min="6406" max="6406" width="8.81640625" style="192" bestFit="1" customWidth="1"/>
    <col min="6407" max="6407" width="22.81640625" style="192" customWidth="1"/>
    <col min="6408" max="6408" width="59.7265625" style="192" bestFit="1" customWidth="1"/>
    <col min="6409" max="6409" width="57.81640625" style="192" bestFit="1" customWidth="1"/>
    <col min="6410" max="6410" width="35.26953125" style="192" bestFit="1" customWidth="1"/>
    <col min="6411" max="6411" width="28.1796875" style="192" bestFit="1" customWidth="1"/>
    <col min="6412" max="6412" width="33.1796875" style="192" bestFit="1" customWidth="1"/>
    <col min="6413" max="6413" width="26" style="192" bestFit="1" customWidth="1"/>
    <col min="6414" max="6414" width="19.1796875" style="192" bestFit="1" customWidth="1"/>
    <col min="6415" max="6415" width="10.453125" style="192" customWidth="1"/>
    <col min="6416" max="6416" width="11.81640625" style="192" customWidth="1"/>
    <col min="6417" max="6417" width="14.7265625" style="192" customWidth="1"/>
    <col min="6418" max="6418" width="9" style="192" bestFit="1" customWidth="1"/>
    <col min="6419" max="6658" width="9.1796875" style="192"/>
    <col min="6659" max="6659" width="4.7265625" style="192" bestFit="1" customWidth="1"/>
    <col min="6660" max="6660" width="9.7265625" style="192" bestFit="1" customWidth="1"/>
    <col min="6661" max="6661" width="10" style="192" bestFit="1" customWidth="1"/>
    <col min="6662" max="6662" width="8.81640625" style="192" bestFit="1" customWidth="1"/>
    <col min="6663" max="6663" width="22.81640625" style="192" customWidth="1"/>
    <col min="6664" max="6664" width="59.7265625" style="192" bestFit="1" customWidth="1"/>
    <col min="6665" max="6665" width="57.81640625" style="192" bestFit="1" customWidth="1"/>
    <col min="6666" max="6666" width="35.26953125" style="192" bestFit="1" customWidth="1"/>
    <col min="6667" max="6667" width="28.1796875" style="192" bestFit="1" customWidth="1"/>
    <col min="6668" max="6668" width="33.1796875" style="192" bestFit="1" customWidth="1"/>
    <col min="6669" max="6669" width="26" style="192" bestFit="1" customWidth="1"/>
    <col min="6670" max="6670" width="19.1796875" style="192" bestFit="1" customWidth="1"/>
    <col min="6671" max="6671" width="10.453125" style="192" customWidth="1"/>
    <col min="6672" max="6672" width="11.81640625" style="192" customWidth="1"/>
    <col min="6673" max="6673" width="14.7265625" style="192" customWidth="1"/>
    <col min="6674" max="6674" width="9" style="192" bestFit="1" customWidth="1"/>
    <col min="6675" max="6914" width="9.1796875" style="192"/>
    <col min="6915" max="6915" width="4.7265625" style="192" bestFit="1" customWidth="1"/>
    <col min="6916" max="6916" width="9.7265625" style="192" bestFit="1" customWidth="1"/>
    <col min="6917" max="6917" width="10" style="192" bestFit="1" customWidth="1"/>
    <col min="6918" max="6918" width="8.81640625" style="192" bestFit="1" customWidth="1"/>
    <col min="6919" max="6919" width="22.81640625" style="192" customWidth="1"/>
    <col min="6920" max="6920" width="59.7265625" style="192" bestFit="1" customWidth="1"/>
    <col min="6921" max="6921" width="57.81640625" style="192" bestFit="1" customWidth="1"/>
    <col min="6922" max="6922" width="35.26953125" style="192" bestFit="1" customWidth="1"/>
    <col min="6923" max="6923" width="28.1796875" style="192" bestFit="1" customWidth="1"/>
    <col min="6924" max="6924" width="33.1796875" style="192" bestFit="1" customWidth="1"/>
    <col min="6925" max="6925" width="26" style="192" bestFit="1" customWidth="1"/>
    <col min="6926" max="6926" width="19.1796875" style="192" bestFit="1" customWidth="1"/>
    <col min="6927" max="6927" width="10.453125" style="192" customWidth="1"/>
    <col min="6928" max="6928" width="11.81640625" style="192" customWidth="1"/>
    <col min="6929" max="6929" width="14.7265625" style="192" customWidth="1"/>
    <col min="6930" max="6930" width="9" style="192" bestFit="1" customWidth="1"/>
    <col min="6931" max="7170" width="9.1796875" style="192"/>
    <col min="7171" max="7171" width="4.7265625" style="192" bestFit="1" customWidth="1"/>
    <col min="7172" max="7172" width="9.7265625" style="192" bestFit="1" customWidth="1"/>
    <col min="7173" max="7173" width="10" style="192" bestFit="1" customWidth="1"/>
    <col min="7174" max="7174" width="8.81640625" style="192" bestFit="1" customWidth="1"/>
    <col min="7175" max="7175" width="22.81640625" style="192" customWidth="1"/>
    <col min="7176" max="7176" width="59.7265625" style="192" bestFit="1" customWidth="1"/>
    <col min="7177" max="7177" width="57.81640625" style="192" bestFit="1" customWidth="1"/>
    <col min="7178" max="7178" width="35.26953125" style="192" bestFit="1" customWidth="1"/>
    <col min="7179" max="7179" width="28.1796875" style="192" bestFit="1" customWidth="1"/>
    <col min="7180" max="7180" width="33.1796875" style="192" bestFit="1" customWidth="1"/>
    <col min="7181" max="7181" width="26" style="192" bestFit="1" customWidth="1"/>
    <col min="7182" max="7182" width="19.1796875" style="192" bestFit="1" customWidth="1"/>
    <col min="7183" max="7183" width="10.453125" style="192" customWidth="1"/>
    <col min="7184" max="7184" width="11.81640625" style="192" customWidth="1"/>
    <col min="7185" max="7185" width="14.7265625" style="192" customWidth="1"/>
    <col min="7186" max="7186" width="9" style="192" bestFit="1" customWidth="1"/>
    <col min="7187" max="7426" width="9.1796875" style="192"/>
    <col min="7427" max="7427" width="4.7265625" style="192" bestFit="1" customWidth="1"/>
    <col min="7428" max="7428" width="9.7265625" style="192" bestFit="1" customWidth="1"/>
    <col min="7429" max="7429" width="10" style="192" bestFit="1" customWidth="1"/>
    <col min="7430" max="7430" width="8.81640625" style="192" bestFit="1" customWidth="1"/>
    <col min="7431" max="7431" width="22.81640625" style="192" customWidth="1"/>
    <col min="7432" max="7432" width="59.7265625" style="192" bestFit="1" customWidth="1"/>
    <col min="7433" max="7433" width="57.81640625" style="192" bestFit="1" customWidth="1"/>
    <col min="7434" max="7434" width="35.26953125" style="192" bestFit="1" customWidth="1"/>
    <col min="7435" max="7435" width="28.1796875" style="192" bestFit="1" customWidth="1"/>
    <col min="7436" max="7436" width="33.1796875" style="192" bestFit="1" customWidth="1"/>
    <col min="7437" max="7437" width="26" style="192" bestFit="1" customWidth="1"/>
    <col min="7438" max="7438" width="19.1796875" style="192" bestFit="1" customWidth="1"/>
    <col min="7439" max="7439" width="10.453125" style="192" customWidth="1"/>
    <col min="7440" max="7440" width="11.81640625" style="192" customWidth="1"/>
    <col min="7441" max="7441" width="14.7265625" style="192" customWidth="1"/>
    <col min="7442" max="7442" width="9" style="192" bestFit="1" customWidth="1"/>
    <col min="7443" max="7682" width="9.1796875" style="192"/>
    <col min="7683" max="7683" width="4.7265625" style="192" bestFit="1" customWidth="1"/>
    <col min="7684" max="7684" width="9.7265625" style="192" bestFit="1" customWidth="1"/>
    <col min="7685" max="7685" width="10" style="192" bestFit="1" customWidth="1"/>
    <col min="7686" max="7686" width="8.81640625" style="192" bestFit="1" customWidth="1"/>
    <col min="7687" max="7687" width="22.81640625" style="192" customWidth="1"/>
    <col min="7688" max="7688" width="59.7265625" style="192" bestFit="1" customWidth="1"/>
    <col min="7689" max="7689" width="57.81640625" style="192" bestFit="1" customWidth="1"/>
    <col min="7690" max="7690" width="35.26953125" style="192" bestFit="1" customWidth="1"/>
    <col min="7691" max="7691" width="28.1796875" style="192" bestFit="1" customWidth="1"/>
    <col min="7692" max="7692" width="33.1796875" style="192" bestFit="1" customWidth="1"/>
    <col min="7693" max="7693" width="26" style="192" bestFit="1" customWidth="1"/>
    <col min="7694" max="7694" width="19.1796875" style="192" bestFit="1" customWidth="1"/>
    <col min="7695" max="7695" width="10.453125" style="192" customWidth="1"/>
    <col min="7696" max="7696" width="11.81640625" style="192" customWidth="1"/>
    <col min="7697" max="7697" width="14.7265625" style="192" customWidth="1"/>
    <col min="7698" max="7698" width="9" style="192" bestFit="1" customWidth="1"/>
    <col min="7699" max="7938" width="9.1796875" style="192"/>
    <col min="7939" max="7939" width="4.7265625" style="192" bestFit="1" customWidth="1"/>
    <col min="7940" max="7940" width="9.7265625" style="192" bestFit="1" customWidth="1"/>
    <col min="7941" max="7941" width="10" style="192" bestFit="1" customWidth="1"/>
    <col min="7942" max="7942" width="8.81640625" style="192" bestFit="1" customWidth="1"/>
    <col min="7943" max="7943" width="22.81640625" style="192" customWidth="1"/>
    <col min="7944" max="7944" width="59.7265625" style="192" bestFit="1" customWidth="1"/>
    <col min="7945" max="7945" width="57.81640625" style="192" bestFit="1" customWidth="1"/>
    <col min="7946" max="7946" width="35.26953125" style="192" bestFit="1" customWidth="1"/>
    <col min="7947" max="7947" width="28.1796875" style="192" bestFit="1" customWidth="1"/>
    <col min="7948" max="7948" width="33.1796875" style="192" bestFit="1" customWidth="1"/>
    <col min="7949" max="7949" width="26" style="192" bestFit="1" customWidth="1"/>
    <col min="7950" max="7950" width="19.1796875" style="192" bestFit="1" customWidth="1"/>
    <col min="7951" max="7951" width="10.453125" style="192" customWidth="1"/>
    <col min="7952" max="7952" width="11.81640625" style="192" customWidth="1"/>
    <col min="7953" max="7953" width="14.7265625" style="192" customWidth="1"/>
    <col min="7954" max="7954" width="9" style="192" bestFit="1" customWidth="1"/>
    <col min="7955" max="8194" width="9.1796875" style="192"/>
    <col min="8195" max="8195" width="4.7265625" style="192" bestFit="1" customWidth="1"/>
    <col min="8196" max="8196" width="9.7265625" style="192" bestFit="1" customWidth="1"/>
    <col min="8197" max="8197" width="10" style="192" bestFit="1" customWidth="1"/>
    <col min="8198" max="8198" width="8.81640625" style="192" bestFit="1" customWidth="1"/>
    <col min="8199" max="8199" width="22.81640625" style="192" customWidth="1"/>
    <col min="8200" max="8200" width="59.7265625" style="192" bestFit="1" customWidth="1"/>
    <col min="8201" max="8201" width="57.81640625" style="192" bestFit="1" customWidth="1"/>
    <col min="8202" max="8202" width="35.26953125" style="192" bestFit="1" customWidth="1"/>
    <col min="8203" max="8203" width="28.1796875" style="192" bestFit="1" customWidth="1"/>
    <col min="8204" max="8204" width="33.1796875" style="192" bestFit="1" customWidth="1"/>
    <col min="8205" max="8205" width="26" style="192" bestFit="1" customWidth="1"/>
    <col min="8206" max="8206" width="19.1796875" style="192" bestFit="1" customWidth="1"/>
    <col min="8207" max="8207" width="10.453125" style="192" customWidth="1"/>
    <col min="8208" max="8208" width="11.81640625" style="192" customWidth="1"/>
    <col min="8209" max="8209" width="14.7265625" style="192" customWidth="1"/>
    <col min="8210" max="8210" width="9" style="192" bestFit="1" customWidth="1"/>
    <col min="8211" max="8450" width="9.1796875" style="192"/>
    <col min="8451" max="8451" width="4.7265625" style="192" bestFit="1" customWidth="1"/>
    <col min="8452" max="8452" width="9.7265625" style="192" bestFit="1" customWidth="1"/>
    <col min="8453" max="8453" width="10" style="192" bestFit="1" customWidth="1"/>
    <col min="8454" max="8454" width="8.81640625" style="192" bestFit="1" customWidth="1"/>
    <col min="8455" max="8455" width="22.81640625" style="192" customWidth="1"/>
    <col min="8456" max="8456" width="59.7265625" style="192" bestFit="1" customWidth="1"/>
    <col min="8457" max="8457" width="57.81640625" style="192" bestFit="1" customWidth="1"/>
    <col min="8458" max="8458" width="35.26953125" style="192" bestFit="1" customWidth="1"/>
    <col min="8459" max="8459" width="28.1796875" style="192" bestFit="1" customWidth="1"/>
    <col min="8460" max="8460" width="33.1796875" style="192" bestFit="1" customWidth="1"/>
    <col min="8461" max="8461" width="26" style="192" bestFit="1" customWidth="1"/>
    <col min="8462" max="8462" width="19.1796875" style="192" bestFit="1" customWidth="1"/>
    <col min="8463" max="8463" width="10.453125" style="192" customWidth="1"/>
    <col min="8464" max="8464" width="11.81640625" style="192" customWidth="1"/>
    <col min="8465" max="8465" width="14.7265625" style="192" customWidth="1"/>
    <col min="8466" max="8466" width="9" style="192" bestFit="1" customWidth="1"/>
    <col min="8467" max="8706" width="9.1796875" style="192"/>
    <col min="8707" max="8707" width="4.7265625" style="192" bestFit="1" customWidth="1"/>
    <col min="8708" max="8708" width="9.7265625" style="192" bestFit="1" customWidth="1"/>
    <col min="8709" max="8709" width="10" style="192" bestFit="1" customWidth="1"/>
    <col min="8710" max="8710" width="8.81640625" style="192" bestFit="1" customWidth="1"/>
    <col min="8711" max="8711" width="22.81640625" style="192" customWidth="1"/>
    <col min="8712" max="8712" width="59.7265625" style="192" bestFit="1" customWidth="1"/>
    <col min="8713" max="8713" width="57.81640625" style="192" bestFit="1" customWidth="1"/>
    <col min="8714" max="8714" width="35.26953125" style="192" bestFit="1" customWidth="1"/>
    <col min="8715" max="8715" width="28.1796875" style="192" bestFit="1" customWidth="1"/>
    <col min="8716" max="8716" width="33.1796875" style="192" bestFit="1" customWidth="1"/>
    <col min="8717" max="8717" width="26" style="192" bestFit="1" customWidth="1"/>
    <col min="8718" max="8718" width="19.1796875" style="192" bestFit="1" customWidth="1"/>
    <col min="8719" max="8719" width="10.453125" style="192" customWidth="1"/>
    <col min="8720" max="8720" width="11.81640625" style="192" customWidth="1"/>
    <col min="8721" max="8721" width="14.7265625" style="192" customWidth="1"/>
    <col min="8722" max="8722" width="9" style="192" bestFit="1" customWidth="1"/>
    <col min="8723" max="8962" width="9.1796875" style="192"/>
    <col min="8963" max="8963" width="4.7265625" style="192" bestFit="1" customWidth="1"/>
    <col min="8964" max="8964" width="9.7265625" style="192" bestFit="1" customWidth="1"/>
    <col min="8965" max="8965" width="10" style="192" bestFit="1" customWidth="1"/>
    <col min="8966" max="8966" width="8.81640625" style="192" bestFit="1" customWidth="1"/>
    <col min="8967" max="8967" width="22.81640625" style="192" customWidth="1"/>
    <col min="8968" max="8968" width="59.7265625" style="192" bestFit="1" customWidth="1"/>
    <col min="8969" max="8969" width="57.81640625" style="192" bestFit="1" customWidth="1"/>
    <col min="8970" max="8970" width="35.26953125" style="192" bestFit="1" customWidth="1"/>
    <col min="8971" max="8971" width="28.1796875" style="192" bestFit="1" customWidth="1"/>
    <col min="8972" max="8972" width="33.1796875" style="192" bestFit="1" customWidth="1"/>
    <col min="8973" max="8973" width="26" style="192" bestFit="1" customWidth="1"/>
    <col min="8974" max="8974" width="19.1796875" style="192" bestFit="1" customWidth="1"/>
    <col min="8975" max="8975" width="10.453125" style="192" customWidth="1"/>
    <col min="8976" max="8976" width="11.81640625" style="192" customWidth="1"/>
    <col min="8977" max="8977" width="14.7265625" style="192" customWidth="1"/>
    <col min="8978" max="8978" width="9" style="192" bestFit="1" customWidth="1"/>
    <col min="8979" max="9218" width="9.1796875" style="192"/>
    <col min="9219" max="9219" width="4.7265625" style="192" bestFit="1" customWidth="1"/>
    <col min="9220" max="9220" width="9.7265625" style="192" bestFit="1" customWidth="1"/>
    <col min="9221" max="9221" width="10" style="192" bestFit="1" customWidth="1"/>
    <col min="9222" max="9222" width="8.81640625" style="192" bestFit="1" customWidth="1"/>
    <col min="9223" max="9223" width="22.81640625" style="192" customWidth="1"/>
    <col min="9224" max="9224" width="59.7265625" style="192" bestFit="1" customWidth="1"/>
    <col min="9225" max="9225" width="57.81640625" style="192" bestFit="1" customWidth="1"/>
    <col min="9226" max="9226" width="35.26953125" style="192" bestFit="1" customWidth="1"/>
    <col min="9227" max="9227" width="28.1796875" style="192" bestFit="1" customWidth="1"/>
    <col min="9228" max="9228" width="33.1796875" style="192" bestFit="1" customWidth="1"/>
    <col min="9229" max="9229" width="26" style="192" bestFit="1" customWidth="1"/>
    <col min="9230" max="9230" width="19.1796875" style="192" bestFit="1" customWidth="1"/>
    <col min="9231" max="9231" width="10.453125" style="192" customWidth="1"/>
    <col min="9232" max="9232" width="11.81640625" style="192" customWidth="1"/>
    <col min="9233" max="9233" width="14.7265625" style="192" customWidth="1"/>
    <col min="9234" max="9234" width="9" style="192" bestFit="1" customWidth="1"/>
    <col min="9235" max="9474" width="9.1796875" style="192"/>
    <col min="9475" max="9475" width="4.7265625" style="192" bestFit="1" customWidth="1"/>
    <col min="9476" max="9476" width="9.7265625" style="192" bestFit="1" customWidth="1"/>
    <col min="9477" max="9477" width="10" style="192" bestFit="1" customWidth="1"/>
    <col min="9478" max="9478" width="8.81640625" style="192" bestFit="1" customWidth="1"/>
    <col min="9479" max="9479" width="22.81640625" style="192" customWidth="1"/>
    <col min="9480" max="9480" width="59.7265625" style="192" bestFit="1" customWidth="1"/>
    <col min="9481" max="9481" width="57.81640625" style="192" bestFit="1" customWidth="1"/>
    <col min="9482" max="9482" width="35.26953125" style="192" bestFit="1" customWidth="1"/>
    <col min="9483" max="9483" width="28.1796875" style="192" bestFit="1" customWidth="1"/>
    <col min="9484" max="9484" width="33.1796875" style="192" bestFit="1" customWidth="1"/>
    <col min="9485" max="9485" width="26" style="192" bestFit="1" customWidth="1"/>
    <col min="9486" max="9486" width="19.1796875" style="192" bestFit="1" customWidth="1"/>
    <col min="9487" max="9487" width="10.453125" style="192" customWidth="1"/>
    <col min="9488" max="9488" width="11.81640625" style="192" customWidth="1"/>
    <col min="9489" max="9489" width="14.7265625" style="192" customWidth="1"/>
    <col min="9490" max="9490" width="9" style="192" bestFit="1" customWidth="1"/>
    <col min="9491" max="9730" width="9.1796875" style="192"/>
    <col min="9731" max="9731" width="4.7265625" style="192" bestFit="1" customWidth="1"/>
    <col min="9732" max="9732" width="9.7265625" style="192" bestFit="1" customWidth="1"/>
    <col min="9733" max="9733" width="10" style="192" bestFit="1" customWidth="1"/>
    <col min="9734" max="9734" width="8.81640625" style="192" bestFit="1" customWidth="1"/>
    <col min="9735" max="9735" width="22.81640625" style="192" customWidth="1"/>
    <col min="9736" max="9736" width="59.7265625" style="192" bestFit="1" customWidth="1"/>
    <col min="9737" max="9737" width="57.81640625" style="192" bestFit="1" customWidth="1"/>
    <col min="9738" max="9738" width="35.26953125" style="192" bestFit="1" customWidth="1"/>
    <col min="9739" max="9739" width="28.1796875" style="192" bestFit="1" customWidth="1"/>
    <col min="9740" max="9740" width="33.1796875" style="192" bestFit="1" customWidth="1"/>
    <col min="9741" max="9741" width="26" style="192" bestFit="1" customWidth="1"/>
    <col min="9742" max="9742" width="19.1796875" style="192" bestFit="1" customWidth="1"/>
    <col min="9743" max="9743" width="10.453125" style="192" customWidth="1"/>
    <col min="9744" max="9744" width="11.81640625" style="192" customWidth="1"/>
    <col min="9745" max="9745" width="14.7265625" style="192" customWidth="1"/>
    <col min="9746" max="9746" width="9" style="192" bestFit="1" customWidth="1"/>
    <col min="9747" max="9986" width="9.1796875" style="192"/>
    <col min="9987" max="9987" width="4.7265625" style="192" bestFit="1" customWidth="1"/>
    <col min="9988" max="9988" width="9.7265625" style="192" bestFit="1" customWidth="1"/>
    <col min="9989" max="9989" width="10" style="192" bestFit="1" customWidth="1"/>
    <col min="9990" max="9990" width="8.81640625" style="192" bestFit="1" customWidth="1"/>
    <col min="9991" max="9991" width="22.81640625" style="192" customWidth="1"/>
    <col min="9992" max="9992" width="59.7265625" style="192" bestFit="1" customWidth="1"/>
    <col min="9993" max="9993" width="57.81640625" style="192" bestFit="1" customWidth="1"/>
    <col min="9994" max="9994" width="35.26953125" style="192" bestFit="1" customWidth="1"/>
    <col min="9995" max="9995" width="28.1796875" style="192" bestFit="1" customWidth="1"/>
    <col min="9996" max="9996" width="33.1796875" style="192" bestFit="1" customWidth="1"/>
    <col min="9997" max="9997" width="26" style="192" bestFit="1" customWidth="1"/>
    <col min="9998" max="9998" width="19.1796875" style="192" bestFit="1" customWidth="1"/>
    <col min="9999" max="9999" width="10.453125" style="192" customWidth="1"/>
    <col min="10000" max="10000" width="11.81640625" style="192" customWidth="1"/>
    <col min="10001" max="10001" width="14.7265625" style="192" customWidth="1"/>
    <col min="10002" max="10002" width="9" style="192" bestFit="1" customWidth="1"/>
    <col min="10003" max="10242" width="9.1796875" style="192"/>
    <col min="10243" max="10243" width="4.7265625" style="192" bestFit="1" customWidth="1"/>
    <col min="10244" max="10244" width="9.7265625" style="192" bestFit="1" customWidth="1"/>
    <col min="10245" max="10245" width="10" style="192" bestFit="1" customWidth="1"/>
    <col min="10246" max="10246" width="8.81640625" style="192" bestFit="1" customWidth="1"/>
    <col min="10247" max="10247" width="22.81640625" style="192" customWidth="1"/>
    <col min="10248" max="10248" width="59.7265625" style="192" bestFit="1" customWidth="1"/>
    <col min="10249" max="10249" width="57.81640625" style="192" bestFit="1" customWidth="1"/>
    <col min="10250" max="10250" width="35.26953125" style="192" bestFit="1" customWidth="1"/>
    <col min="10251" max="10251" width="28.1796875" style="192" bestFit="1" customWidth="1"/>
    <col min="10252" max="10252" width="33.1796875" style="192" bestFit="1" customWidth="1"/>
    <col min="10253" max="10253" width="26" style="192" bestFit="1" customWidth="1"/>
    <col min="10254" max="10254" width="19.1796875" style="192" bestFit="1" customWidth="1"/>
    <col min="10255" max="10255" width="10.453125" style="192" customWidth="1"/>
    <col min="10256" max="10256" width="11.81640625" style="192" customWidth="1"/>
    <col min="10257" max="10257" width="14.7265625" style="192" customWidth="1"/>
    <col min="10258" max="10258" width="9" style="192" bestFit="1" customWidth="1"/>
    <col min="10259" max="10498" width="9.1796875" style="192"/>
    <col min="10499" max="10499" width="4.7265625" style="192" bestFit="1" customWidth="1"/>
    <col min="10500" max="10500" width="9.7265625" style="192" bestFit="1" customWidth="1"/>
    <col min="10501" max="10501" width="10" style="192" bestFit="1" customWidth="1"/>
    <col min="10502" max="10502" width="8.81640625" style="192" bestFit="1" customWidth="1"/>
    <col min="10503" max="10503" width="22.81640625" style="192" customWidth="1"/>
    <col min="10504" max="10504" width="59.7265625" style="192" bestFit="1" customWidth="1"/>
    <col min="10505" max="10505" width="57.81640625" style="192" bestFit="1" customWidth="1"/>
    <col min="10506" max="10506" width="35.26953125" style="192" bestFit="1" customWidth="1"/>
    <col min="10507" max="10507" width="28.1796875" style="192" bestFit="1" customWidth="1"/>
    <col min="10508" max="10508" width="33.1796875" style="192" bestFit="1" customWidth="1"/>
    <col min="10509" max="10509" width="26" style="192" bestFit="1" customWidth="1"/>
    <col min="10510" max="10510" width="19.1796875" style="192" bestFit="1" customWidth="1"/>
    <col min="10511" max="10511" width="10.453125" style="192" customWidth="1"/>
    <col min="10512" max="10512" width="11.81640625" style="192" customWidth="1"/>
    <col min="10513" max="10513" width="14.7265625" style="192" customWidth="1"/>
    <col min="10514" max="10514" width="9" style="192" bestFit="1" customWidth="1"/>
    <col min="10515" max="10754" width="9.1796875" style="192"/>
    <col min="10755" max="10755" width="4.7265625" style="192" bestFit="1" customWidth="1"/>
    <col min="10756" max="10756" width="9.7265625" style="192" bestFit="1" customWidth="1"/>
    <col min="10757" max="10757" width="10" style="192" bestFit="1" customWidth="1"/>
    <col min="10758" max="10758" width="8.81640625" style="192" bestFit="1" customWidth="1"/>
    <col min="10759" max="10759" width="22.81640625" style="192" customWidth="1"/>
    <col min="10760" max="10760" width="59.7265625" style="192" bestFit="1" customWidth="1"/>
    <col min="10761" max="10761" width="57.81640625" style="192" bestFit="1" customWidth="1"/>
    <col min="10762" max="10762" width="35.26953125" style="192" bestFit="1" customWidth="1"/>
    <col min="10763" max="10763" width="28.1796875" style="192" bestFit="1" customWidth="1"/>
    <col min="10764" max="10764" width="33.1796875" style="192" bestFit="1" customWidth="1"/>
    <col min="10765" max="10765" width="26" style="192" bestFit="1" customWidth="1"/>
    <col min="10766" max="10766" width="19.1796875" style="192" bestFit="1" customWidth="1"/>
    <col min="10767" max="10767" width="10.453125" style="192" customWidth="1"/>
    <col min="10768" max="10768" width="11.81640625" style="192" customWidth="1"/>
    <col min="10769" max="10769" width="14.7265625" style="192" customWidth="1"/>
    <col min="10770" max="10770" width="9" style="192" bestFit="1" customWidth="1"/>
    <col min="10771" max="11010" width="9.1796875" style="192"/>
    <col min="11011" max="11011" width="4.7265625" style="192" bestFit="1" customWidth="1"/>
    <col min="11012" max="11012" width="9.7265625" style="192" bestFit="1" customWidth="1"/>
    <col min="11013" max="11013" width="10" style="192" bestFit="1" customWidth="1"/>
    <col min="11014" max="11014" width="8.81640625" style="192" bestFit="1" customWidth="1"/>
    <col min="11015" max="11015" width="22.81640625" style="192" customWidth="1"/>
    <col min="11016" max="11016" width="59.7265625" style="192" bestFit="1" customWidth="1"/>
    <col min="11017" max="11017" width="57.81640625" style="192" bestFit="1" customWidth="1"/>
    <col min="11018" max="11018" width="35.26953125" style="192" bestFit="1" customWidth="1"/>
    <col min="11019" max="11019" width="28.1796875" style="192" bestFit="1" customWidth="1"/>
    <col min="11020" max="11020" width="33.1796875" style="192" bestFit="1" customWidth="1"/>
    <col min="11021" max="11021" width="26" style="192" bestFit="1" customWidth="1"/>
    <col min="11022" max="11022" width="19.1796875" style="192" bestFit="1" customWidth="1"/>
    <col min="11023" max="11023" width="10.453125" style="192" customWidth="1"/>
    <col min="11024" max="11024" width="11.81640625" style="192" customWidth="1"/>
    <col min="11025" max="11025" width="14.7265625" style="192" customWidth="1"/>
    <col min="11026" max="11026" width="9" style="192" bestFit="1" customWidth="1"/>
    <col min="11027" max="11266" width="9.1796875" style="192"/>
    <col min="11267" max="11267" width="4.7265625" style="192" bestFit="1" customWidth="1"/>
    <col min="11268" max="11268" width="9.7265625" style="192" bestFit="1" customWidth="1"/>
    <col min="11269" max="11269" width="10" style="192" bestFit="1" customWidth="1"/>
    <col min="11270" max="11270" width="8.81640625" style="192" bestFit="1" customWidth="1"/>
    <col min="11271" max="11271" width="22.81640625" style="192" customWidth="1"/>
    <col min="11272" max="11272" width="59.7265625" style="192" bestFit="1" customWidth="1"/>
    <col min="11273" max="11273" width="57.81640625" style="192" bestFit="1" customWidth="1"/>
    <col min="11274" max="11274" width="35.26953125" style="192" bestFit="1" customWidth="1"/>
    <col min="11275" max="11275" width="28.1796875" style="192" bestFit="1" customWidth="1"/>
    <col min="11276" max="11276" width="33.1796875" style="192" bestFit="1" customWidth="1"/>
    <col min="11277" max="11277" width="26" style="192" bestFit="1" customWidth="1"/>
    <col min="11278" max="11278" width="19.1796875" style="192" bestFit="1" customWidth="1"/>
    <col min="11279" max="11279" width="10.453125" style="192" customWidth="1"/>
    <col min="11280" max="11280" width="11.81640625" style="192" customWidth="1"/>
    <col min="11281" max="11281" width="14.7265625" style="192" customWidth="1"/>
    <col min="11282" max="11282" width="9" style="192" bestFit="1" customWidth="1"/>
    <col min="11283" max="11522" width="9.1796875" style="192"/>
    <col min="11523" max="11523" width="4.7265625" style="192" bestFit="1" customWidth="1"/>
    <col min="11524" max="11524" width="9.7265625" style="192" bestFit="1" customWidth="1"/>
    <col min="11525" max="11525" width="10" style="192" bestFit="1" customWidth="1"/>
    <col min="11526" max="11526" width="8.81640625" style="192" bestFit="1" customWidth="1"/>
    <col min="11527" max="11527" width="22.81640625" style="192" customWidth="1"/>
    <col min="11528" max="11528" width="59.7265625" style="192" bestFit="1" customWidth="1"/>
    <col min="11529" max="11529" width="57.81640625" style="192" bestFit="1" customWidth="1"/>
    <col min="11530" max="11530" width="35.26953125" style="192" bestFit="1" customWidth="1"/>
    <col min="11531" max="11531" width="28.1796875" style="192" bestFit="1" customWidth="1"/>
    <col min="11532" max="11532" width="33.1796875" style="192" bestFit="1" customWidth="1"/>
    <col min="11533" max="11533" width="26" style="192" bestFit="1" customWidth="1"/>
    <col min="11534" max="11534" width="19.1796875" style="192" bestFit="1" customWidth="1"/>
    <col min="11535" max="11535" width="10.453125" style="192" customWidth="1"/>
    <col min="11536" max="11536" width="11.81640625" style="192" customWidth="1"/>
    <col min="11537" max="11537" width="14.7265625" style="192" customWidth="1"/>
    <col min="11538" max="11538" width="9" style="192" bestFit="1" customWidth="1"/>
    <col min="11539" max="11778" width="9.1796875" style="192"/>
    <col min="11779" max="11779" width="4.7265625" style="192" bestFit="1" customWidth="1"/>
    <col min="11780" max="11780" width="9.7265625" style="192" bestFit="1" customWidth="1"/>
    <col min="11781" max="11781" width="10" style="192" bestFit="1" customWidth="1"/>
    <col min="11782" max="11782" width="8.81640625" style="192" bestFit="1" customWidth="1"/>
    <col min="11783" max="11783" width="22.81640625" style="192" customWidth="1"/>
    <col min="11784" max="11784" width="59.7265625" style="192" bestFit="1" customWidth="1"/>
    <col min="11785" max="11785" width="57.81640625" style="192" bestFit="1" customWidth="1"/>
    <col min="11786" max="11786" width="35.26953125" style="192" bestFit="1" customWidth="1"/>
    <col min="11787" max="11787" width="28.1796875" style="192" bestFit="1" customWidth="1"/>
    <col min="11788" max="11788" width="33.1796875" style="192" bestFit="1" customWidth="1"/>
    <col min="11789" max="11789" width="26" style="192" bestFit="1" customWidth="1"/>
    <col min="11790" max="11790" width="19.1796875" style="192" bestFit="1" customWidth="1"/>
    <col min="11791" max="11791" width="10.453125" style="192" customWidth="1"/>
    <col min="11792" max="11792" width="11.81640625" style="192" customWidth="1"/>
    <col min="11793" max="11793" width="14.7265625" style="192" customWidth="1"/>
    <col min="11794" max="11794" width="9" style="192" bestFit="1" customWidth="1"/>
    <col min="11795" max="12034" width="9.1796875" style="192"/>
    <col min="12035" max="12035" width="4.7265625" style="192" bestFit="1" customWidth="1"/>
    <col min="12036" max="12036" width="9.7265625" style="192" bestFit="1" customWidth="1"/>
    <col min="12037" max="12037" width="10" style="192" bestFit="1" customWidth="1"/>
    <col min="12038" max="12038" width="8.81640625" style="192" bestFit="1" customWidth="1"/>
    <col min="12039" max="12039" width="22.81640625" style="192" customWidth="1"/>
    <col min="12040" max="12040" width="59.7265625" style="192" bestFit="1" customWidth="1"/>
    <col min="12041" max="12041" width="57.81640625" style="192" bestFit="1" customWidth="1"/>
    <col min="12042" max="12042" width="35.26953125" style="192" bestFit="1" customWidth="1"/>
    <col min="12043" max="12043" width="28.1796875" style="192" bestFit="1" customWidth="1"/>
    <col min="12044" max="12044" width="33.1796875" style="192" bestFit="1" customWidth="1"/>
    <col min="12045" max="12045" width="26" style="192" bestFit="1" customWidth="1"/>
    <col min="12046" max="12046" width="19.1796875" style="192" bestFit="1" customWidth="1"/>
    <col min="12047" max="12047" width="10.453125" style="192" customWidth="1"/>
    <col min="12048" max="12048" width="11.81640625" style="192" customWidth="1"/>
    <col min="12049" max="12049" width="14.7265625" style="192" customWidth="1"/>
    <col min="12050" max="12050" width="9" style="192" bestFit="1" customWidth="1"/>
    <col min="12051" max="12290" width="9.1796875" style="192"/>
    <col min="12291" max="12291" width="4.7265625" style="192" bestFit="1" customWidth="1"/>
    <col min="12292" max="12292" width="9.7265625" style="192" bestFit="1" customWidth="1"/>
    <col min="12293" max="12293" width="10" style="192" bestFit="1" customWidth="1"/>
    <col min="12294" max="12294" width="8.81640625" style="192" bestFit="1" customWidth="1"/>
    <col min="12295" max="12295" width="22.81640625" style="192" customWidth="1"/>
    <col min="12296" max="12296" width="59.7265625" style="192" bestFit="1" customWidth="1"/>
    <col min="12297" max="12297" width="57.81640625" style="192" bestFit="1" customWidth="1"/>
    <col min="12298" max="12298" width="35.26953125" style="192" bestFit="1" customWidth="1"/>
    <col min="12299" max="12299" width="28.1796875" style="192" bestFit="1" customWidth="1"/>
    <col min="12300" max="12300" width="33.1796875" style="192" bestFit="1" customWidth="1"/>
    <col min="12301" max="12301" width="26" style="192" bestFit="1" customWidth="1"/>
    <col min="12302" max="12302" width="19.1796875" style="192" bestFit="1" customWidth="1"/>
    <col min="12303" max="12303" width="10.453125" style="192" customWidth="1"/>
    <col min="12304" max="12304" width="11.81640625" style="192" customWidth="1"/>
    <col min="12305" max="12305" width="14.7265625" style="192" customWidth="1"/>
    <col min="12306" max="12306" width="9" style="192" bestFit="1" customWidth="1"/>
    <col min="12307" max="12546" width="9.1796875" style="192"/>
    <col min="12547" max="12547" width="4.7265625" style="192" bestFit="1" customWidth="1"/>
    <col min="12548" max="12548" width="9.7265625" style="192" bestFit="1" customWidth="1"/>
    <col min="12549" max="12549" width="10" style="192" bestFit="1" customWidth="1"/>
    <col min="12550" max="12550" width="8.81640625" style="192" bestFit="1" customWidth="1"/>
    <col min="12551" max="12551" width="22.81640625" style="192" customWidth="1"/>
    <col min="12552" max="12552" width="59.7265625" style="192" bestFit="1" customWidth="1"/>
    <col min="12553" max="12553" width="57.81640625" style="192" bestFit="1" customWidth="1"/>
    <col min="12554" max="12554" width="35.26953125" style="192" bestFit="1" customWidth="1"/>
    <col min="12555" max="12555" width="28.1796875" style="192" bestFit="1" customWidth="1"/>
    <col min="12556" max="12556" width="33.1796875" style="192" bestFit="1" customWidth="1"/>
    <col min="12557" max="12557" width="26" style="192" bestFit="1" customWidth="1"/>
    <col min="12558" max="12558" width="19.1796875" style="192" bestFit="1" customWidth="1"/>
    <col min="12559" max="12559" width="10.453125" style="192" customWidth="1"/>
    <col min="12560" max="12560" width="11.81640625" style="192" customWidth="1"/>
    <col min="12561" max="12561" width="14.7265625" style="192" customWidth="1"/>
    <col min="12562" max="12562" width="9" style="192" bestFit="1" customWidth="1"/>
    <col min="12563" max="12802" width="9.1796875" style="192"/>
    <col min="12803" max="12803" width="4.7265625" style="192" bestFit="1" customWidth="1"/>
    <col min="12804" max="12804" width="9.7265625" style="192" bestFit="1" customWidth="1"/>
    <col min="12805" max="12805" width="10" style="192" bestFit="1" customWidth="1"/>
    <col min="12806" max="12806" width="8.81640625" style="192" bestFit="1" customWidth="1"/>
    <col min="12807" max="12807" width="22.81640625" style="192" customWidth="1"/>
    <col min="12808" max="12808" width="59.7265625" style="192" bestFit="1" customWidth="1"/>
    <col min="12809" max="12809" width="57.81640625" style="192" bestFit="1" customWidth="1"/>
    <col min="12810" max="12810" width="35.26953125" style="192" bestFit="1" customWidth="1"/>
    <col min="12811" max="12811" width="28.1796875" style="192" bestFit="1" customWidth="1"/>
    <col min="12812" max="12812" width="33.1796875" style="192" bestFit="1" customWidth="1"/>
    <col min="12813" max="12813" width="26" style="192" bestFit="1" customWidth="1"/>
    <col min="12814" max="12814" width="19.1796875" style="192" bestFit="1" customWidth="1"/>
    <col min="12815" max="12815" width="10.453125" style="192" customWidth="1"/>
    <col min="12816" max="12816" width="11.81640625" style="192" customWidth="1"/>
    <col min="12817" max="12817" width="14.7265625" style="192" customWidth="1"/>
    <col min="12818" max="12818" width="9" style="192" bestFit="1" customWidth="1"/>
    <col min="12819" max="13058" width="9.1796875" style="192"/>
    <col min="13059" max="13059" width="4.7265625" style="192" bestFit="1" customWidth="1"/>
    <col min="13060" max="13060" width="9.7265625" style="192" bestFit="1" customWidth="1"/>
    <col min="13061" max="13061" width="10" style="192" bestFit="1" customWidth="1"/>
    <col min="13062" max="13062" width="8.81640625" style="192" bestFit="1" customWidth="1"/>
    <col min="13063" max="13063" width="22.81640625" style="192" customWidth="1"/>
    <col min="13064" max="13064" width="59.7265625" style="192" bestFit="1" customWidth="1"/>
    <col min="13065" max="13065" width="57.81640625" style="192" bestFit="1" customWidth="1"/>
    <col min="13066" max="13066" width="35.26953125" style="192" bestFit="1" customWidth="1"/>
    <col min="13067" max="13067" width="28.1796875" style="192" bestFit="1" customWidth="1"/>
    <col min="13068" max="13068" width="33.1796875" style="192" bestFit="1" customWidth="1"/>
    <col min="13069" max="13069" width="26" style="192" bestFit="1" customWidth="1"/>
    <col min="13070" max="13070" width="19.1796875" style="192" bestFit="1" customWidth="1"/>
    <col min="13071" max="13071" width="10.453125" style="192" customWidth="1"/>
    <col min="13072" max="13072" width="11.81640625" style="192" customWidth="1"/>
    <col min="13073" max="13073" width="14.7265625" style="192" customWidth="1"/>
    <col min="13074" max="13074" width="9" style="192" bestFit="1" customWidth="1"/>
    <col min="13075" max="13314" width="9.1796875" style="192"/>
    <col min="13315" max="13315" width="4.7265625" style="192" bestFit="1" customWidth="1"/>
    <col min="13316" max="13316" width="9.7265625" style="192" bestFit="1" customWidth="1"/>
    <col min="13317" max="13317" width="10" style="192" bestFit="1" customWidth="1"/>
    <col min="13318" max="13318" width="8.81640625" style="192" bestFit="1" customWidth="1"/>
    <col min="13319" max="13319" width="22.81640625" style="192" customWidth="1"/>
    <col min="13320" max="13320" width="59.7265625" style="192" bestFit="1" customWidth="1"/>
    <col min="13321" max="13321" width="57.81640625" style="192" bestFit="1" customWidth="1"/>
    <col min="13322" max="13322" width="35.26953125" style="192" bestFit="1" customWidth="1"/>
    <col min="13323" max="13323" width="28.1796875" style="192" bestFit="1" customWidth="1"/>
    <col min="13324" max="13324" width="33.1796875" style="192" bestFit="1" customWidth="1"/>
    <col min="13325" max="13325" width="26" style="192" bestFit="1" customWidth="1"/>
    <col min="13326" max="13326" width="19.1796875" style="192" bestFit="1" customWidth="1"/>
    <col min="13327" max="13327" width="10.453125" style="192" customWidth="1"/>
    <col min="13328" max="13328" width="11.81640625" style="192" customWidth="1"/>
    <col min="13329" max="13329" width="14.7265625" style="192" customWidth="1"/>
    <col min="13330" max="13330" width="9" style="192" bestFit="1" customWidth="1"/>
    <col min="13331" max="13570" width="9.1796875" style="192"/>
    <col min="13571" max="13571" width="4.7265625" style="192" bestFit="1" customWidth="1"/>
    <col min="13572" max="13572" width="9.7265625" style="192" bestFit="1" customWidth="1"/>
    <col min="13573" max="13573" width="10" style="192" bestFit="1" customWidth="1"/>
    <col min="13574" max="13574" width="8.81640625" style="192" bestFit="1" customWidth="1"/>
    <col min="13575" max="13575" width="22.81640625" style="192" customWidth="1"/>
    <col min="13576" max="13576" width="59.7265625" style="192" bestFit="1" customWidth="1"/>
    <col min="13577" max="13577" width="57.81640625" style="192" bestFit="1" customWidth="1"/>
    <col min="13578" max="13578" width="35.26953125" style="192" bestFit="1" customWidth="1"/>
    <col min="13579" max="13579" width="28.1796875" style="192" bestFit="1" customWidth="1"/>
    <col min="13580" max="13580" width="33.1796875" style="192" bestFit="1" customWidth="1"/>
    <col min="13581" max="13581" width="26" style="192" bestFit="1" customWidth="1"/>
    <col min="13582" max="13582" width="19.1796875" style="192" bestFit="1" customWidth="1"/>
    <col min="13583" max="13583" width="10.453125" style="192" customWidth="1"/>
    <col min="13584" max="13584" width="11.81640625" style="192" customWidth="1"/>
    <col min="13585" max="13585" width="14.7265625" style="192" customWidth="1"/>
    <col min="13586" max="13586" width="9" style="192" bestFit="1" customWidth="1"/>
    <col min="13587" max="13826" width="9.1796875" style="192"/>
    <col min="13827" max="13827" width="4.7265625" style="192" bestFit="1" customWidth="1"/>
    <col min="13828" max="13828" width="9.7265625" style="192" bestFit="1" customWidth="1"/>
    <col min="13829" max="13829" width="10" style="192" bestFit="1" customWidth="1"/>
    <col min="13830" max="13830" width="8.81640625" style="192" bestFit="1" customWidth="1"/>
    <col min="13831" max="13831" width="22.81640625" style="192" customWidth="1"/>
    <col min="13832" max="13832" width="59.7265625" style="192" bestFit="1" customWidth="1"/>
    <col min="13833" max="13833" width="57.81640625" style="192" bestFit="1" customWidth="1"/>
    <col min="13834" max="13834" width="35.26953125" style="192" bestFit="1" customWidth="1"/>
    <col min="13835" max="13835" width="28.1796875" style="192" bestFit="1" customWidth="1"/>
    <col min="13836" max="13836" width="33.1796875" style="192" bestFit="1" customWidth="1"/>
    <col min="13837" max="13837" width="26" style="192" bestFit="1" customWidth="1"/>
    <col min="13838" max="13838" width="19.1796875" style="192" bestFit="1" customWidth="1"/>
    <col min="13839" max="13839" width="10.453125" style="192" customWidth="1"/>
    <col min="13840" max="13840" width="11.81640625" style="192" customWidth="1"/>
    <col min="13841" max="13841" width="14.7265625" style="192" customWidth="1"/>
    <col min="13842" max="13842" width="9" style="192" bestFit="1" customWidth="1"/>
    <col min="13843" max="14082" width="9.1796875" style="192"/>
    <col min="14083" max="14083" width="4.7265625" style="192" bestFit="1" customWidth="1"/>
    <col min="14084" max="14084" width="9.7265625" style="192" bestFit="1" customWidth="1"/>
    <col min="14085" max="14085" width="10" style="192" bestFit="1" customWidth="1"/>
    <col min="14086" max="14086" width="8.81640625" style="192" bestFit="1" customWidth="1"/>
    <col min="14087" max="14087" width="22.81640625" style="192" customWidth="1"/>
    <col min="14088" max="14088" width="59.7265625" style="192" bestFit="1" customWidth="1"/>
    <col min="14089" max="14089" width="57.81640625" style="192" bestFit="1" customWidth="1"/>
    <col min="14090" max="14090" width="35.26953125" style="192" bestFit="1" customWidth="1"/>
    <col min="14091" max="14091" width="28.1796875" style="192" bestFit="1" customWidth="1"/>
    <col min="14092" max="14092" width="33.1796875" style="192" bestFit="1" customWidth="1"/>
    <col min="14093" max="14093" width="26" style="192" bestFit="1" customWidth="1"/>
    <col min="14094" max="14094" width="19.1796875" style="192" bestFit="1" customWidth="1"/>
    <col min="14095" max="14095" width="10.453125" style="192" customWidth="1"/>
    <col min="14096" max="14096" width="11.81640625" style="192" customWidth="1"/>
    <col min="14097" max="14097" width="14.7265625" style="192" customWidth="1"/>
    <col min="14098" max="14098" width="9" style="192" bestFit="1" customWidth="1"/>
    <col min="14099" max="14338" width="9.1796875" style="192"/>
    <col min="14339" max="14339" width="4.7265625" style="192" bestFit="1" customWidth="1"/>
    <col min="14340" max="14340" width="9.7265625" style="192" bestFit="1" customWidth="1"/>
    <col min="14341" max="14341" width="10" style="192" bestFit="1" customWidth="1"/>
    <col min="14342" max="14342" width="8.81640625" style="192" bestFit="1" customWidth="1"/>
    <col min="14343" max="14343" width="22.81640625" style="192" customWidth="1"/>
    <col min="14344" max="14344" width="59.7265625" style="192" bestFit="1" customWidth="1"/>
    <col min="14345" max="14345" width="57.81640625" style="192" bestFit="1" customWidth="1"/>
    <col min="14346" max="14346" width="35.26953125" style="192" bestFit="1" customWidth="1"/>
    <col min="14347" max="14347" width="28.1796875" style="192" bestFit="1" customWidth="1"/>
    <col min="14348" max="14348" width="33.1796875" style="192" bestFit="1" customWidth="1"/>
    <col min="14349" max="14349" width="26" style="192" bestFit="1" customWidth="1"/>
    <col min="14350" max="14350" width="19.1796875" style="192" bestFit="1" customWidth="1"/>
    <col min="14351" max="14351" width="10.453125" style="192" customWidth="1"/>
    <col min="14352" max="14352" width="11.81640625" style="192" customWidth="1"/>
    <col min="14353" max="14353" width="14.7265625" style="192" customWidth="1"/>
    <col min="14354" max="14354" width="9" style="192" bestFit="1" customWidth="1"/>
    <col min="14355" max="14594" width="9.1796875" style="192"/>
    <col min="14595" max="14595" width="4.7265625" style="192" bestFit="1" customWidth="1"/>
    <col min="14596" max="14596" width="9.7265625" style="192" bestFit="1" customWidth="1"/>
    <col min="14597" max="14597" width="10" style="192" bestFit="1" customWidth="1"/>
    <col min="14598" max="14598" width="8.81640625" style="192" bestFit="1" customWidth="1"/>
    <col min="14599" max="14599" width="22.81640625" style="192" customWidth="1"/>
    <col min="14600" max="14600" width="59.7265625" style="192" bestFit="1" customWidth="1"/>
    <col min="14601" max="14601" width="57.81640625" style="192" bestFit="1" customWidth="1"/>
    <col min="14602" max="14602" width="35.26953125" style="192" bestFit="1" customWidth="1"/>
    <col min="14603" max="14603" width="28.1796875" style="192" bestFit="1" customWidth="1"/>
    <col min="14604" max="14604" width="33.1796875" style="192" bestFit="1" customWidth="1"/>
    <col min="14605" max="14605" width="26" style="192" bestFit="1" customWidth="1"/>
    <col min="14606" max="14606" width="19.1796875" style="192" bestFit="1" customWidth="1"/>
    <col min="14607" max="14607" width="10.453125" style="192" customWidth="1"/>
    <col min="14608" max="14608" width="11.81640625" style="192" customWidth="1"/>
    <col min="14609" max="14609" width="14.7265625" style="192" customWidth="1"/>
    <col min="14610" max="14610" width="9" style="192" bestFit="1" customWidth="1"/>
    <col min="14611" max="14850" width="9.1796875" style="192"/>
    <col min="14851" max="14851" width="4.7265625" style="192" bestFit="1" customWidth="1"/>
    <col min="14852" max="14852" width="9.7265625" style="192" bestFit="1" customWidth="1"/>
    <col min="14853" max="14853" width="10" style="192" bestFit="1" customWidth="1"/>
    <col min="14854" max="14854" width="8.81640625" style="192" bestFit="1" customWidth="1"/>
    <col min="14855" max="14855" width="22.81640625" style="192" customWidth="1"/>
    <col min="14856" max="14856" width="59.7265625" style="192" bestFit="1" customWidth="1"/>
    <col min="14857" max="14857" width="57.81640625" style="192" bestFit="1" customWidth="1"/>
    <col min="14858" max="14858" width="35.26953125" style="192" bestFit="1" customWidth="1"/>
    <col min="14859" max="14859" width="28.1796875" style="192" bestFit="1" customWidth="1"/>
    <col min="14860" max="14860" width="33.1796875" style="192" bestFit="1" customWidth="1"/>
    <col min="14861" max="14861" width="26" style="192" bestFit="1" customWidth="1"/>
    <col min="14862" max="14862" width="19.1796875" style="192" bestFit="1" customWidth="1"/>
    <col min="14863" max="14863" width="10.453125" style="192" customWidth="1"/>
    <col min="14864" max="14864" width="11.81640625" style="192" customWidth="1"/>
    <col min="14865" max="14865" width="14.7265625" style="192" customWidth="1"/>
    <col min="14866" max="14866" width="9" style="192" bestFit="1" customWidth="1"/>
    <col min="14867" max="15106" width="9.1796875" style="192"/>
    <col min="15107" max="15107" width="4.7265625" style="192" bestFit="1" customWidth="1"/>
    <col min="15108" max="15108" width="9.7265625" style="192" bestFit="1" customWidth="1"/>
    <col min="15109" max="15109" width="10" style="192" bestFit="1" customWidth="1"/>
    <col min="15110" max="15110" width="8.81640625" style="192" bestFit="1" customWidth="1"/>
    <col min="15111" max="15111" width="22.81640625" style="192" customWidth="1"/>
    <col min="15112" max="15112" width="59.7265625" style="192" bestFit="1" customWidth="1"/>
    <col min="15113" max="15113" width="57.81640625" style="192" bestFit="1" customWidth="1"/>
    <col min="15114" max="15114" width="35.26953125" style="192" bestFit="1" customWidth="1"/>
    <col min="15115" max="15115" width="28.1796875" style="192" bestFit="1" customWidth="1"/>
    <col min="15116" max="15116" width="33.1796875" style="192" bestFit="1" customWidth="1"/>
    <col min="15117" max="15117" width="26" style="192" bestFit="1" customWidth="1"/>
    <col min="15118" max="15118" width="19.1796875" style="192" bestFit="1" customWidth="1"/>
    <col min="15119" max="15119" width="10.453125" style="192" customWidth="1"/>
    <col min="15120" max="15120" width="11.81640625" style="192" customWidth="1"/>
    <col min="15121" max="15121" width="14.7265625" style="192" customWidth="1"/>
    <col min="15122" max="15122" width="9" style="192" bestFit="1" customWidth="1"/>
    <col min="15123" max="15362" width="9.1796875" style="192"/>
    <col min="15363" max="15363" width="4.7265625" style="192" bestFit="1" customWidth="1"/>
    <col min="15364" max="15364" width="9.7265625" style="192" bestFit="1" customWidth="1"/>
    <col min="15365" max="15365" width="10" style="192" bestFit="1" customWidth="1"/>
    <col min="15366" max="15366" width="8.81640625" style="192" bestFit="1" customWidth="1"/>
    <col min="15367" max="15367" width="22.81640625" style="192" customWidth="1"/>
    <col min="15368" max="15368" width="59.7265625" style="192" bestFit="1" customWidth="1"/>
    <col min="15369" max="15369" width="57.81640625" style="192" bestFit="1" customWidth="1"/>
    <col min="15370" max="15370" width="35.26953125" style="192" bestFit="1" customWidth="1"/>
    <col min="15371" max="15371" width="28.1796875" style="192" bestFit="1" customWidth="1"/>
    <col min="15372" max="15372" width="33.1796875" style="192" bestFit="1" customWidth="1"/>
    <col min="15373" max="15373" width="26" style="192" bestFit="1" customWidth="1"/>
    <col min="15374" max="15374" width="19.1796875" style="192" bestFit="1" customWidth="1"/>
    <col min="15375" max="15375" width="10.453125" style="192" customWidth="1"/>
    <col min="15376" max="15376" width="11.81640625" style="192" customWidth="1"/>
    <col min="15377" max="15377" width="14.7265625" style="192" customWidth="1"/>
    <col min="15378" max="15378" width="9" style="192" bestFit="1" customWidth="1"/>
    <col min="15379" max="15618" width="9.1796875" style="192"/>
    <col min="15619" max="15619" width="4.7265625" style="192" bestFit="1" customWidth="1"/>
    <col min="15620" max="15620" width="9.7265625" style="192" bestFit="1" customWidth="1"/>
    <col min="15621" max="15621" width="10" style="192" bestFit="1" customWidth="1"/>
    <col min="15622" max="15622" width="8.81640625" style="192" bestFit="1" customWidth="1"/>
    <col min="15623" max="15623" width="22.81640625" style="192" customWidth="1"/>
    <col min="15624" max="15624" width="59.7265625" style="192" bestFit="1" customWidth="1"/>
    <col min="15625" max="15625" width="57.81640625" style="192" bestFit="1" customWidth="1"/>
    <col min="15626" max="15626" width="35.26953125" style="192" bestFit="1" customWidth="1"/>
    <col min="15627" max="15627" width="28.1796875" style="192" bestFit="1" customWidth="1"/>
    <col min="15628" max="15628" width="33.1796875" style="192" bestFit="1" customWidth="1"/>
    <col min="15629" max="15629" width="26" style="192" bestFit="1" customWidth="1"/>
    <col min="15630" max="15630" width="19.1796875" style="192" bestFit="1" customWidth="1"/>
    <col min="15631" max="15631" width="10.453125" style="192" customWidth="1"/>
    <col min="15632" max="15632" width="11.81640625" style="192" customWidth="1"/>
    <col min="15633" max="15633" width="14.7265625" style="192" customWidth="1"/>
    <col min="15634" max="15634" width="9" style="192" bestFit="1" customWidth="1"/>
    <col min="15635" max="15874" width="9.1796875" style="192"/>
    <col min="15875" max="15875" width="4.7265625" style="192" bestFit="1" customWidth="1"/>
    <col min="15876" max="15876" width="9.7265625" style="192" bestFit="1" customWidth="1"/>
    <col min="15877" max="15877" width="10" style="192" bestFit="1" customWidth="1"/>
    <col min="15878" max="15878" width="8.81640625" style="192" bestFit="1" customWidth="1"/>
    <col min="15879" max="15879" width="22.81640625" style="192" customWidth="1"/>
    <col min="15880" max="15880" width="59.7265625" style="192" bestFit="1" customWidth="1"/>
    <col min="15881" max="15881" width="57.81640625" style="192" bestFit="1" customWidth="1"/>
    <col min="15882" max="15882" width="35.26953125" style="192" bestFit="1" customWidth="1"/>
    <col min="15883" max="15883" width="28.1796875" style="192" bestFit="1" customWidth="1"/>
    <col min="15884" max="15884" width="33.1796875" style="192" bestFit="1" customWidth="1"/>
    <col min="15885" max="15885" width="26" style="192" bestFit="1" customWidth="1"/>
    <col min="15886" max="15886" width="19.1796875" style="192" bestFit="1" customWidth="1"/>
    <col min="15887" max="15887" width="10.453125" style="192" customWidth="1"/>
    <col min="15888" max="15888" width="11.81640625" style="192" customWidth="1"/>
    <col min="15889" max="15889" width="14.7265625" style="192" customWidth="1"/>
    <col min="15890" max="15890" width="9" style="192" bestFit="1" customWidth="1"/>
    <col min="15891" max="16130" width="9.1796875" style="192"/>
    <col min="16131" max="16131" width="4.7265625" style="192" bestFit="1" customWidth="1"/>
    <col min="16132" max="16132" width="9.7265625" style="192" bestFit="1" customWidth="1"/>
    <col min="16133" max="16133" width="10" style="192" bestFit="1" customWidth="1"/>
    <col min="16134" max="16134" width="8.81640625" style="192" bestFit="1" customWidth="1"/>
    <col min="16135" max="16135" width="22.81640625" style="192" customWidth="1"/>
    <col min="16136" max="16136" width="59.7265625" style="192" bestFit="1" customWidth="1"/>
    <col min="16137" max="16137" width="57.81640625" style="192" bestFit="1" customWidth="1"/>
    <col min="16138" max="16138" width="35.26953125" style="192" bestFit="1" customWidth="1"/>
    <col min="16139" max="16139" width="28.1796875" style="192" bestFit="1" customWidth="1"/>
    <col min="16140" max="16140" width="33.1796875" style="192" bestFit="1" customWidth="1"/>
    <col min="16141" max="16141" width="26" style="192" bestFit="1" customWidth="1"/>
    <col min="16142" max="16142" width="19.1796875" style="192" bestFit="1" customWidth="1"/>
    <col min="16143" max="16143" width="10.453125" style="192" customWidth="1"/>
    <col min="16144" max="16144" width="11.81640625" style="192" customWidth="1"/>
    <col min="16145" max="16145" width="14.7265625" style="192" customWidth="1"/>
    <col min="16146" max="16146" width="9" style="192" bestFit="1" customWidth="1"/>
    <col min="16147" max="16384" width="9.1796875" style="192"/>
  </cols>
  <sheetData>
    <row r="2" spans="1:19" x14ac:dyDescent="0.35">
      <c r="A2" s="54" t="s">
        <v>1464</v>
      </c>
    </row>
    <row r="3" spans="1:19" x14ac:dyDescent="0.35">
      <c r="M3" s="2"/>
      <c r="N3" s="2"/>
      <c r="O3" s="2"/>
      <c r="P3" s="2"/>
    </row>
    <row r="4" spans="1:19" s="3" customFormat="1" ht="48.75" customHeight="1" x14ac:dyDescent="0.35">
      <c r="A4" s="750" t="s">
        <v>0</v>
      </c>
      <c r="B4" s="752" t="s">
        <v>1</v>
      </c>
      <c r="C4" s="752" t="s">
        <v>2</v>
      </c>
      <c r="D4" s="752" t="s">
        <v>3</v>
      </c>
      <c r="E4" s="750" t="s">
        <v>4</v>
      </c>
      <c r="F4" s="750" t="s">
        <v>5</v>
      </c>
      <c r="G4" s="750" t="s">
        <v>6</v>
      </c>
      <c r="H4" s="755" t="s">
        <v>7</v>
      </c>
      <c r="I4" s="755"/>
      <c r="J4" s="750" t="s">
        <v>8</v>
      </c>
      <c r="K4" s="756" t="s">
        <v>214</v>
      </c>
      <c r="L4" s="757"/>
      <c r="M4" s="754" t="s">
        <v>215</v>
      </c>
      <c r="N4" s="754"/>
      <c r="O4" s="754" t="s">
        <v>9</v>
      </c>
      <c r="P4" s="754"/>
      <c r="Q4" s="750" t="s">
        <v>216</v>
      </c>
      <c r="R4" s="752" t="s">
        <v>10</v>
      </c>
      <c r="S4" s="20"/>
    </row>
    <row r="5" spans="1:19" s="3" customFormat="1" x14ac:dyDescent="0.25">
      <c r="A5" s="751"/>
      <c r="B5" s="753"/>
      <c r="C5" s="753"/>
      <c r="D5" s="753"/>
      <c r="E5" s="751"/>
      <c r="F5" s="751"/>
      <c r="G5" s="751"/>
      <c r="H5" s="143" t="s">
        <v>11</v>
      </c>
      <c r="I5" s="143" t="s">
        <v>12</v>
      </c>
      <c r="J5" s="751"/>
      <c r="K5" s="145">
        <v>2020</v>
      </c>
      <c r="L5" s="145">
        <v>2021</v>
      </c>
      <c r="M5" s="21">
        <v>2020</v>
      </c>
      <c r="N5" s="21">
        <v>2021</v>
      </c>
      <c r="O5" s="21">
        <v>2020</v>
      </c>
      <c r="P5" s="21">
        <v>2021</v>
      </c>
      <c r="Q5" s="751"/>
      <c r="R5" s="753"/>
      <c r="S5" s="20"/>
    </row>
    <row r="6" spans="1:19" s="3" customFormat="1" x14ac:dyDescent="0.25">
      <c r="A6" s="142" t="s">
        <v>13</v>
      </c>
      <c r="B6" s="143" t="s">
        <v>14</v>
      </c>
      <c r="C6" s="143" t="s">
        <v>15</v>
      </c>
      <c r="D6" s="143" t="s">
        <v>16</v>
      </c>
      <c r="E6" s="142" t="s">
        <v>17</v>
      </c>
      <c r="F6" s="142" t="s">
        <v>18</v>
      </c>
      <c r="G6" s="142" t="s">
        <v>19</v>
      </c>
      <c r="H6" s="143" t="s">
        <v>20</v>
      </c>
      <c r="I6" s="143" t="s">
        <v>21</v>
      </c>
      <c r="J6" s="142" t="s">
        <v>22</v>
      </c>
      <c r="K6" s="145" t="s">
        <v>23</v>
      </c>
      <c r="L6" s="145" t="s">
        <v>24</v>
      </c>
      <c r="M6" s="144" t="s">
        <v>25</v>
      </c>
      <c r="N6" s="144" t="s">
        <v>26</v>
      </c>
      <c r="O6" s="144" t="s">
        <v>27</v>
      </c>
      <c r="P6" s="144" t="s">
        <v>28</v>
      </c>
      <c r="Q6" s="142" t="s">
        <v>29</v>
      </c>
      <c r="R6" s="143" t="s">
        <v>30</v>
      </c>
      <c r="S6" s="20"/>
    </row>
    <row r="7" spans="1:19" s="6" customFormat="1" ht="101.5" x14ac:dyDescent="0.35">
      <c r="A7" s="126">
        <v>1</v>
      </c>
      <c r="B7" s="126">
        <v>1</v>
      </c>
      <c r="C7" s="126">
        <v>4</v>
      </c>
      <c r="D7" s="126">
        <v>2</v>
      </c>
      <c r="E7" s="126" t="s">
        <v>902</v>
      </c>
      <c r="F7" s="135" t="s">
        <v>1073</v>
      </c>
      <c r="G7" s="126" t="s">
        <v>42</v>
      </c>
      <c r="H7" s="126" t="s">
        <v>690</v>
      </c>
      <c r="I7" s="136" t="s">
        <v>294</v>
      </c>
      <c r="J7" s="126" t="s">
        <v>901</v>
      </c>
      <c r="K7" s="125"/>
      <c r="L7" s="496" t="s">
        <v>43</v>
      </c>
      <c r="M7" s="130"/>
      <c r="N7" s="130">
        <v>27000</v>
      </c>
      <c r="O7" s="130"/>
      <c r="P7" s="497">
        <v>27000</v>
      </c>
      <c r="Q7" s="126" t="s">
        <v>899</v>
      </c>
      <c r="R7" s="126" t="s">
        <v>1072</v>
      </c>
    </row>
    <row r="8" spans="1:19" s="6" customFormat="1" ht="130.5" x14ac:dyDescent="0.35">
      <c r="A8" s="125">
        <v>2</v>
      </c>
      <c r="B8" s="125">
        <v>1</v>
      </c>
      <c r="C8" s="125">
        <v>4</v>
      </c>
      <c r="D8" s="125">
        <v>2</v>
      </c>
      <c r="E8" s="126" t="s">
        <v>903</v>
      </c>
      <c r="F8" s="135" t="s">
        <v>1074</v>
      </c>
      <c r="G8" s="126" t="s">
        <v>42</v>
      </c>
      <c r="H8" s="126" t="s">
        <v>690</v>
      </c>
      <c r="I8" s="125">
        <v>25</v>
      </c>
      <c r="J8" s="126" t="s">
        <v>901</v>
      </c>
      <c r="K8" s="125"/>
      <c r="L8" s="125" t="s">
        <v>43</v>
      </c>
      <c r="M8" s="134"/>
      <c r="N8" s="134">
        <v>33000</v>
      </c>
      <c r="O8" s="134"/>
      <c r="P8" s="134">
        <v>33000</v>
      </c>
      <c r="Q8" s="126" t="s">
        <v>899</v>
      </c>
      <c r="R8" s="126" t="s">
        <v>1072</v>
      </c>
    </row>
    <row r="9" spans="1:19" ht="82.5" customHeight="1" x14ac:dyDescent="0.35">
      <c r="A9" s="1216">
        <v>3</v>
      </c>
      <c r="B9" s="1216">
        <v>1</v>
      </c>
      <c r="C9" s="1216">
        <v>4</v>
      </c>
      <c r="D9" s="1216">
        <v>2</v>
      </c>
      <c r="E9" s="1216" t="s">
        <v>904</v>
      </c>
      <c r="F9" s="1218" t="s">
        <v>1465</v>
      </c>
      <c r="G9" s="498" t="s">
        <v>905</v>
      </c>
      <c r="H9" s="498" t="s">
        <v>906</v>
      </c>
      <c r="I9" s="498">
        <v>3</v>
      </c>
      <c r="J9" s="1216" t="s">
        <v>907</v>
      </c>
      <c r="K9" s="1216" t="s">
        <v>43</v>
      </c>
      <c r="L9" s="1216"/>
      <c r="M9" s="1222">
        <v>91000</v>
      </c>
      <c r="N9" s="1220"/>
      <c r="O9" s="1222">
        <v>91000</v>
      </c>
      <c r="P9" s="1220"/>
      <c r="Q9" s="1216" t="s">
        <v>899</v>
      </c>
      <c r="R9" s="1216" t="s">
        <v>908</v>
      </c>
    </row>
    <row r="10" spans="1:19" ht="103.5" customHeight="1" x14ac:dyDescent="0.35">
      <c r="A10" s="1217"/>
      <c r="B10" s="1217"/>
      <c r="C10" s="1217"/>
      <c r="D10" s="1217"/>
      <c r="E10" s="1217"/>
      <c r="F10" s="1219"/>
      <c r="G10" s="498" t="s">
        <v>905</v>
      </c>
      <c r="H10" s="498" t="s">
        <v>909</v>
      </c>
      <c r="I10" s="498">
        <v>360</v>
      </c>
      <c r="J10" s="1217"/>
      <c r="K10" s="1217"/>
      <c r="L10" s="1217"/>
      <c r="M10" s="1223"/>
      <c r="N10" s="1221"/>
      <c r="O10" s="1223"/>
      <c r="P10" s="1221"/>
      <c r="Q10" s="1217"/>
      <c r="R10" s="1217"/>
    </row>
    <row r="11" spans="1:19" ht="73.5" customHeight="1" x14ac:dyDescent="0.35">
      <c r="A11" s="1216">
        <v>4</v>
      </c>
      <c r="B11" s="1216">
        <v>1</v>
      </c>
      <c r="C11" s="1216">
        <v>4</v>
      </c>
      <c r="D11" s="1216">
        <v>2</v>
      </c>
      <c r="E11" s="1208" t="s">
        <v>350</v>
      </c>
      <c r="F11" s="1226" t="s">
        <v>351</v>
      </c>
      <c r="G11" s="1208" t="s">
        <v>408</v>
      </c>
      <c r="H11" s="127" t="s">
        <v>53</v>
      </c>
      <c r="I11" s="126">
        <v>3</v>
      </c>
      <c r="J11" s="1208" t="s">
        <v>910</v>
      </c>
      <c r="K11" s="1208" t="s">
        <v>35</v>
      </c>
      <c r="L11" s="1208"/>
      <c r="M11" s="1229">
        <v>31000</v>
      </c>
      <c r="N11" s="1208"/>
      <c r="O11" s="1229">
        <v>31000</v>
      </c>
      <c r="P11" s="1208"/>
      <c r="Q11" s="1216" t="s">
        <v>899</v>
      </c>
      <c r="R11" s="1216" t="s">
        <v>908</v>
      </c>
    </row>
    <row r="12" spans="1:19" ht="78" customHeight="1" x14ac:dyDescent="0.35">
      <c r="A12" s="1217"/>
      <c r="B12" s="1217"/>
      <c r="C12" s="1217"/>
      <c r="D12" s="1217"/>
      <c r="E12" s="1225"/>
      <c r="F12" s="1227"/>
      <c r="G12" s="1209"/>
      <c r="H12" s="127" t="s">
        <v>39</v>
      </c>
      <c r="I12" s="126">
        <v>120</v>
      </c>
      <c r="J12" s="1225"/>
      <c r="K12" s="1225"/>
      <c r="L12" s="1225"/>
      <c r="M12" s="1230"/>
      <c r="N12" s="1225"/>
      <c r="O12" s="1230"/>
      <c r="P12" s="1225"/>
      <c r="Q12" s="1217"/>
      <c r="R12" s="1217"/>
    </row>
    <row r="13" spans="1:19" ht="56.25" customHeight="1" x14ac:dyDescent="0.35">
      <c r="A13" s="1224"/>
      <c r="B13" s="1224"/>
      <c r="C13" s="1224"/>
      <c r="D13" s="1224"/>
      <c r="E13" s="1209"/>
      <c r="F13" s="1228"/>
      <c r="G13" s="499" t="s">
        <v>354</v>
      </c>
      <c r="H13" s="125" t="s">
        <v>41</v>
      </c>
      <c r="I13" s="500" t="s">
        <v>160</v>
      </c>
      <c r="J13" s="1209"/>
      <c r="K13" s="1209"/>
      <c r="L13" s="1209"/>
      <c r="M13" s="1231"/>
      <c r="N13" s="1209"/>
      <c r="O13" s="1231"/>
      <c r="P13" s="1209"/>
      <c r="Q13" s="1224"/>
      <c r="R13" s="1224"/>
    </row>
    <row r="14" spans="1:19" ht="74.25" customHeight="1" x14ac:dyDescent="0.35">
      <c r="A14" s="1208">
        <v>5</v>
      </c>
      <c r="B14" s="1208">
        <v>1</v>
      </c>
      <c r="C14" s="1208">
        <v>4</v>
      </c>
      <c r="D14" s="1208">
        <v>2</v>
      </c>
      <c r="E14" s="1208" t="s">
        <v>1458</v>
      </c>
      <c r="F14" s="1226" t="s">
        <v>1075</v>
      </c>
      <c r="G14" s="126" t="s">
        <v>1007</v>
      </c>
      <c r="H14" s="126" t="s">
        <v>821</v>
      </c>
      <c r="I14" s="501">
        <v>50000</v>
      </c>
      <c r="J14" s="1208" t="s">
        <v>1008</v>
      </c>
      <c r="K14" s="1210" t="s">
        <v>43</v>
      </c>
      <c r="L14" s="1208"/>
      <c r="M14" s="1229">
        <v>27000</v>
      </c>
      <c r="N14" s="1208"/>
      <c r="O14" s="1229">
        <v>27000</v>
      </c>
      <c r="P14" s="1208"/>
      <c r="Q14" s="1208" t="s">
        <v>899</v>
      </c>
      <c r="R14" s="1208" t="s">
        <v>908</v>
      </c>
    </row>
    <row r="15" spans="1:19" ht="63.75" customHeight="1" x14ac:dyDescent="0.35">
      <c r="A15" s="1225"/>
      <c r="B15" s="1225"/>
      <c r="C15" s="1225"/>
      <c r="D15" s="1225"/>
      <c r="E15" s="1225"/>
      <c r="F15" s="1227"/>
      <c r="G15" s="126" t="s">
        <v>1009</v>
      </c>
      <c r="H15" s="125" t="s">
        <v>1010</v>
      </c>
      <c r="I15" s="502">
        <v>500</v>
      </c>
      <c r="J15" s="1225"/>
      <c r="K15" s="1232"/>
      <c r="L15" s="1225"/>
      <c r="M15" s="1230"/>
      <c r="N15" s="1225"/>
      <c r="O15" s="1230"/>
      <c r="P15" s="1225"/>
      <c r="Q15" s="1225"/>
      <c r="R15" s="1225"/>
    </row>
    <row r="16" spans="1:19" ht="57" customHeight="1" x14ac:dyDescent="0.35">
      <c r="A16" s="1225"/>
      <c r="B16" s="1225"/>
      <c r="C16" s="1225"/>
      <c r="D16" s="1225"/>
      <c r="E16" s="1225"/>
      <c r="F16" s="1227"/>
      <c r="G16" s="125" t="s">
        <v>1011</v>
      </c>
      <c r="H16" s="125" t="s">
        <v>1012</v>
      </c>
      <c r="I16" s="125">
        <v>51</v>
      </c>
      <c r="J16" s="1225"/>
      <c r="K16" s="1232"/>
      <c r="L16" s="1225"/>
      <c r="M16" s="1230"/>
      <c r="N16" s="1225"/>
      <c r="O16" s="1230"/>
      <c r="P16" s="1225"/>
      <c r="Q16" s="1225"/>
      <c r="R16" s="1225"/>
    </row>
    <row r="17" spans="1:18" ht="77.25" customHeight="1" x14ac:dyDescent="0.35">
      <c r="A17" s="1209"/>
      <c r="B17" s="1209"/>
      <c r="C17" s="1209"/>
      <c r="D17" s="1209"/>
      <c r="E17" s="1209"/>
      <c r="F17" s="1228"/>
      <c r="G17" s="125" t="s">
        <v>1013</v>
      </c>
      <c r="H17" s="125" t="s">
        <v>821</v>
      </c>
      <c r="I17" s="502">
        <v>50000</v>
      </c>
      <c r="J17" s="1209"/>
      <c r="K17" s="1211"/>
      <c r="L17" s="1209"/>
      <c r="M17" s="1231"/>
      <c r="N17" s="1209"/>
      <c r="O17" s="1231"/>
      <c r="P17" s="1209"/>
      <c r="Q17" s="1209"/>
      <c r="R17" s="1209"/>
    </row>
    <row r="18" spans="1:18" ht="52.5" customHeight="1" x14ac:dyDescent="0.35">
      <c r="A18" s="1210">
        <v>6</v>
      </c>
      <c r="B18" s="1210">
        <v>1</v>
      </c>
      <c r="C18" s="1210">
        <v>4</v>
      </c>
      <c r="D18" s="1210">
        <v>2</v>
      </c>
      <c r="E18" s="1208" t="s">
        <v>911</v>
      </c>
      <c r="F18" s="1233" t="s">
        <v>912</v>
      </c>
      <c r="G18" s="125" t="s">
        <v>469</v>
      </c>
      <c r="H18" s="125" t="s">
        <v>51</v>
      </c>
      <c r="I18" s="125">
        <v>1</v>
      </c>
      <c r="J18" s="1208" t="s">
        <v>907</v>
      </c>
      <c r="K18" s="1210" t="s">
        <v>35</v>
      </c>
      <c r="L18" s="1236"/>
      <c r="M18" s="1214">
        <v>45000</v>
      </c>
      <c r="N18" s="1236"/>
      <c r="O18" s="1214">
        <v>45000</v>
      </c>
      <c r="P18" s="1236"/>
      <c r="Q18" s="1208" t="s">
        <v>899</v>
      </c>
      <c r="R18" s="1208" t="s">
        <v>908</v>
      </c>
    </row>
    <row r="19" spans="1:18" x14ac:dyDescent="0.35">
      <c r="A19" s="1232"/>
      <c r="B19" s="1232"/>
      <c r="C19" s="1232"/>
      <c r="D19" s="1232"/>
      <c r="E19" s="1225"/>
      <c r="F19" s="1234"/>
      <c r="G19" s="125" t="s">
        <v>49</v>
      </c>
      <c r="H19" s="125" t="s">
        <v>181</v>
      </c>
      <c r="I19" s="125">
        <v>1</v>
      </c>
      <c r="J19" s="1225"/>
      <c r="K19" s="1232"/>
      <c r="L19" s="1237"/>
      <c r="M19" s="1239"/>
      <c r="N19" s="1237"/>
      <c r="O19" s="1239"/>
      <c r="P19" s="1237"/>
      <c r="Q19" s="1225"/>
      <c r="R19" s="1225"/>
    </row>
    <row r="20" spans="1:18" ht="29" x14ac:dyDescent="0.35">
      <c r="A20" s="1232"/>
      <c r="B20" s="1232"/>
      <c r="C20" s="1232"/>
      <c r="D20" s="1232"/>
      <c r="E20" s="1225"/>
      <c r="F20" s="1234"/>
      <c r="G20" s="125" t="s">
        <v>49</v>
      </c>
      <c r="H20" s="126" t="s">
        <v>900</v>
      </c>
      <c r="I20" s="502">
        <v>1000</v>
      </c>
      <c r="J20" s="1225"/>
      <c r="K20" s="1232"/>
      <c r="L20" s="1237"/>
      <c r="M20" s="1239"/>
      <c r="N20" s="1237"/>
      <c r="O20" s="1239"/>
      <c r="P20" s="1237"/>
      <c r="Q20" s="1225"/>
      <c r="R20" s="1225"/>
    </row>
    <row r="21" spans="1:18" x14ac:dyDescent="0.35">
      <c r="A21" s="1232"/>
      <c r="B21" s="1232"/>
      <c r="C21" s="1232"/>
      <c r="D21" s="1232"/>
      <c r="E21" s="1225"/>
      <c r="F21" s="1234"/>
      <c r="G21" s="125" t="s">
        <v>42</v>
      </c>
      <c r="H21" s="125" t="s">
        <v>39</v>
      </c>
      <c r="I21" s="125">
        <v>20</v>
      </c>
      <c r="J21" s="1225"/>
      <c r="K21" s="1232"/>
      <c r="L21" s="1237"/>
      <c r="M21" s="1239"/>
      <c r="N21" s="1237"/>
      <c r="O21" s="1239"/>
      <c r="P21" s="1237"/>
      <c r="Q21" s="1225"/>
      <c r="R21" s="1225"/>
    </row>
    <row r="22" spans="1:18" x14ac:dyDescent="0.35">
      <c r="A22" s="1232"/>
      <c r="B22" s="1232"/>
      <c r="C22" s="1232"/>
      <c r="D22" s="1232"/>
      <c r="E22" s="1225"/>
      <c r="F22" s="1234"/>
      <c r="G22" s="125" t="s">
        <v>42</v>
      </c>
      <c r="H22" s="125" t="s">
        <v>39</v>
      </c>
      <c r="I22" s="125">
        <v>13</v>
      </c>
      <c r="J22" s="1225"/>
      <c r="K22" s="1232"/>
      <c r="L22" s="1237"/>
      <c r="M22" s="1239"/>
      <c r="N22" s="1237"/>
      <c r="O22" s="1239"/>
      <c r="P22" s="1237"/>
      <c r="Q22" s="1225"/>
      <c r="R22" s="1225"/>
    </row>
    <row r="23" spans="1:18" x14ac:dyDescent="0.35">
      <c r="A23" s="1211"/>
      <c r="B23" s="1211"/>
      <c r="C23" s="1211"/>
      <c r="D23" s="1211"/>
      <c r="E23" s="1209"/>
      <c r="F23" s="1235"/>
      <c r="G23" s="125" t="s">
        <v>42</v>
      </c>
      <c r="H23" s="125" t="s">
        <v>39</v>
      </c>
      <c r="I23" s="125">
        <v>20</v>
      </c>
      <c r="J23" s="1209"/>
      <c r="K23" s="1211"/>
      <c r="L23" s="1238"/>
      <c r="M23" s="1215"/>
      <c r="N23" s="1238"/>
      <c r="O23" s="1215"/>
      <c r="P23" s="1238"/>
      <c r="Q23" s="1209"/>
      <c r="R23" s="1209"/>
    </row>
    <row r="24" spans="1:18" ht="73.5" customHeight="1" x14ac:dyDescent="0.35">
      <c r="A24" s="1210">
        <v>7</v>
      </c>
      <c r="B24" s="1204">
        <v>1</v>
      </c>
      <c r="C24" s="1204">
        <v>4</v>
      </c>
      <c r="D24" s="1204">
        <v>2</v>
      </c>
      <c r="E24" s="1205" t="s">
        <v>913</v>
      </c>
      <c r="F24" s="1206" t="s">
        <v>914</v>
      </c>
      <c r="G24" s="125" t="s">
        <v>49</v>
      </c>
      <c r="H24" s="125" t="s">
        <v>181</v>
      </c>
      <c r="I24" s="125">
        <v>4</v>
      </c>
      <c r="J24" s="1208" t="s">
        <v>907</v>
      </c>
      <c r="K24" s="1210" t="s">
        <v>35</v>
      </c>
      <c r="L24" s="1212"/>
      <c r="M24" s="1214">
        <v>41000</v>
      </c>
      <c r="N24" s="1208"/>
      <c r="O24" s="1214">
        <v>41000</v>
      </c>
      <c r="P24" s="1208"/>
      <c r="Q24" s="1208" t="s">
        <v>899</v>
      </c>
      <c r="R24" s="1208" t="s">
        <v>908</v>
      </c>
    </row>
    <row r="25" spans="1:18" ht="99" customHeight="1" x14ac:dyDescent="0.35">
      <c r="A25" s="1211"/>
      <c r="B25" s="1204"/>
      <c r="C25" s="1204"/>
      <c r="D25" s="1204"/>
      <c r="E25" s="1205"/>
      <c r="F25" s="1207"/>
      <c r="G25" s="125" t="s">
        <v>49</v>
      </c>
      <c r="H25" s="126" t="s">
        <v>915</v>
      </c>
      <c r="I25" s="502">
        <v>4000</v>
      </c>
      <c r="J25" s="1209"/>
      <c r="K25" s="1211"/>
      <c r="L25" s="1213"/>
      <c r="M25" s="1215"/>
      <c r="N25" s="1209"/>
      <c r="O25" s="1215"/>
      <c r="P25" s="1209"/>
      <c r="Q25" s="1209"/>
      <c r="R25" s="1209"/>
    </row>
    <row r="26" spans="1:18" ht="80.25" customHeight="1" x14ac:dyDescent="0.35">
      <c r="A26" s="1243">
        <v>7</v>
      </c>
      <c r="B26" s="1240">
        <v>1</v>
      </c>
      <c r="C26" s="1240">
        <v>4</v>
      </c>
      <c r="D26" s="1240">
        <v>2</v>
      </c>
      <c r="E26" s="713" t="s">
        <v>913</v>
      </c>
      <c r="F26" s="1241" t="s">
        <v>1466</v>
      </c>
      <c r="G26" s="123" t="s">
        <v>49</v>
      </c>
      <c r="H26" s="123" t="s">
        <v>181</v>
      </c>
      <c r="I26" s="123">
        <v>4</v>
      </c>
      <c r="J26" s="704" t="s">
        <v>907</v>
      </c>
      <c r="K26" s="1243" t="s">
        <v>35</v>
      </c>
      <c r="L26" s="1245" t="s">
        <v>31</v>
      </c>
      <c r="M26" s="1247">
        <v>28000</v>
      </c>
      <c r="N26" s="1249">
        <v>13000</v>
      </c>
      <c r="O26" s="1247">
        <v>28000</v>
      </c>
      <c r="P26" s="1249">
        <v>13000</v>
      </c>
      <c r="Q26" s="704" t="s">
        <v>899</v>
      </c>
      <c r="R26" s="704" t="s">
        <v>908</v>
      </c>
    </row>
    <row r="27" spans="1:18" ht="81" customHeight="1" x14ac:dyDescent="0.35">
      <c r="A27" s="1244"/>
      <c r="B27" s="1240"/>
      <c r="C27" s="1240"/>
      <c r="D27" s="1240"/>
      <c r="E27" s="713"/>
      <c r="F27" s="1242"/>
      <c r="G27" s="123" t="s">
        <v>49</v>
      </c>
      <c r="H27" s="122" t="s">
        <v>915</v>
      </c>
      <c r="I27" s="503">
        <v>4000</v>
      </c>
      <c r="J27" s="706"/>
      <c r="K27" s="1244"/>
      <c r="L27" s="1246"/>
      <c r="M27" s="1248"/>
      <c r="N27" s="1250"/>
      <c r="O27" s="1248"/>
      <c r="P27" s="1250"/>
      <c r="Q27" s="706"/>
      <c r="R27" s="706"/>
    </row>
    <row r="28" spans="1:18" ht="32.25" customHeight="1" x14ac:dyDescent="0.35">
      <c r="A28" s="504"/>
      <c r="B28" s="1251" t="s">
        <v>1561</v>
      </c>
      <c r="C28" s="1252"/>
      <c r="D28" s="1252"/>
      <c r="E28" s="1252"/>
      <c r="F28" s="1252"/>
      <c r="G28" s="1252"/>
      <c r="H28" s="1252"/>
      <c r="I28" s="1252"/>
      <c r="J28" s="1252"/>
      <c r="K28" s="1252"/>
      <c r="L28" s="1252"/>
      <c r="M28" s="1252"/>
      <c r="N28" s="1252"/>
      <c r="O28" s="1252"/>
      <c r="P28" s="1252"/>
      <c r="Q28" s="1252"/>
      <c r="R28" s="1253"/>
    </row>
    <row r="29" spans="1:18" ht="203" x14ac:dyDescent="0.35">
      <c r="A29" s="125">
        <v>8</v>
      </c>
      <c r="B29" s="125">
        <v>1</v>
      </c>
      <c r="C29" s="125">
        <v>4</v>
      </c>
      <c r="D29" s="125">
        <v>5</v>
      </c>
      <c r="E29" s="126" t="s">
        <v>916</v>
      </c>
      <c r="F29" s="135" t="s">
        <v>1467</v>
      </c>
      <c r="G29" s="126" t="s">
        <v>469</v>
      </c>
      <c r="H29" s="126" t="s">
        <v>51</v>
      </c>
      <c r="I29" s="126">
        <v>5</v>
      </c>
      <c r="J29" s="126" t="s">
        <v>907</v>
      </c>
      <c r="K29" s="125" t="s">
        <v>35</v>
      </c>
      <c r="L29" s="505"/>
      <c r="M29" s="134">
        <v>35000</v>
      </c>
      <c r="N29" s="505"/>
      <c r="O29" s="134">
        <v>35000</v>
      </c>
      <c r="P29" s="505"/>
      <c r="Q29" s="126" t="s">
        <v>899</v>
      </c>
      <c r="R29" s="126" t="s">
        <v>908</v>
      </c>
    </row>
    <row r="30" spans="1:18" ht="217.5" x14ac:dyDescent="0.35">
      <c r="A30" s="123">
        <v>8</v>
      </c>
      <c r="B30" s="123">
        <v>1</v>
      </c>
      <c r="C30" s="123">
        <v>4</v>
      </c>
      <c r="D30" s="123">
        <v>5</v>
      </c>
      <c r="E30" s="122" t="s">
        <v>916</v>
      </c>
      <c r="F30" s="128" t="s">
        <v>1071</v>
      </c>
      <c r="G30" s="122" t="s">
        <v>469</v>
      </c>
      <c r="H30" s="122" t="s">
        <v>51</v>
      </c>
      <c r="I30" s="122">
        <v>5</v>
      </c>
      <c r="J30" s="122" t="s">
        <v>907</v>
      </c>
      <c r="K30" s="123" t="s">
        <v>35</v>
      </c>
      <c r="L30" s="506"/>
      <c r="M30" s="124">
        <v>18000</v>
      </c>
      <c r="N30" s="506"/>
      <c r="O30" s="124">
        <v>18000</v>
      </c>
      <c r="P30" s="506"/>
      <c r="Q30" s="122" t="s">
        <v>899</v>
      </c>
      <c r="R30" s="122" t="s">
        <v>908</v>
      </c>
    </row>
    <row r="31" spans="1:18" ht="33.75" customHeight="1" x14ac:dyDescent="0.35">
      <c r="A31" s="123"/>
      <c r="B31" s="1251" t="s">
        <v>1459</v>
      </c>
      <c r="C31" s="1252"/>
      <c r="D31" s="1252"/>
      <c r="E31" s="1252"/>
      <c r="F31" s="1252"/>
      <c r="G31" s="1252"/>
      <c r="H31" s="1252"/>
      <c r="I31" s="1252"/>
      <c r="J31" s="1252"/>
      <c r="K31" s="1252"/>
      <c r="L31" s="1252"/>
      <c r="M31" s="1252"/>
      <c r="N31" s="1252"/>
      <c r="O31" s="1252"/>
      <c r="P31" s="1252"/>
      <c r="Q31" s="1252"/>
      <c r="R31" s="1253"/>
    </row>
    <row r="32" spans="1:18" ht="130.5" x14ac:dyDescent="0.35">
      <c r="A32" s="125">
        <v>9</v>
      </c>
      <c r="B32" s="125">
        <v>1</v>
      </c>
      <c r="C32" s="125">
        <v>4</v>
      </c>
      <c r="D32" s="125">
        <v>2</v>
      </c>
      <c r="E32" s="126" t="s">
        <v>917</v>
      </c>
      <c r="F32" s="507" t="s">
        <v>1468</v>
      </c>
      <c r="G32" s="125" t="s">
        <v>44</v>
      </c>
      <c r="H32" s="126" t="s">
        <v>461</v>
      </c>
      <c r="I32" s="125">
        <v>100</v>
      </c>
      <c r="J32" s="126" t="s">
        <v>918</v>
      </c>
      <c r="K32" s="125" t="s">
        <v>35</v>
      </c>
      <c r="L32" s="505"/>
      <c r="M32" s="134">
        <v>12000</v>
      </c>
      <c r="N32" s="505"/>
      <c r="O32" s="134">
        <v>12000</v>
      </c>
      <c r="P32" s="505"/>
      <c r="Q32" s="126" t="s">
        <v>899</v>
      </c>
      <c r="R32" s="126" t="s">
        <v>908</v>
      </c>
    </row>
    <row r="33" spans="1:18" ht="63.75" customHeight="1" x14ac:dyDescent="0.35">
      <c r="A33" s="1210">
        <v>10</v>
      </c>
      <c r="B33" s="1208">
        <v>1</v>
      </c>
      <c r="C33" s="1208">
        <v>4</v>
      </c>
      <c r="D33" s="1208">
        <v>2</v>
      </c>
      <c r="E33" s="1208" t="s">
        <v>1460</v>
      </c>
      <c r="F33" s="1226" t="s">
        <v>1469</v>
      </c>
      <c r="G33" s="126" t="s">
        <v>453</v>
      </c>
      <c r="H33" s="126" t="s">
        <v>123</v>
      </c>
      <c r="I33" s="126">
        <v>2</v>
      </c>
      <c r="J33" s="1208" t="s">
        <v>919</v>
      </c>
      <c r="K33" s="1208" t="s">
        <v>35</v>
      </c>
      <c r="L33" s="1208"/>
      <c r="M33" s="1229">
        <v>100000</v>
      </c>
      <c r="N33" s="1208"/>
      <c r="O33" s="1229">
        <v>100000</v>
      </c>
      <c r="P33" s="1208"/>
      <c r="Q33" s="1208" t="s">
        <v>899</v>
      </c>
      <c r="R33" s="1208" t="s">
        <v>908</v>
      </c>
    </row>
    <row r="34" spans="1:18" ht="67.5" customHeight="1" x14ac:dyDescent="0.35">
      <c r="A34" s="1232"/>
      <c r="B34" s="1225"/>
      <c r="C34" s="1225"/>
      <c r="D34" s="1225"/>
      <c r="E34" s="1225"/>
      <c r="F34" s="1227"/>
      <c r="G34" s="126" t="s">
        <v>49</v>
      </c>
      <c r="H34" s="126" t="s">
        <v>181</v>
      </c>
      <c r="I34" s="126">
        <v>2</v>
      </c>
      <c r="J34" s="1225"/>
      <c r="K34" s="1225"/>
      <c r="L34" s="1225"/>
      <c r="M34" s="1230"/>
      <c r="N34" s="1225"/>
      <c r="O34" s="1230"/>
      <c r="P34" s="1225"/>
      <c r="Q34" s="1225"/>
      <c r="R34" s="1225"/>
    </row>
    <row r="35" spans="1:18" ht="74.25" customHeight="1" x14ac:dyDescent="0.35">
      <c r="A35" s="1211"/>
      <c r="B35" s="1209"/>
      <c r="C35" s="1209"/>
      <c r="D35" s="1209"/>
      <c r="E35" s="1209"/>
      <c r="F35" s="1228"/>
      <c r="G35" s="126" t="s">
        <v>920</v>
      </c>
      <c r="H35" s="126" t="s">
        <v>921</v>
      </c>
      <c r="I35" s="126">
        <v>2</v>
      </c>
      <c r="J35" s="1209"/>
      <c r="K35" s="1209"/>
      <c r="L35" s="1209"/>
      <c r="M35" s="1231"/>
      <c r="N35" s="1209"/>
      <c r="O35" s="1231"/>
      <c r="P35" s="1209"/>
      <c r="Q35" s="1209"/>
      <c r="R35" s="1209"/>
    </row>
    <row r="36" spans="1:18" ht="145" x14ac:dyDescent="0.35">
      <c r="A36" s="508">
        <v>11</v>
      </c>
      <c r="B36" s="508">
        <v>1</v>
      </c>
      <c r="C36" s="508">
        <v>4</v>
      </c>
      <c r="D36" s="508">
        <v>2</v>
      </c>
      <c r="E36" s="508" t="s">
        <v>1461</v>
      </c>
      <c r="F36" s="509" t="s">
        <v>1562</v>
      </c>
      <c r="G36" s="508" t="s">
        <v>469</v>
      </c>
      <c r="H36" s="508" t="s">
        <v>51</v>
      </c>
      <c r="I36" s="508">
        <v>6</v>
      </c>
      <c r="J36" s="146" t="s">
        <v>1462</v>
      </c>
      <c r="K36" s="508" t="s">
        <v>156</v>
      </c>
      <c r="L36" s="508"/>
      <c r="M36" s="510">
        <v>48000</v>
      </c>
      <c r="N36" s="510"/>
      <c r="O36" s="510">
        <v>48000</v>
      </c>
      <c r="P36" s="511"/>
      <c r="Q36" s="508" t="s">
        <v>899</v>
      </c>
      <c r="R36" s="508" t="s">
        <v>908</v>
      </c>
    </row>
    <row r="37" spans="1:18" ht="36" customHeight="1" x14ac:dyDescent="0.35">
      <c r="A37" s="758" t="s">
        <v>1463</v>
      </c>
      <c r="B37" s="892"/>
      <c r="C37" s="892"/>
      <c r="D37" s="892"/>
      <c r="E37" s="892"/>
      <c r="F37" s="892"/>
      <c r="G37" s="892"/>
      <c r="H37" s="892"/>
      <c r="I37" s="892"/>
      <c r="J37" s="892"/>
      <c r="K37" s="892"/>
      <c r="L37" s="892"/>
      <c r="M37" s="892"/>
      <c r="N37" s="892"/>
      <c r="O37" s="892"/>
      <c r="P37" s="892"/>
      <c r="Q37" s="892"/>
      <c r="R37" s="893"/>
    </row>
    <row r="38" spans="1:18" x14ac:dyDescent="0.35">
      <c r="A38" s="34"/>
      <c r="B38" s="106"/>
      <c r="C38" s="106"/>
      <c r="D38" s="106"/>
      <c r="E38" s="106"/>
      <c r="F38" s="106"/>
      <c r="G38" s="106"/>
      <c r="H38" s="106"/>
      <c r="I38" s="106"/>
      <c r="J38" s="106"/>
      <c r="K38" s="106"/>
      <c r="L38" s="106"/>
      <c r="M38" s="106"/>
      <c r="N38" s="106"/>
      <c r="O38" s="106"/>
      <c r="P38" s="106"/>
      <c r="Q38" s="106"/>
      <c r="R38" s="106"/>
    </row>
    <row r="39" spans="1:18" ht="15.5" x14ac:dyDescent="0.35">
      <c r="M39" s="761"/>
      <c r="N39" s="744" t="s">
        <v>202</v>
      </c>
      <c r="O39" s="744"/>
      <c r="P39" s="744"/>
    </row>
    <row r="40" spans="1:18" x14ac:dyDescent="0.35">
      <c r="M40" s="761"/>
      <c r="N40" s="141" t="s">
        <v>33</v>
      </c>
      <c r="O40" s="761" t="s">
        <v>34</v>
      </c>
      <c r="P40" s="761"/>
    </row>
    <row r="41" spans="1:18" x14ac:dyDescent="0.35">
      <c r="M41" s="761"/>
      <c r="N41" s="141"/>
      <c r="O41" s="141">
        <v>2020</v>
      </c>
      <c r="P41" s="141">
        <v>2021</v>
      </c>
    </row>
    <row r="42" spans="1:18" x14ac:dyDescent="0.35">
      <c r="M42" s="141" t="s">
        <v>316</v>
      </c>
      <c r="N42" s="335">
        <v>10</v>
      </c>
      <c r="O42" s="336">
        <f>M9+M11+M14+M18+M24+M29+M32+M33</f>
        <v>382000</v>
      </c>
      <c r="P42" s="336">
        <f>N7+N8</f>
        <v>60000</v>
      </c>
    </row>
    <row r="43" spans="1:18" x14ac:dyDescent="0.35">
      <c r="M43" s="141" t="s">
        <v>317</v>
      </c>
      <c r="N43" s="108">
        <v>11</v>
      </c>
      <c r="O43" s="109">
        <f>O9+O11+O14+O18+O26+O30+O32+O33+O36</f>
        <v>400000</v>
      </c>
      <c r="P43" s="109">
        <f>P7+P8+P26</f>
        <v>73000</v>
      </c>
      <c r="Q43" s="2"/>
    </row>
  </sheetData>
  <mergeCells count="126">
    <mergeCell ref="O26:O27"/>
    <mergeCell ref="P26:P27"/>
    <mergeCell ref="Q26:Q27"/>
    <mergeCell ref="R26:R27"/>
    <mergeCell ref="B28:R28"/>
    <mergeCell ref="B31:R31"/>
    <mergeCell ref="A33:A35"/>
    <mergeCell ref="B33:B35"/>
    <mergeCell ref="C33:C35"/>
    <mergeCell ref="D33:D35"/>
    <mergeCell ref="E33:E35"/>
    <mergeCell ref="F33:F35"/>
    <mergeCell ref="J33:J35"/>
    <mergeCell ref="K33:K35"/>
    <mergeCell ref="L33:L35"/>
    <mergeCell ref="M33:M35"/>
    <mergeCell ref="N33:N35"/>
    <mergeCell ref="O33:O35"/>
    <mergeCell ref="P33:P35"/>
    <mergeCell ref="Q33:Q35"/>
    <mergeCell ref="R33:R35"/>
    <mergeCell ref="A26:A27"/>
    <mergeCell ref="B26:B27"/>
    <mergeCell ref="C26:C27"/>
    <mergeCell ref="D26:D27"/>
    <mergeCell ref="E26:E27"/>
    <mergeCell ref="F26:F27"/>
    <mergeCell ref="J26:J27"/>
    <mergeCell ref="K26:K27"/>
    <mergeCell ref="L26:L27"/>
    <mergeCell ref="N14:N17"/>
    <mergeCell ref="M24:M25"/>
    <mergeCell ref="N24:N25"/>
    <mergeCell ref="F14:F17"/>
    <mergeCell ref="J14:J17"/>
    <mergeCell ref="K14:K17"/>
    <mergeCell ref="L14:L17"/>
    <mergeCell ref="M14:M17"/>
    <mergeCell ref="M26:M27"/>
    <mergeCell ref="N26:N27"/>
    <mergeCell ref="O14:O17"/>
    <mergeCell ref="P14:P17"/>
    <mergeCell ref="Q14:Q17"/>
    <mergeCell ref="R14:R17"/>
    <mergeCell ref="A18:A23"/>
    <mergeCell ref="B18:B23"/>
    <mergeCell ref="C18:C23"/>
    <mergeCell ref="D18:D23"/>
    <mergeCell ref="E18:E23"/>
    <mergeCell ref="F18:F23"/>
    <mergeCell ref="J18:J23"/>
    <mergeCell ref="K18:K23"/>
    <mergeCell ref="L18:L23"/>
    <mergeCell ref="M18:M23"/>
    <mergeCell ref="N18:N23"/>
    <mergeCell ref="O18:O23"/>
    <mergeCell ref="P18:P23"/>
    <mergeCell ref="Q18:Q23"/>
    <mergeCell ref="R18:R23"/>
    <mergeCell ref="A14:A17"/>
    <mergeCell ref="B14:B17"/>
    <mergeCell ref="C14:C17"/>
    <mergeCell ref="D14:D17"/>
    <mergeCell ref="E14:E17"/>
    <mergeCell ref="N9:N10"/>
    <mergeCell ref="O9:O10"/>
    <mergeCell ref="P9:P10"/>
    <mergeCell ref="Q9:Q10"/>
    <mergeCell ref="R9:R10"/>
    <mergeCell ref="A11:A13"/>
    <mergeCell ref="B11:B13"/>
    <mergeCell ref="C11:C13"/>
    <mergeCell ref="D11:D13"/>
    <mergeCell ref="E11:E13"/>
    <mergeCell ref="F11:F13"/>
    <mergeCell ref="G11:G12"/>
    <mergeCell ref="J11:J13"/>
    <mergeCell ref="K11:K13"/>
    <mergeCell ref="L11:L13"/>
    <mergeCell ref="M11:M13"/>
    <mergeCell ref="N11:N13"/>
    <mergeCell ref="O11:O13"/>
    <mergeCell ref="P11:P13"/>
    <mergeCell ref="Q11:Q13"/>
    <mergeCell ref="R11:R13"/>
    <mergeCell ref="L9:L10"/>
    <mergeCell ref="M9:M10"/>
    <mergeCell ref="H4:I4"/>
    <mergeCell ref="J4:J5"/>
    <mergeCell ref="K4:L4"/>
    <mergeCell ref="A4:A5"/>
    <mergeCell ref="B4:B5"/>
    <mergeCell ref="E4:E5"/>
    <mergeCell ref="F4:F5"/>
    <mergeCell ref="A9:A10"/>
    <mergeCell ref="B9:B10"/>
    <mergeCell ref="C9:C10"/>
    <mergeCell ref="D9:D10"/>
    <mergeCell ref="E9:E10"/>
    <mergeCell ref="F9:F10"/>
    <mergeCell ref="J9:J10"/>
    <mergeCell ref="K9:K10"/>
    <mergeCell ref="A37:R37"/>
    <mergeCell ref="M39:M41"/>
    <mergeCell ref="N39:P39"/>
    <mergeCell ref="O40:P40"/>
    <mergeCell ref="Q4:Q5"/>
    <mergeCell ref="R4:R5"/>
    <mergeCell ref="M4:N4"/>
    <mergeCell ref="O4:P4"/>
    <mergeCell ref="C24:C25"/>
    <mergeCell ref="D24:D25"/>
    <mergeCell ref="E24:E25"/>
    <mergeCell ref="F24:F25"/>
    <mergeCell ref="J24:J25"/>
    <mergeCell ref="K24:K25"/>
    <mergeCell ref="L24:L25"/>
    <mergeCell ref="O24:O25"/>
    <mergeCell ref="P24:P25"/>
    <mergeCell ref="Q24:Q25"/>
    <mergeCell ref="R24:R25"/>
    <mergeCell ref="A24:A25"/>
    <mergeCell ref="B24:B25"/>
    <mergeCell ref="C4:C5"/>
    <mergeCell ref="D4:D5"/>
    <mergeCell ref="G4:G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RDO45"/>
  <sheetViews>
    <sheetView topLeftCell="A34" zoomScale="70" zoomScaleNormal="70" workbookViewId="0">
      <selection activeCell="H34" sqref="H34"/>
    </sheetView>
  </sheetViews>
  <sheetFormatPr defaultRowHeight="14.5" x14ac:dyDescent="0.35"/>
  <cols>
    <col min="1" max="1" width="4.7265625" style="192" customWidth="1"/>
    <col min="2" max="2" width="8.81640625" style="192" customWidth="1"/>
    <col min="3" max="3" width="11.453125" style="192" customWidth="1"/>
    <col min="4" max="4" width="9.7265625" style="192" customWidth="1"/>
    <col min="5" max="5" width="45.7265625" style="192" customWidth="1"/>
    <col min="6" max="6" width="62.26953125" style="192" customWidth="1"/>
    <col min="7" max="7" width="35.7265625" style="192" customWidth="1"/>
    <col min="8" max="8" width="20.453125" style="192" customWidth="1"/>
    <col min="9" max="9" width="12.1796875" style="192" customWidth="1"/>
    <col min="10" max="10" width="32.1796875" style="192" customWidth="1"/>
    <col min="11" max="11" width="12.1796875" style="192" customWidth="1"/>
    <col min="12" max="12" width="12.7265625" style="192" customWidth="1"/>
    <col min="13" max="13" width="17.81640625" style="192" customWidth="1"/>
    <col min="14" max="14" width="17.26953125" style="192" customWidth="1"/>
    <col min="15" max="16" width="18" style="192" customWidth="1"/>
    <col min="17" max="17" width="21.26953125" style="192" customWidth="1"/>
    <col min="18" max="18" width="23.54296875" style="192" customWidth="1"/>
    <col min="19" max="19" width="19.54296875" style="192" customWidth="1"/>
    <col min="20" max="258" width="9.1796875" style="192"/>
    <col min="259" max="259" width="4.7265625" style="192" bestFit="1" customWidth="1"/>
    <col min="260" max="260" width="9.7265625" style="192" bestFit="1" customWidth="1"/>
    <col min="261" max="261" width="10" style="192" bestFit="1" customWidth="1"/>
    <col min="262" max="262" width="8.81640625" style="192" bestFit="1" customWidth="1"/>
    <col min="263" max="263" width="22.81640625" style="192" customWidth="1"/>
    <col min="264" max="264" width="59.7265625" style="192" bestFit="1" customWidth="1"/>
    <col min="265" max="265" width="57.81640625" style="192" bestFit="1" customWidth="1"/>
    <col min="266" max="266" width="35.26953125" style="192" bestFit="1" customWidth="1"/>
    <col min="267" max="267" width="28.1796875" style="192" bestFit="1" customWidth="1"/>
    <col min="268" max="268" width="33.1796875" style="192" bestFit="1" customWidth="1"/>
    <col min="269" max="269" width="26" style="192" bestFit="1" customWidth="1"/>
    <col min="270" max="270" width="19.1796875" style="192" bestFit="1" customWidth="1"/>
    <col min="271" max="271" width="10.453125" style="192" customWidth="1"/>
    <col min="272" max="272" width="11.81640625" style="192" customWidth="1"/>
    <col min="273" max="273" width="14.7265625" style="192" customWidth="1"/>
    <col min="274" max="274" width="9" style="192" bestFit="1" customWidth="1"/>
    <col min="275" max="514" width="9.1796875" style="192"/>
    <col min="515" max="515" width="4.7265625" style="192" bestFit="1" customWidth="1"/>
    <col min="516" max="516" width="9.7265625" style="192" bestFit="1" customWidth="1"/>
    <col min="517" max="517" width="10" style="192" bestFit="1" customWidth="1"/>
    <col min="518" max="518" width="8.81640625" style="192" bestFit="1" customWidth="1"/>
    <col min="519" max="519" width="22.81640625" style="192" customWidth="1"/>
    <col min="520" max="520" width="59.7265625" style="192" bestFit="1" customWidth="1"/>
    <col min="521" max="521" width="57.81640625" style="192" bestFit="1" customWidth="1"/>
    <col min="522" max="522" width="35.26953125" style="192" bestFit="1" customWidth="1"/>
    <col min="523" max="523" width="28.1796875" style="192" bestFit="1" customWidth="1"/>
    <col min="524" max="524" width="33.1796875" style="192" bestFit="1" customWidth="1"/>
    <col min="525" max="525" width="26" style="192" bestFit="1" customWidth="1"/>
    <col min="526" max="526" width="19.1796875" style="192" bestFit="1" customWidth="1"/>
    <col min="527" max="527" width="10.453125" style="192" customWidth="1"/>
    <col min="528" max="528" width="11.81640625" style="192" customWidth="1"/>
    <col min="529" max="529" width="14.7265625" style="192" customWidth="1"/>
    <col min="530" max="530" width="9" style="192" bestFit="1" customWidth="1"/>
    <col min="531" max="770" width="9.1796875" style="192"/>
    <col min="771" max="771" width="4.7265625" style="192" bestFit="1" customWidth="1"/>
    <col min="772" max="772" width="9.7265625" style="192" bestFit="1" customWidth="1"/>
    <col min="773" max="773" width="10" style="192" bestFit="1" customWidth="1"/>
    <col min="774" max="774" width="8.81640625" style="192" bestFit="1" customWidth="1"/>
    <col min="775" max="775" width="22.81640625" style="192" customWidth="1"/>
    <col min="776" max="776" width="59.7265625" style="192" bestFit="1" customWidth="1"/>
    <col min="777" max="777" width="57.81640625" style="192" bestFit="1" customWidth="1"/>
    <col min="778" max="778" width="35.26953125" style="192" bestFit="1" customWidth="1"/>
    <col min="779" max="779" width="28.1796875" style="192" bestFit="1" customWidth="1"/>
    <col min="780" max="780" width="33.1796875" style="192" bestFit="1" customWidth="1"/>
    <col min="781" max="781" width="26" style="192" bestFit="1" customWidth="1"/>
    <col min="782" max="782" width="19.1796875" style="192" bestFit="1" customWidth="1"/>
    <col min="783" max="783" width="10.453125" style="192" customWidth="1"/>
    <col min="784" max="784" width="11.81640625" style="192" customWidth="1"/>
    <col min="785" max="785" width="14.7265625" style="192" customWidth="1"/>
    <col min="786" max="786" width="9" style="192" bestFit="1" customWidth="1"/>
    <col min="787" max="1026" width="9.1796875" style="192"/>
    <col min="1027" max="1027" width="4.7265625" style="192" bestFit="1" customWidth="1"/>
    <col min="1028" max="1028" width="9.7265625" style="192" bestFit="1" customWidth="1"/>
    <col min="1029" max="1029" width="10" style="192" bestFit="1" customWidth="1"/>
    <col min="1030" max="1030" width="8.81640625" style="192" bestFit="1" customWidth="1"/>
    <col min="1031" max="1031" width="22.81640625" style="192" customWidth="1"/>
    <col min="1032" max="1032" width="59.7265625" style="192" bestFit="1" customWidth="1"/>
    <col min="1033" max="1033" width="57.81640625" style="192" bestFit="1" customWidth="1"/>
    <col min="1034" max="1034" width="35.26953125" style="192" bestFit="1" customWidth="1"/>
    <col min="1035" max="1035" width="28.1796875" style="192" bestFit="1" customWidth="1"/>
    <col min="1036" max="1036" width="33.1796875" style="192" bestFit="1" customWidth="1"/>
    <col min="1037" max="1037" width="26" style="192" bestFit="1" customWidth="1"/>
    <col min="1038" max="1038" width="19.1796875" style="192" bestFit="1" customWidth="1"/>
    <col min="1039" max="1039" width="10.453125" style="192" customWidth="1"/>
    <col min="1040" max="1040" width="11.81640625" style="192" customWidth="1"/>
    <col min="1041" max="1041" width="14.7265625" style="192" customWidth="1"/>
    <col min="1042" max="1042" width="9" style="192" bestFit="1" customWidth="1"/>
    <col min="1043" max="1282" width="9.1796875" style="192"/>
    <col min="1283" max="1283" width="4.7265625" style="192" bestFit="1" customWidth="1"/>
    <col min="1284" max="1284" width="9.7265625" style="192" bestFit="1" customWidth="1"/>
    <col min="1285" max="1285" width="10" style="192" bestFit="1" customWidth="1"/>
    <col min="1286" max="1286" width="8.81640625" style="192" bestFit="1" customWidth="1"/>
    <col min="1287" max="1287" width="22.81640625" style="192" customWidth="1"/>
    <col min="1288" max="1288" width="59.7265625" style="192" bestFit="1" customWidth="1"/>
    <col min="1289" max="1289" width="57.81640625" style="192" bestFit="1" customWidth="1"/>
    <col min="1290" max="1290" width="35.26953125" style="192" bestFit="1" customWidth="1"/>
    <col min="1291" max="1291" width="28.1796875" style="192" bestFit="1" customWidth="1"/>
    <col min="1292" max="1292" width="33.1796875" style="192" bestFit="1" customWidth="1"/>
    <col min="1293" max="1293" width="26" style="192" bestFit="1" customWidth="1"/>
    <col min="1294" max="1294" width="19.1796875" style="192" bestFit="1" customWidth="1"/>
    <col min="1295" max="1295" width="10.453125" style="192" customWidth="1"/>
    <col min="1296" max="1296" width="11.81640625" style="192" customWidth="1"/>
    <col min="1297" max="1297" width="14.7265625" style="192" customWidth="1"/>
    <col min="1298" max="1298" width="9" style="192" bestFit="1" customWidth="1"/>
    <col min="1299" max="1538" width="9.1796875" style="192"/>
    <col min="1539" max="1539" width="4.7265625" style="192" bestFit="1" customWidth="1"/>
    <col min="1540" max="1540" width="9.7265625" style="192" bestFit="1" customWidth="1"/>
    <col min="1541" max="1541" width="10" style="192" bestFit="1" customWidth="1"/>
    <col min="1542" max="1542" width="8.81640625" style="192" bestFit="1" customWidth="1"/>
    <col min="1543" max="1543" width="22.81640625" style="192" customWidth="1"/>
    <col min="1544" max="1544" width="59.7265625" style="192" bestFit="1" customWidth="1"/>
    <col min="1545" max="1545" width="57.81640625" style="192" bestFit="1" customWidth="1"/>
    <col min="1546" max="1546" width="35.26953125" style="192" bestFit="1" customWidth="1"/>
    <col min="1547" max="1547" width="28.1796875" style="192" bestFit="1" customWidth="1"/>
    <col min="1548" max="1548" width="33.1796875" style="192" bestFit="1" customWidth="1"/>
    <col min="1549" max="1549" width="26" style="192" bestFit="1" customWidth="1"/>
    <col min="1550" max="1550" width="19.1796875" style="192" bestFit="1" customWidth="1"/>
    <col min="1551" max="1551" width="10.453125" style="192" customWidth="1"/>
    <col min="1552" max="1552" width="11.81640625" style="192" customWidth="1"/>
    <col min="1553" max="1553" width="14.7265625" style="192" customWidth="1"/>
    <col min="1554" max="1554" width="9" style="192" bestFit="1" customWidth="1"/>
    <col min="1555" max="1794" width="9.1796875" style="192"/>
    <col min="1795" max="1795" width="4.7265625" style="192" bestFit="1" customWidth="1"/>
    <col min="1796" max="1796" width="9.7265625" style="192" bestFit="1" customWidth="1"/>
    <col min="1797" max="1797" width="10" style="192" bestFit="1" customWidth="1"/>
    <col min="1798" max="1798" width="8.81640625" style="192" bestFit="1" customWidth="1"/>
    <col min="1799" max="1799" width="22.81640625" style="192" customWidth="1"/>
    <col min="1800" max="1800" width="59.7265625" style="192" bestFit="1" customWidth="1"/>
    <col min="1801" max="1801" width="57.81640625" style="192" bestFit="1" customWidth="1"/>
    <col min="1802" max="1802" width="35.26953125" style="192" bestFit="1" customWidth="1"/>
    <col min="1803" max="1803" width="28.1796875" style="192" bestFit="1" customWidth="1"/>
    <col min="1804" max="1804" width="33.1796875" style="192" bestFit="1" customWidth="1"/>
    <col min="1805" max="1805" width="26" style="192" bestFit="1" customWidth="1"/>
    <col min="1806" max="1806" width="19.1796875" style="192" bestFit="1" customWidth="1"/>
    <col min="1807" max="1807" width="10.453125" style="192" customWidth="1"/>
    <col min="1808" max="1808" width="11.81640625" style="192" customWidth="1"/>
    <col min="1809" max="1809" width="14.7265625" style="192" customWidth="1"/>
    <col min="1810" max="1810" width="9" style="192" bestFit="1" customWidth="1"/>
    <col min="1811" max="2050" width="9.1796875" style="192"/>
    <col min="2051" max="2051" width="4.7265625" style="192" bestFit="1" customWidth="1"/>
    <col min="2052" max="2052" width="9.7265625" style="192" bestFit="1" customWidth="1"/>
    <col min="2053" max="2053" width="10" style="192" bestFit="1" customWidth="1"/>
    <col min="2054" max="2054" width="8.81640625" style="192" bestFit="1" customWidth="1"/>
    <col min="2055" max="2055" width="22.81640625" style="192" customWidth="1"/>
    <col min="2056" max="2056" width="59.7265625" style="192" bestFit="1" customWidth="1"/>
    <col min="2057" max="2057" width="57.81640625" style="192" bestFit="1" customWidth="1"/>
    <col min="2058" max="2058" width="35.26953125" style="192" bestFit="1" customWidth="1"/>
    <col min="2059" max="2059" width="28.1796875" style="192" bestFit="1" customWidth="1"/>
    <col min="2060" max="2060" width="33.1796875" style="192" bestFit="1" customWidth="1"/>
    <col min="2061" max="2061" width="26" style="192" bestFit="1" customWidth="1"/>
    <col min="2062" max="2062" width="19.1796875" style="192" bestFit="1" customWidth="1"/>
    <col min="2063" max="2063" width="10.453125" style="192" customWidth="1"/>
    <col min="2064" max="2064" width="11.81640625" style="192" customWidth="1"/>
    <col min="2065" max="2065" width="14.7265625" style="192" customWidth="1"/>
    <col min="2066" max="2066" width="9" style="192" bestFit="1" customWidth="1"/>
    <col min="2067" max="2306" width="9.1796875" style="192"/>
    <col min="2307" max="2307" width="4.7265625" style="192" bestFit="1" customWidth="1"/>
    <col min="2308" max="2308" width="9.7265625" style="192" bestFit="1" customWidth="1"/>
    <col min="2309" max="2309" width="10" style="192" bestFit="1" customWidth="1"/>
    <col min="2310" max="2310" width="8.81640625" style="192" bestFit="1" customWidth="1"/>
    <col min="2311" max="2311" width="22.81640625" style="192" customWidth="1"/>
    <col min="2312" max="2312" width="59.7265625" style="192" bestFit="1" customWidth="1"/>
    <col min="2313" max="2313" width="57.81640625" style="192" bestFit="1" customWidth="1"/>
    <col min="2314" max="2314" width="35.26953125" style="192" bestFit="1" customWidth="1"/>
    <col min="2315" max="2315" width="28.1796875" style="192" bestFit="1" customWidth="1"/>
    <col min="2316" max="2316" width="33.1796875" style="192" bestFit="1" customWidth="1"/>
    <col min="2317" max="2317" width="26" style="192" bestFit="1" customWidth="1"/>
    <col min="2318" max="2318" width="19.1796875" style="192" bestFit="1" customWidth="1"/>
    <col min="2319" max="2319" width="10.453125" style="192" customWidth="1"/>
    <col min="2320" max="2320" width="11.81640625" style="192" customWidth="1"/>
    <col min="2321" max="2321" width="14.7265625" style="192" customWidth="1"/>
    <col min="2322" max="2322" width="9" style="192" bestFit="1" customWidth="1"/>
    <col min="2323" max="2562" width="9.1796875" style="192"/>
    <col min="2563" max="2563" width="4.7265625" style="192" bestFit="1" customWidth="1"/>
    <col min="2564" max="2564" width="9.7265625" style="192" bestFit="1" customWidth="1"/>
    <col min="2565" max="2565" width="10" style="192" bestFit="1" customWidth="1"/>
    <col min="2566" max="2566" width="8.81640625" style="192" bestFit="1" customWidth="1"/>
    <col min="2567" max="2567" width="22.81640625" style="192" customWidth="1"/>
    <col min="2568" max="2568" width="59.7265625" style="192" bestFit="1" customWidth="1"/>
    <col min="2569" max="2569" width="57.81640625" style="192" bestFit="1" customWidth="1"/>
    <col min="2570" max="2570" width="35.26953125" style="192" bestFit="1" customWidth="1"/>
    <col min="2571" max="2571" width="28.1796875" style="192" bestFit="1" customWidth="1"/>
    <col min="2572" max="2572" width="33.1796875" style="192" bestFit="1" customWidth="1"/>
    <col min="2573" max="2573" width="26" style="192" bestFit="1" customWidth="1"/>
    <col min="2574" max="2574" width="19.1796875" style="192" bestFit="1" customWidth="1"/>
    <col min="2575" max="2575" width="10.453125" style="192" customWidth="1"/>
    <col min="2576" max="2576" width="11.81640625" style="192" customWidth="1"/>
    <col min="2577" max="2577" width="14.7265625" style="192" customWidth="1"/>
    <col min="2578" max="2578" width="9" style="192" bestFit="1" customWidth="1"/>
    <col min="2579" max="2818" width="9.1796875" style="192"/>
    <col min="2819" max="2819" width="4.7265625" style="192" bestFit="1" customWidth="1"/>
    <col min="2820" max="2820" width="9.7265625" style="192" bestFit="1" customWidth="1"/>
    <col min="2821" max="2821" width="10" style="192" bestFit="1" customWidth="1"/>
    <col min="2822" max="2822" width="8.81640625" style="192" bestFit="1" customWidth="1"/>
    <col min="2823" max="2823" width="22.81640625" style="192" customWidth="1"/>
    <col min="2824" max="2824" width="59.7265625" style="192" bestFit="1" customWidth="1"/>
    <col min="2825" max="2825" width="57.81640625" style="192" bestFit="1" customWidth="1"/>
    <col min="2826" max="2826" width="35.26953125" style="192" bestFit="1" customWidth="1"/>
    <col min="2827" max="2827" width="28.1796875" style="192" bestFit="1" customWidth="1"/>
    <col min="2828" max="2828" width="33.1796875" style="192" bestFit="1" customWidth="1"/>
    <col min="2829" max="2829" width="26" style="192" bestFit="1" customWidth="1"/>
    <col min="2830" max="2830" width="19.1796875" style="192" bestFit="1" customWidth="1"/>
    <col min="2831" max="2831" width="10.453125" style="192" customWidth="1"/>
    <col min="2832" max="2832" width="11.81640625" style="192" customWidth="1"/>
    <col min="2833" max="2833" width="14.7265625" style="192" customWidth="1"/>
    <col min="2834" max="2834" width="9" style="192" bestFit="1" customWidth="1"/>
    <col min="2835" max="3074" width="9.1796875" style="192"/>
    <col min="3075" max="3075" width="4.7265625" style="192" bestFit="1" customWidth="1"/>
    <col min="3076" max="3076" width="9.7265625" style="192" bestFit="1" customWidth="1"/>
    <col min="3077" max="3077" width="10" style="192" bestFit="1" customWidth="1"/>
    <col min="3078" max="3078" width="8.81640625" style="192" bestFit="1" customWidth="1"/>
    <col min="3079" max="3079" width="22.81640625" style="192" customWidth="1"/>
    <col min="3080" max="3080" width="59.7265625" style="192" bestFit="1" customWidth="1"/>
    <col min="3081" max="3081" width="57.81640625" style="192" bestFit="1" customWidth="1"/>
    <col min="3082" max="3082" width="35.26953125" style="192" bestFit="1" customWidth="1"/>
    <col min="3083" max="3083" width="28.1796875" style="192" bestFit="1" customWidth="1"/>
    <col min="3084" max="3084" width="33.1796875" style="192" bestFit="1" customWidth="1"/>
    <col min="3085" max="3085" width="26" style="192" bestFit="1" customWidth="1"/>
    <col min="3086" max="3086" width="19.1796875" style="192" bestFit="1" customWidth="1"/>
    <col min="3087" max="3087" width="10.453125" style="192" customWidth="1"/>
    <col min="3088" max="3088" width="11.81640625" style="192" customWidth="1"/>
    <col min="3089" max="3089" width="14.7265625" style="192" customWidth="1"/>
    <col min="3090" max="3090" width="9" style="192" bestFit="1" customWidth="1"/>
    <col min="3091" max="3330" width="9.1796875" style="192"/>
    <col min="3331" max="3331" width="4.7265625" style="192" bestFit="1" customWidth="1"/>
    <col min="3332" max="3332" width="9.7265625" style="192" bestFit="1" customWidth="1"/>
    <col min="3333" max="3333" width="10" style="192" bestFit="1" customWidth="1"/>
    <col min="3334" max="3334" width="8.81640625" style="192" bestFit="1" customWidth="1"/>
    <col min="3335" max="3335" width="22.81640625" style="192" customWidth="1"/>
    <col min="3336" max="3336" width="59.7265625" style="192" bestFit="1" customWidth="1"/>
    <col min="3337" max="3337" width="57.81640625" style="192" bestFit="1" customWidth="1"/>
    <col min="3338" max="3338" width="35.26953125" style="192" bestFit="1" customWidth="1"/>
    <col min="3339" max="3339" width="28.1796875" style="192" bestFit="1" customWidth="1"/>
    <col min="3340" max="3340" width="33.1796875" style="192" bestFit="1" customWidth="1"/>
    <col min="3341" max="3341" width="26" style="192" bestFit="1" customWidth="1"/>
    <col min="3342" max="3342" width="19.1796875" style="192" bestFit="1" customWidth="1"/>
    <col min="3343" max="3343" width="10.453125" style="192" customWidth="1"/>
    <col min="3344" max="3344" width="11.81640625" style="192" customWidth="1"/>
    <col min="3345" max="3345" width="14.7265625" style="192" customWidth="1"/>
    <col min="3346" max="3346" width="9" style="192" bestFit="1" customWidth="1"/>
    <col min="3347" max="3586" width="9.1796875" style="192"/>
    <col min="3587" max="3587" width="4.7265625" style="192" bestFit="1" customWidth="1"/>
    <col min="3588" max="3588" width="9.7265625" style="192" bestFit="1" customWidth="1"/>
    <col min="3589" max="3589" width="10" style="192" bestFit="1" customWidth="1"/>
    <col min="3590" max="3590" width="8.81640625" style="192" bestFit="1" customWidth="1"/>
    <col min="3591" max="3591" width="22.81640625" style="192" customWidth="1"/>
    <col min="3592" max="3592" width="59.7265625" style="192" bestFit="1" customWidth="1"/>
    <col min="3593" max="3593" width="57.81640625" style="192" bestFit="1" customWidth="1"/>
    <col min="3594" max="3594" width="35.26953125" style="192" bestFit="1" customWidth="1"/>
    <col min="3595" max="3595" width="28.1796875" style="192" bestFit="1" customWidth="1"/>
    <col min="3596" max="3596" width="33.1796875" style="192" bestFit="1" customWidth="1"/>
    <col min="3597" max="3597" width="26" style="192" bestFit="1" customWidth="1"/>
    <col min="3598" max="3598" width="19.1796875" style="192" bestFit="1" customWidth="1"/>
    <col min="3599" max="3599" width="10.453125" style="192" customWidth="1"/>
    <col min="3600" max="3600" width="11.81640625" style="192" customWidth="1"/>
    <col min="3601" max="3601" width="14.7265625" style="192" customWidth="1"/>
    <col min="3602" max="3602" width="9" style="192" bestFit="1" customWidth="1"/>
    <col min="3603" max="3842" width="9.1796875" style="192"/>
    <col min="3843" max="3843" width="4.7265625" style="192" bestFit="1" customWidth="1"/>
    <col min="3844" max="3844" width="9.7265625" style="192" bestFit="1" customWidth="1"/>
    <col min="3845" max="3845" width="10" style="192" bestFit="1" customWidth="1"/>
    <col min="3846" max="3846" width="8.81640625" style="192" bestFit="1" customWidth="1"/>
    <col min="3847" max="3847" width="22.81640625" style="192" customWidth="1"/>
    <col min="3848" max="3848" width="59.7265625" style="192" bestFit="1" customWidth="1"/>
    <col min="3849" max="3849" width="57.81640625" style="192" bestFit="1" customWidth="1"/>
    <col min="3850" max="3850" width="35.26953125" style="192" bestFit="1" customWidth="1"/>
    <col min="3851" max="3851" width="28.1796875" style="192" bestFit="1" customWidth="1"/>
    <col min="3852" max="3852" width="33.1796875" style="192" bestFit="1" customWidth="1"/>
    <col min="3853" max="3853" width="26" style="192" bestFit="1" customWidth="1"/>
    <col min="3854" max="3854" width="19.1796875" style="192" bestFit="1" customWidth="1"/>
    <col min="3855" max="3855" width="10.453125" style="192" customWidth="1"/>
    <col min="3856" max="3856" width="11.81640625" style="192" customWidth="1"/>
    <col min="3857" max="3857" width="14.7265625" style="192" customWidth="1"/>
    <col min="3858" max="3858" width="9" style="192" bestFit="1" customWidth="1"/>
    <col min="3859" max="4098" width="9.1796875" style="192"/>
    <col min="4099" max="4099" width="4.7265625" style="192" bestFit="1" customWidth="1"/>
    <col min="4100" max="4100" width="9.7265625" style="192" bestFit="1" customWidth="1"/>
    <col min="4101" max="4101" width="10" style="192" bestFit="1" customWidth="1"/>
    <col min="4102" max="4102" width="8.81640625" style="192" bestFit="1" customWidth="1"/>
    <col min="4103" max="4103" width="22.81640625" style="192" customWidth="1"/>
    <col min="4104" max="4104" width="59.7265625" style="192" bestFit="1" customWidth="1"/>
    <col min="4105" max="4105" width="57.81640625" style="192" bestFit="1" customWidth="1"/>
    <col min="4106" max="4106" width="35.26953125" style="192" bestFit="1" customWidth="1"/>
    <col min="4107" max="4107" width="28.1796875" style="192" bestFit="1" customWidth="1"/>
    <col min="4108" max="4108" width="33.1796875" style="192" bestFit="1" customWidth="1"/>
    <col min="4109" max="4109" width="26" style="192" bestFit="1" customWidth="1"/>
    <col min="4110" max="4110" width="19.1796875" style="192" bestFit="1" customWidth="1"/>
    <col min="4111" max="4111" width="10.453125" style="192" customWidth="1"/>
    <col min="4112" max="4112" width="11.81640625" style="192" customWidth="1"/>
    <col min="4113" max="4113" width="14.7265625" style="192" customWidth="1"/>
    <col min="4114" max="4114" width="9" style="192" bestFit="1" customWidth="1"/>
    <col min="4115" max="4354" width="9.1796875" style="192"/>
    <col min="4355" max="4355" width="4.7265625" style="192" bestFit="1" customWidth="1"/>
    <col min="4356" max="4356" width="9.7265625" style="192" bestFit="1" customWidth="1"/>
    <col min="4357" max="4357" width="10" style="192" bestFit="1" customWidth="1"/>
    <col min="4358" max="4358" width="8.81640625" style="192" bestFit="1" customWidth="1"/>
    <col min="4359" max="4359" width="22.81640625" style="192" customWidth="1"/>
    <col min="4360" max="4360" width="59.7265625" style="192" bestFit="1" customWidth="1"/>
    <col min="4361" max="4361" width="57.81640625" style="192" bestFit="1" customWidth="1"/>
    <col min="4362" max="4362" width="35.26953125" style="192" bestFit="1" customWidth="1"/>
    <col min="4363" max="4363" width="28.1796875" style="192" bestFit="1" customWidth="1"/>
    <col min="4364" max="4364" width="33.1796875" style="192" bestFit="1" customWidth="1"/>
    <col min="4365" max="4365" width="26" style="192" bestFit="1" customWidth="1"/>
    <col min="4366" max="4366" width="19.1796875" style="192" bestFit="1" customWidth="1"/>
    <col min="4367" max="4367" width="10.453125" style="192" customWidth="1"/>
    <col min="4368" max="4368" width="11.81640625" style="192" customWidth="1"/>
    <col min="4369" max="4369" width="14.7265625" style="192" customWidth="1"/>
    <col min="4370" max="4370" width="9" style="192" bestFit="1" customWidth="1"/>
    <col min="4371" max="4610" width="9.1796875" style="192"/>
    <col min="4611" max="4611" width="4.7265625" style="192" bestFit="1" customWidth="1"/>
    <col min="4612" max="4612" width="9.7265625" style="192" bestFit="1" customWidth="1"/>
    <col min="4613" max="4613" width="10" style="192" bestFit="1" customWidth="1"/>
    <col min="4614" max="4614" width="8.81640625" style="192" bestFit="1" customWidth="1"/>
    <col min="4615" max="4615" width="22.81640625" style="192" customWidth="1"/>
    <col min="4616" max="4616" width="59.7265625" style="192" bestFit="1" customWidth="1"/>
    <col min="4617" max="4617" width="57.81640625" style="192" bestFit="1" customWidth="1"/>
    <col min="4618" max="4618" width="35.26953125" style="192" bestFit="1" customWidth="1"/>
    <col min="4619" max="4619" width="28.1796875" style="192" bestFit="1" customWidth="1"/>
    <col min="4620" max="4620" width="33.1796875" style="192" bestFit="1" customWidth="1"/>
    <col min="4621" max="4621" width="26" style="192" bestFit="1" customWidth="1"/>
    <col min="4622" max="4622" width="19.1796875" style="192" bestFit="1" customWidth="1"/>
    <col min="4623" max="4623" width="10.453125" style="192" customWidth="1"/>
    <col min="4624" max="4624" width="11.81640625" style="192" customWidth="1"/>
    <col min="4625" max="4625" width="14.7265625" style="192" customWidth="1"/>
    <col min="4626" max="4626" width="9" style="192" bestFit="1" customWidth="1"/>
    <col min="4627" max="4866" width="9.1796875" style="192"/>
    <col min="4867" max="4867" width="4.7265625" style="192" bestFit="1" customWidth="1"/>
    <col min="4868" max="4868" width="9.7265625" style="192" bestFit="1" customWidth="1"/>
    <col min="4869" max="4869" width="10" style="192" bestFit="1" customWidth="1"/>
    <col min="4870" max="4870" width="8.81640625" style="192" bestFit="1" customWidth="1"/>
    <col min="4871" max="4871" width="22.81640625" style="192" customWidth="1"/>
    <col min="4872" max="4872" width="59.7265625" style="192" bestFit="1" customWidth="1"/>
    <col min="4873" max="4873" width="57.81640625" style="192" bestFit="1" customWidth="1"/>
    <col min="4874" max="4874" width="35.26953125" style="192" bestFit="1" customWidth="1"/>
    <col min="4875" max="4875" width="28.1796875" style="192" bestFit="1" customWidth="1"/>
    <col min="4876" max="4876" width="33.1796875" style="192" bestFit="1" customWidth="1"/>
    <col min="4877" max="4877" width="26" style="192" bestFit="1" customWidth="1"/>
    <col min="4878" max="4878" width="19.1796875" style="192" bestFit="1" customWidth="1"/>
    <col min="4879" max="4879" width="10.453125" style="192" customWidth="1"/>
    <col min="4880" max="4880" width="11.81640625" style="192" customWidth="1"/>
    <col min="4881" max="4881" width="14.7265625" style="192" customWidth="1"/>
    <col min="4882" max="4882" width="9" style="192" bestFit="1" customWidth="1"/>
    <col min="4883" max="5122" width="9.1796875" style="192"/>
    <col min="5123" max="5123" width="4.7265625" style="192" bestFit="1" customWidth="1"/>
    <col min="5124" max="5124" width="9.7265625" style="192" bestFit="1" customWidth="1"/>
    <col min="5125" max="5125" width="10" style="192" bestFit="1" customWidth="1"/>
    <col min="5126" max="5126" width="8.81640625" style="192" bestFit="1" customWidth="1"/>
    <col min="5127" max="5127" width="22.81640625" style="192" customWidth="1"/>
    <col min="5128" max="5128" width="59.7265625" style="192" bestFit="1" customWidth="1"/>
    <col min="5129" max="5129" width="57.81640625" style="192" bestFit="1" customWidth="1"/>
    <col min="5130" max="5130" width="35.26953125" style="192" bestFit="1" customWidth="1"/>
    <col min="5131" max="5131" width="28.1796875" style="192" bestFit="1" customWidth="1"/>
    <col min="5132" max="5132" width="33.1796875" style="192" bestFit="1" customWidth="1"/>
    <col min="5133" max="5133" width="26" style="192" bestFit="1" customWidth="1"/>
    <col min="5134" max="5134" width="19.1796875" style="192" bestFit="1" customWidth="1"/>
    <col min="5135" max="5135" width="10.453125" style="192" customWidth="1"/>
    <col min="5136" max="5136" width="11.81640625" style="192" customWidth="1"/>
    <col min="5137" max="5137" width="14.7265625" style="192" customWidth="1"/>
    <col min="5138" max="5138" width="9" style="192" bestFit="1" customWidth="1"/>
    <col min="5139" max="5378" width="9.1796875" style="192"/>
    <col min="5379" max="5379" width="4.7265625" style="192" bestFit="1" customWidth="1"/>
    <col min="5380" max="5380" width="9.7265625" style="192" bestFit="1" customWidth="1"/>
    <col min="5381" max="5381" width="10" style="192" bestFit="1" customWidth="1"/>
    <col min="5382" max="5382" width="8.81640625" style="192" bestFit="1" customWidth="1"/>
    <col min="5383" max="5383" width="22.81640625" style="192" customWidth="1"/>
    <col min="5384" max="5384" width="59.7265625" style="192" bestFit="1" customWidth="1"/>
    <col min="5385" max="5385" width="57.81640625" style="192" bestFit="1" customWidth="1"/>
    <col min="5386" max="5386" width="35.26953125" style="192" bestFit="1" customWidth="1"/>
    <col min="5387" max="5387" width="28.1796875" style="192" bestFit="1" customWidth="1"/>
    <col min="5388" max="5388" width="33.1796875" style="192" bestFit="1" customWidth="1"/>
    <col min="5389" max="5389" width="26" style="192" bestFit="1" customWidth="1"/>
    <col min="5390" max="5390" width="19.1796875" style="192" bestFit="1" customWidth="1"/>
    <col min="5391" max="5391" width="10.453125" style="192" customWidth="1"/>
    <col min="5392" max="5392" width="11.81640625" style="192" customWidth="1"/>
    <col min="5393" max="5393" width="14.7265625" style="192" customWidth="1"/>
    <col min="5394" max="5394" width="9" style="192" bestFit="1" customWidth="1"/>
    <col min="5395" max="5634" width="9.1796875" style="192"/>
    <col min="5635" max="5635" width="4.7265625" style="192" bestFit="1" customWidth="1"/>
    <col min="5636" max="5636" width="9.7265625" style="192" bestFit="1" customWidth="1"/>
    <col min="5637" max="5637" width="10" style="192" bestFit="1" customWidth="1"/>
    <col min="5638" max="5638" width="8.81640625" style="192" bestFit="1" customWidth="1"/>
    <col min="5639" max="5639" width="22.81640625" style="192" customWidth="1"/>
    <col min="5640" max="5640" width="59.7265625" style="192" bestFit="1" customWidth="1"/>
    <col min="5641" max="5641" width="57.81640625" style="192" bestFit="1" customWidth="1"/>
    <col min="5642" max="5642" width="35.26953125" style="192" bestFit="1" customWidth="1"/>
    <col min="5643" max="5643" width="28.1796875" style="192" bestFit="1" customWidth="1"/>
    <col min="5644" max="5644" width="33.1796875" style="192" bestFit="1" customWidth="1"/>
    <col min="5645" max="5645" width="26" style="192" bestFit="1" customWidth="1"/>
    <col min="5646" max="5646" width="19.1796875" style="192" bestFit="1" customWidth="1"/>
    <col min="5647" max="5647" width="10.453125" style="192" customWidth="1"/>
    <col min="5648" max="5648" width="11.81640625" style="192" customWidth="1"/>
    <col min="5649" max="5649" width="14.7265625" style="192" customWidth="1"/>
    <col min="5650" max="5650" width="9" style="192" bestFit="1" customWidth="1"/>
    <col min="5651" max="5890" width="9.1796875" style="192"/>
    <col min="5891" max="5891" width="4.7265625" style="192" bestFit="1" customWidth="1"/>
    <col min="5892" max="5892" width="9.7265625" style="192" bestFit="1" customWidth="1"/>
    <col min="5893" max="5893" width="10" style="192" bestFit="1" customWidth="1"/>
    <col min="5894" max="5894" width="8.81640625" style="192" bestFit="1" customWidth="1"/>
    <col min="5895" max="5895" width="22.81640625" style="192" customWidth="1"/>
    <col min="5896" max="5896" width="59.7265625" style="192" bestFit="1" customWidth="1"/>
    <col min="5897" max="5897" width="57.81640625" style="192" bestFit="1" customWidth="1"/>
    <col min="5898" max="5898" width="35.26953125" style="192" bestFit="1" customWidth="1"/>
    <col min="5899" max="5899" width="28.1796875" style="192" bestFit="1" customWidth="1"/>
    <col min="5900" max="5900" width="33.1796875" style="192" bestFit="1" customWidth="1"/>
    <col min="5901" max="5901" width="26" style="192" bestFit="1" customWidth="1"/>
    <col min="5902" max="5902" width="19.1796875" style="192" bestFit="1" customWidth="1"/>
    <col min="5903" max="5903" width="10.453125" style="192" customWidth="1"/>
    <col min="5904" max="5904" width="11.81640625" style="192" customWidth="1"/>
    <col min="5905" max="5905" width="14.7265625" style="192" customWidth="1"/>
    <col min="5906" max="5906" width="9" style="192" bestFit="1" customWidth="1"/>
    <col min="5907" max="6146" width="9.1796875" style="192"/>
    <col min="6147" max="6147" width="4.7265625" style="192" bestFit="1" customWidth="1"/>
    <col min="6148" max="6148" width="9.7265625" style="192" bestFit="1" customWidth="1"/>
    <col min="6149" max="6149" width="10" style="192" bestFit="1" customWidth="1"/>
    <col min="6150" max="6150" width="8.81640625" style="192" bestFit="1" customWidth="1"/>
    <col min="6151" max="6151" width="22.81640625" style="192" customWidth="1"/>
    <col min="6152" max="6152" width="59.7265625" style="192" bestFit="1" customWidth="1"/>
    <col min="6153" max="6153" width="57.81640625" style="192" bestFit="1" customWidth="1"/>
    <col min="6154" max="6154" width="35.26953125" style="192" bestFit="1" customWidth="1"/>
    <col min="6155" max="6155" width="28.1796875" style="192" bestFit="1" customWidth="1"/>
    <col min="6156" max="6156" width="33.1796875" style="192" bestFit="1" customWidth="1"/>
    <col min="6157" max="6157" width="26" style="192" bestFit="1" customWidth="1"/>
    <col min="6158" max="6158" width="19.1796875" style="192" bestFit="1" customWidth="1"/>
    <col min="6159" max="6159" width="10.453125" style="192" customWidth="1"/>
    <col min="6160" max="6160" width="11.81640625" style="192" customWidth="1"/>
    <col min="6161" max="6161" width="14.7265625" style="192" customWidth="1"/>
    <col min="6162" max="6162" width="9" style="192" bestFit="1" customWidth="1"/>
    <col min="6163" max="6402" width="9.1796875" style="192"/>
    <col min="6403" max="6403" width="4.7265625" style="192" bestFit="1" customWidth="1"/>
    <col min="6404" max="6404" width="9.7265625" style="192" bestFit="1" customWidth="1"/>
    <col min="6405" max="6405" width="10" style="192" bestFit="1" customWidth="1"/>
    <col min="6406" max="6406" width="8.81640625" style="192" bestFit="1" customWidth="1"/>
    <col min="6407" max="6407" width="22.81640625" style="192" customWidth="1"/>
    <col min="6408" max="6408" width="59.7265625" style="192" bestFit="1" customWidth="1"/>
    <col min="6409" max="6409" width="57.81640625" style="192" bestFit="1" customWidth="1"/>
    <col min="6410" max="6410" width="35.26953125" style="192" bestFit="1" customWidth="1"/>
    <col min="6411" max="6411" width="28.1796875" style="192" bestFit="1" customWidth="1"/>
    <col min="6412" max="6412" width="33.1796875" style="192" bestFit="1" customWidth="1"/>
    <col min="6413" max="6413" width="26" style="192" bestFit="1" customWidth="1"/>
    <col min="6414" max="6414" width="19.1796875" style="192" bestFit="1" customWidth="1"/>
    <col min="6415" max="6415" width="10.453125" style="192" customWidth="1"/>
    <col min="6416" max="6416" width="11.81640625" style="192" customWidth="1"/>
    <col min="6417" max="6417" width="14.7265625" style="192" customWidth="1"/>
    <col min="6418" max="6418" width="9" style="192" bestFit="1" customWidth="1"/>
    <col min="6419" max="6658" width="9.1796875" style="192"/>
    <col min="6659" max="6659" width="4.7265625" style="192" bestFit="1" customWidth="1"/>
    <col min="6660" max="6660" width="9.7265625" style="192" bestFit="1" customWidth="1"/>
    <col min="6661" max="6661" width="10" style="192" bestFit="1" customWidth="1"/>
    <col min="6662" max="6662" width="8.81640625" style="192" bestFit="1" customWidth="1"/>
    <col min="6663" max="6663" width="22.81640625" style="192" customWidth="1"/>
    <col min="6664" max="6664" width="59.7265625" style="192" bestFit="1" customWidth="1"/>
    <col min="6665" max="6665" width="57.81640625" style="192" bestFit="1" customWidth="1"/>
    <col min="6666" max="6666" width="35.26953125" style="192" bestFit="1" customWidth="1"/>
    <col min="6667" max="6667" width="28.1796875" style="192" bestFit="1" customWidth="1"/>
    <col min="6668" max="6668" width="33.1796875" style="192" bestFit="1" customWidth="1"/>
    <col min="6669" max="6669" width="26" style="192" bestFit="1" customWidth="1"/>
    <col min="6670" max="6670" width="19.1796875" style="192" bestFit="1" customWidth="1"/>
    <col min="6671" max="6671" width="10.453125" style="192" customWidth="1"/>
    <col min="6672" max="6672" width="11.81640625" style="192" customWidth="1"/>
    <col min="6673" max="6673" width="14.7265625" style="192" customWidth="1"/>
    <col min="6674" max="6674" width="9" style="192" bestFit="1" customWidth="1"/>
    <col min="6675" max="6914" width="9.1796875" style="192"/>
    <col min="6915" max="6915" width="4.7265625" style="192" bestFit="1" customWidth="1"/>
    <col min="6916" max="6916" width="9.7265625" style="192" bestFit="1" customWidth="1"/>
    <col min="6917" max="6917" width="10" style="192" bestFit="1" customWidth="1"/>
    <col min="6918" max="6918" width="8.81640625" style="192" bestFit="1" customWidth="1"/>
    <col min="6919" max="6919" width="22.81640625" style="192" customWidth="1"/>
    <col min="6920" max="6920" width="59.7265625" style="192" bestFit="1" customWidth="1"/>
    <col min="6921" max="6921" width="57.81640625" style="192" bestFit="1" customWidth="1"/>
    <col min="6922" max="6922" width="35.26953125" style="192" bestFit="1" customWidth="1"/>
    <col min="6923" max="6923" width="28.1796875" style="192" bestFit="1" customWidth="1"/>
    <col min="6924" max="6924" width="33.1796875" style="192" bestFit="1" customWidth="1"/>
    <col min="6925" max="6925" width="26" style="192" bestFit="1" customWidth="1"/>
    <col min="6926" max="6926" width="19.1796875" style="192" bestFit="1" customWidth="1"/>
    <col min="6927" max="6927" width="10.453125" style="192" customWidth="1"/>
    <col min="6928" max="6928" width="11.81640625" style="192" customWidth="1"/>
    <col min="6929" max="6929" width="14.7265625" style="192" customWidth="1"/>
    <col min="6930" max="6930" width="9" style="192" bestFit="1" customWidth="1"/>
    <col min="6931" max="7170" width="9.1796875" style="192"/>
    <col min="7171" max="7171" width="4.7265625" style="192" bestFit="1" customWidth="1"/>
    <col min="7172" max="7172" width="9.7265625" style="192" bestFit="1" customWidth="1"/>
    <col min="7173" max="7173" width="10" style="192" bestFit="1" customWidth="1"/>
    <col min="7174" max="7174" width="8.81640625" style="192" bestFit="1" customWidth="1"/>
    <col min="7175" max="7175" width="22.81640625" style="192" customWidth="1"/>
    <col min="7176" max="7176" width="59.7265625" style="192" bestFit="1" customWidth="1"/>
    <col min="7177" max="7177" width="57.81640625" style="192" bestFit="1" customWidth="1"/>
    <col min="7178" max="7178" width="35.26953125" style="192" bestFit="1" customWidth="1"/>
    <col min="7179" max="7179" width="28.1796875" style="192" bestFit="1" customWidth="1"/>
    <col min="7180" max="7180" width="33.1796875" style="192" bestFit="1" customWidth="1"/>
    <col min="7181" max="7181" width="26" style="192" bestFit="1" customWidth="1"/>
    <col min="7182" max="7182" width="19.1796875" style="192" bestFit="1" customWidth="1"/>
    <col min="7183" max="7183" width="10.453125" style="192" customWidth="1"/>
    <col min="7184" max="7184" width="11.81640625" style="192" customWidth="1"/>
    <col min="7185" max="7185" width="14.7265625" style="192" customWidth="1"/>
    <col min="7186" max="7186" width="9" style="192" bestFit="1" customWidth="1"/>
    <col min="7187" max="7426" width="9.1796875" style="192"/>
    <col min="7427" max="7427" width="4.7265625" style="192" bestFit="1" customWidth="1"/>
    <col min="7428" max="7428" width="9.7265625" style="192" bestFit="1" customWidth="1"/>
    <col min="7429" max="7429" width="10" style="192" bestFit="1" customWidth="1"/>
    <col min="7430" max="7430" width="8.81640625" style="192" bestFit="1" customWidth="1"/>
    <col min="7431" max="7431" width="22.81640625" style="192" customWidth="1"/>
    <col min="7432" max="7432" width="59.7265625" style="192" bestFit="1" customWidth="1"/>
    <col min="7433" max="7433" width="57.81640625" style="192" bestFit="1" customWidth="1"/>
    <col min="7434" max="7434" width="35.26953125" style="192" bestFit="1" customWidth="1"/>
    <col min="7435" max="7435" width="28.1796875" style="192" bestFit="1" customWidth="1"/>
    <col min="7436" max="7436" width="33.1796875" style="192" bestFit="1" customWidth="1"/>
    <col min="7437" max="7437" width="26" style="192" bestFit="1" customWidth="1"/>
    <col min="7438" max="7438" width="19.1796875" style="192" bestFit="1" customWidth="1"/>
    <col min="7439" max="7439" width="10.453125" style="192" customWidth="1"/>
    <col min="7440" max="7440" width="11.81640625" style="192" customWidth="1"/>
    <col min="7441" max="7441" width="14.7265625" style="192" customWidth="1"/>
    <col min="7442" max="7442" width="9" style="192" bestFit="1" customWidth="1"/>
    <col min="7443" max="7682" width="9.1796875" style="192"/>
    <col min="7683" max="7683" width="4.7265625" style="192" bestFit="1" customWidth="1"/>
    <col min="7684" max="7684" width="9.7265625" style="192" bestFit="1" customWidth="1"/>
    <col min="7685" max="7685" width="10" style="192" bestFit="1" customWidth="1"/>
    <col min="7686" max="7686" width="8.81640625" style="192" bestFit="1" customWidth="1"/>
    <col min="7687" max="7687" width="22.81640625" style="192" customWidth="1"/>
    <col min="7688" max="7688" width="59.7265625" style="192" bestFit="1" customWidth="1"/>
    <col min="7689" max="7689" width="57.81640625" style="192" bestFit="1" customWidth="1"/>
    <col min="7690" max="7690" width="35.26953125" style="192" bestFit="1" customWidth="1"/>
    <col min="7691" max="7691" width="28.1796875" style="192" bestFit="1" customWidth="1"/>
    <col min="7692" max="7692" width="33.1796875" style="192" bestFit="1" customWidth="1"/>
    <col min="7693" max="7693" width="26" style="192" bestFit="1" customWidth="1"/>
    <col min="7694" max="7694" width="19.1796875" style="192" bestFit="1" customWidth="1"/>
    <col min="7695" max="7695" width="10.453125" style="192" customWidth="1"/>
    <col min="7696" max="7696" width="11.81640625" style="192" customWidth="1"/>
    <col min="7697" max="7697" width="14.7265625" style="192" customWidth="1"/>
    <col min="7698" max="7698" width="9" style="192" bestFit="1" customWidth="1"/>
    <col min="7699" max="7938" width="9.1796875" style="192"/>
    <col min="7939" max="7939" width="4.7265625" style="192" bestFit="1" customWidth="1"/>
    <col min="7940" max="7940" width="9.7265625" style="192" bestFit="1" customWidth="1"/>
    <col min="7941" max="7941" width="10" style="192" bestFit="1" customWidth="1"/>
    <col min="7942" max="7942" width="8.81640625" style="192" bestFit="1" customWidth="1"/>
    <col min="7943" max="7943" width="22.81640625" style="192" customWidth="1"/>
    <col min="7944" max="7944" width="59.7265625" style="192" bestFit="1" customWidth="1"/>
    <col min="7945" max="7945" width="57.81640625" style="192" bestFit="1" customWidth="1"/>
    <col min="7946" max="7946" width="35.26953125" style="192" bestFit="1" customWidth="1"/>
    <col min="7947" max="7947" width="28.1796875" style="192" bestFit="1" customWidth="1"/>
    <col min="7948" max="7948" width="33.1796875" style="192" bestFit="1" customWidth="1"/>
    <col min="7949" max="7949" width="26" style="192" bestFit="1" customWidth="1"/>
    <col min="7950" max="7950" width="19.1796875" style="192" bestFit="1" customWidth="1"/>
    <col min="7951" max="7951" width="10.453125" style="192" customWidth="1"/>
    <col min="7952" max="7952" width="11.81640625" style="192" customWidth="1"/>
    <col min="7953" max="7953" width="14.7265625" style="192" customWidth="1"/>
    <col min="7954" max="7954" width="9" style="192" bestFit="1" customWidth="1"/>
    <col min="7955" max="8194" width="9.1796875" style="192"/>
    <col min="8195" max="8195" width="4.7265625" style="192" bestFit="1" customWidth="1"/>
    <col min="8196" max="8196" width="9.7265625" style="192" bestFit="1" customWidth="1"/>
    <col min="8197" max="8197" width="10" style="192" bestFit="1" customWidth="1"/>
    <col min="8198" max="8198" width="8.81640625" style="192" bestFit="1" customWidth="1"/>
    <col min="8199" max="8199" width="22.81640625" style="192" customWidth="1"/>
    <col min="8200" max="8200" width="59.7265625" style="192" bestFit="1" customWidth="1"/>
    <col min="8201" max="8201" width="57.81640625" style="192" bestFit="1" customWidth="1"/>
    <col min="8202" max="8202" width="35.26953125" style="192" bestFit="1" customWidth="1"/>
    <col min="8203" max="8203" width="28.1796875" style="192" bestFit="1" customWidth="1"/>
    <col min="8204" max="8204" width="33.1796875" style="192" bestFit="1" customWidth="1"/>
    <col min="8205" max="8205" width="26" style="192" bestFit="1" customWidth="1"/>
    <col min="8206" max="8206" width="19.1796875" style="192" bestFit="1" customWidth="1"/>
    <col min="8207" max="8207" width="10.453125" style="192" customWidth="1"/>
    <col min="8208" max="8208" width="11.81640625" style="192" customWidth="1"/>
    <col min="8209" max="8209" width="14.7265625" style="192" customWidth="1"/>
    <col min="8210" max="8210" width="9" style="192" bestFit="1" customWidth="1"/>
    <col min="8211" max="8450" width="9.1796875" style="192"/>
    <col min="8451" max="8451" width="4.7265625" style="192" bestFit="1" customWidth="1"/>
    <col min="8452" max="8452" width="9.7265625" style="192" bestFit="1" customWidth="1"/>
    <col min="8453" max="8453" width="10" style="192" bestFit="1" customWidth="1"/>
    <col min="8454" max="8454" width="8.81640625" style="192" bestFit="1" customWidth="1"/>
    <col min="8455" max="8455" width="22.81640625" style="192" customWidth="1"/>
    <col min="8456" max="8456" width="59.7265625" style="192" bestFit="1" customWidth="1"/>
    <col min="8457" max="8457" width="57.81640625" style="192" bestFit="1" customWidth="1"/>
    <col min="8458" max="8458" width="35.26953125" style="192" bestFit="1" customWidth="1"/>
    <col min="8459" max="8459" width="28.1796875" style="192" bestFit="1" customWidth="1"/>
    <col min="8460" max="8460" width="33.1796875" style="192" bestFit="1" customWidth="1"/>
    <col min="8461" max="8461" width="26" style="192" bestFit="1" customWidth="1"/>
    <col min="8462" max="8462" width="19.1796875" style="192" bestFit="1" customWidth="1"/>
    <col min="8463" max="8463" width="10.453125" style="192" customWidth="1"/>
    <col min="8464" max="8464" width="11.81640625" style="192" customWidth="1"/>
    <col min="8465" max="8465" width="14.7265625" style="192" customWidth="1"/>
    <col min="8466" max="8466" width="9" style="192" bestFit="1" customWidth="1"/>
    <col min="8467" max="8706" width="9.1796875" style="192"/>
    <col min="8707" max="8707" width="4.7265625" style="192" bestFit="1" customWidth="1"/>
    <col min="8708" max="8708" width="9.7265625" style="192" bestFit="1" customWidth="1"/>
    <col min="8709" max="8709" width="10" style="192" bestFit="1" customWidth="1"/>
    <col min="8710" max="8710" width="8.81640625" style="192" bestFit="1" customWidth="1"/>
    <col min="8711" max="8711" width="22.81640625" style="192" customWidth="1"/>
    <col min="8712" max="8712" width="59.7265625" style="192" bestFit="1" customWidth="1"/>
    <col min="8713" max="8713" width="57.81640625" style="192" bestFit="1" customWidth="1"/>
    <col min="8714" max="8714" width="35.26953125" style="192" bestFit="1" customWidth="1"/>
    <col min="8715" max="8715" width="28.1796875" style="192" bestFit="1" customWidth="1"/>
    <col min="8716" max="8716" width="33.1796875" style="192" bestFit="1" customWidth="1"/>
    <col min="8717" max="8717" width="26" style="192" bestFit="1" customWidth="1"/>
    <col min="8718" max="8718" width="19.1796875" style="192" bestFit="1" customWidth="1"/>
    <col min="8719" max="8719" width="10.453125" style="192" customWidth="1"/>
    <col min="8720" max="8720" width="11.81640625" style="192" customWidth="1"/>
    <col min="8721" max="8721" width="14.7265625" style="192" customWidth="1"/>
    <col min="8722" max="8722" width="9" style="192" bestFit="1" customWidth="1"/>
    <col min="8723" max="8962" width="9.1796875" style="192"/>
    <col min="8963" max="8963" width="4.7265625" style="192" bestFit="1" customWidth="1"/>
    <col min="8964" max="8964" width="9.7265625" style="192" bestFit="1" customWidth="1"/>
    <col min="8965" max="8965" width="10" style="192" bestFit="1" customWidth="1"/>
    <col min="8966" max="8966" width="8.81640625" style="192" bestFit="1" customWidth="1"/>
    <col min="8967" max="8967" width="22.81640625" style="192" customWidth="1"/>
    <col min="8968" max="8968" width="59.7265625" style="192" bestFit="1" customWidth="1"/>
    <col min="8969" max="8969" width="57.81640625" style="192" bestFit="1" customWidth="1"/>
    <col min="8970" max="8970" width="35.26953125" style="192" bestFit="1" customWidth="1"/>
    <col min="8971" max="8971" width="28.1796875" style="192" bestFit="1" customWidth="1"/>
    <col min="8972" max="8972" width="33.1796875" style="192" bestFit="1" customWidth="1"/>
    <col min="8973" max="8973" width="26" style="192" bestFit="1" customWidth="1"/>
    <col min="8974" max="8974" width="19.1796875" style="192" bestFit="1" customWidth="1"/>
    <col min="8975" max="8975" width="10.453125" style="192" customWidth="1"/>
    <col min="8976" max="8976" width="11.81640625" style="192" customWidth="1"/>
    <col min="8977" max="8977" width="14.7265625" style="192" customWidth="1"/>
    <col min="8978" max="8978" width="9" style="192" bestFit="1" customWidth="1"/>
    <col min="8979" max="9218" width="9.1796875" style="192"/>
    <col min="9219" max="9219" width="4.7265625" style="192" bestFit="1" customWidth="1"/>
    <col min="9220" max="9220" width="9.7265625" style="192" bestFit="1" customWidth="1"/>
    <col min="9221" max="9221" width="10" style="192" bestFit="1" customWidth="1"/>
    <col min="9222" max="9222" width="8.81640625" style="192" bestFit="1" customWidth="1"/>
    <col min="9223" max="9223" width="22.81640625" style="192" customWidth="1"/>
    <col min="9224" max="9224" width="59.7265625" style="192" bestFit="1" customWidth="1"/>
    <col min="9225" max="9225" width="57.81640625" style="192" bestFit="1" customWidth="1"/>
    <col min="9226" max="9226" width="35.26953125" style="192" bestFit="1" customWidth="1"/>
    <col min="9227" max="9227" width="28.1796875" style="192" bestFit="1" customWidth="1"/>
    <col min="9228" max="9228" width="33.1796875" style="192" bestFit="1" customWidth="1"/>
    <col min="9229" max="9229" width="26" style="192" bestFit="1" customWidth="1"/>
    <col min="9230" max="9230" width="19.1796875" style="192" bestFit="1" customWidth="1"/>
    <col min="9231" max="9231" width="10.453125" style="192" customWidth="1"/>
    <col min="9232" max="9232" width="11.81640625" style="192" customWidth="1"/>
    <col min="9233" max="9233" width="14.7265625" style="192" customWidth="1"/>
    <col min="9234" max="9234" width="9" style="192" bestFit="1" customWidth="1"/>
    <col min="9235" max="9474" width="9.1796875" style="192"/>
    <col min="9475" max="9475" width="4.7265625" style="192" bestFit="1" customWidth="1"/>
    <col min="9476" max="9476" width="9.7265625" style="192" bestFit="1" customWidth="1"/>
    <col min="9477" max="9477" width="10" style="192" bestFit="1" customWidth="1"/>
    <col min="9478" max="9478" width="8.81640625" style="192" bestFit="1" customWidth="1"/>
    <col min="9479" max="9479" width="22.81640625" style="192" customWidth="1"/>
    <col min="9480" max="9480" width="59.7265625" style="192" bestFit="1" customWidth="1"/>
    <col min="9481" max="9481" width="57.81640625" style="192" bestFit="1" customWidth="1"/>
    <col min="9482" max="9482" width="35.26953125" style="192" bestFit="1" customWidth="1"/>
    <col min="9483" max="9483" width="28.1796875" style="192" bestFit="1" customWidth="1"/>
    <col min="9484" max="9484" width="33.1796875" style="192" bestFit="1" customWidth="1"/>
    <col min="9485" max="9485" width="26" style="192" bestFit="1" customWidth="1"/>
    <col min="9486" max="9486" width="19.1796875" style="192" bestFit="1" customWidth="1"/>
    <col min="9487" max="9487" width="10.453125" style="192" customWidth="1"/>
    <col min="9488" max="9488" width="11.81640625" style="192" customWidth="1"/>
    <col min="9489" max="9489" width="14.7265625" style="192" customWidth="1"/>
    <col min="9490" max="9490" width="9" style="192" bestFit="1" customWidth="1"/>
    <col min="9491" max="9730" width="9.1796875" style="192"/>
    <col min="9731" max="9731" width="4.7265625" style="192" bestFit="1" customWidth="1"/>
    <col min="9732" max="9732" width="9.7265625" style="192" bestFit="1" customWidth="1"/>
    <col min="9733" max="9733" width="10" style="192" bestFit="1" customWidth="1"/>
    <col min="9734" max="9734" width="8.81640625" style="192" bestFit="1" customWidth="1"/>
    <col min="9735" max="9735" width="22.81640625" style="192" customWidth="1"/>
    <col min="9736" max="9736" width="59.7265625" style="192" bestFit="1" customWidth="1"/>
    <col min="9737" max="9737" width="57.81640625" style="192" bestFit="1" customWidth="1"/>
    <col min="9738" max="9738" width="35.26953125" style="192" bestFit="1" customWidth="1"/>
    <col min="9739" max="9739" width="28.1796875" style="192" bestFit="1" customWidth="1"/>
    <col min="9740" max="9740" width="33.1796875" style="192" bestFit="1" customWidth="1"/>
    <col min="9741" max="9741" width="26" style="192" bestFit="1" customWidth="1"/>
    <col min="9742" max="9742" width="19.1796875" style="192" bestFit="1" customWidth="1"/>
    <col min="9743" max="9743" width="10.453125" style="192" customWidth="1"/>
    <col min="9744" max="9744" width="11.81640625" style="192" customWidth="1"/>
    <col min="9745" max="9745" width="14.7265625" style="192" customWidth="1"/>
    <col min="9746" max="9746" width="9" style="192" bestFit="1" customWidth="1"/>
    <col min="9747" max="9986" width="9.1796875" style="192"/>
    <col min="9987" max="9987" width="4.7265625" style="192" bestFit="1" customWidth="1"/>
    <col min="9988" max="9988" width="9.7265625" style="192" bestFit="1" customWidth="1"/>
    <col min="9989" max="9989" width="10" style="192" bestFit="1" customWidth="1"/>
    <col min="9990" max="9990" width="8.81640625" style="192" bestFit="1" customWidth="1"/>
    <col min="9991" max="9991" width="22.81640625" style="192" customWidth="1"/>
    <col min="9992" max="9992" width="59.7265625" style="192" bestFit="1" customWidth="1"/>
    <col min="9993" max="9993" width="57.81640625" style="192" bestFit="1" customWidth="1"/>
    <col min="9994" max="9994" width="35.26953125" style="192" bestFit="1" customWidth="1"/>
    <col min="9995" max="9995" width="28.1796875" style="192" bestFit="1" customWidth="1"/>
    <col min="9996" max="9996" width="33.1796875" style="192" bestFit="1" customWidth="1"/>
    <col min="9997" max="9997" width="26" style="192" bestFit="1" customWidth="1"/>
    <col min="9998" max="9998" width="19.1796875" style="192" bestFit="1" customWidth="1"/>
    <col min="9999" max="9999" width="10.453125" style="192" customWidth="1"/>
    <col min="10000" max="10000" width="11.81640625" style="192" customWidth="1"/>
    <col min="10001" max="10001" width="14.7265625" style="192" customWidth="1"/>
    <col min="10002" max="10002" width="9" style="192" bestFit="1" customWidth="1"/>
    <col min="10003" max="10242" width="9.1796875" style="192"/>
    <col min="10243" max="10243" width="4.7265625" style="192" bestFit="1" customWidth="1"/>
    <col min="10244" max="10244" width="9.7265625" style="192" bestFit="1" customWidth="1"/>
    <col min="10245" max="10245" width="10" style="192" bestFit="1" customWidth="1"/>
    <col min="10246" max="10246" width="8.81640625" style="192" bestFit="1" customWidth="1"/>
    <col min="10247" max="10247" width="22.81640625" style="192" customWidth="1"/>
    <col min="10248" max="10248" width="59.7265625" style="192" bestFit="1" customWidth="1"/>
    <col min="10249" max="10249" width="57.81640625" style="192" bestFit="1" customWidth="1"/>
    <col min="10250" max="10250" width="35.26953125" style="192" bestFit="1" customWidth="1"/>
    <col min="10251" max="10251" width="28.1796875" style="192" bestFit="1" customWidth="1"/>
    <col min="10252" max="10252" width="33.1796875" style="192" bestFit="1" customWidth="1"/>
    <col min="10253" max="10253" width="26" style="192" bestFit="1" customWidth="1"/>
    <col min="10254" max="10254" width="19.1796875" style="192" bestFit="1" customWidth="1"/>
    <col min="10255" max="10255" width="10.453125" style="192" customWidth="1"/>
    <col min="10256" max="10256" width="11.81640625" style="192" customWidth="1"/>
    <col min="10257" max="10257" width="14.7265625" style="192" customWidth="1"/>
    <col min="10258" max="10258" width="9" style="192" bestFit="1" customWidth="1"/>
    <col min="10259" max="10498" width="9.1796875" style="192"/>
    <col min="10499" max="10499" width="4.7265625" style="192" bestFit="1" customWidth="1"/>
    <col min="10500" max="10500" width="9.7265625" style="192" bestFit="1" customWidth="1"/>
    <col min="10501" max="10501" width="10" style="192" bestFit="1" customWidth="1"/>
    <col min="10502" max="10502" width="8.81640625" style="192" bestFit="1" customWidth="1"/>
    <col min="10503" max="10503" width="22.81640625" style="192" customWidth="1"/>
    <col min="10504" max="10504" width="59.7265625" style="192" bestFit="1" customWidth="1"/>
    <col min="10505" max="10505" width="57.81640625" style="192" bestFit="1" customWidth="1"/>
    <col min="10506" max="10506" width="35.26953125" style="192" bestFit="1" customWidth="1"/>
    <col min="10507" max="10507" width="28.1796875" style="192" bestFit="1" customWidth="1"/>
    <col min="10508" max="10508" width="33.1796875" style="192" bestFit="1" customWidth="1"/>
    <col min="10509" max="10509" width="26" style="192" bestFit="1" customWidth="1"/>
    <col min="10510" max="10510" width="19.1796875" style="192" bestFit="1" customWidth="1"/>
    <col min="10511" max="10511" width="10.453125" style="192" customWidth="1"/>
    <col min="10512" max="10512" width="11.81640625" style="192" customWidth="1"/>
    <col min="10513" max="10513" width="14.7265625" style="192" customWidth="1"/>
    <col min="10514" max="10514" width="9" style="192" bestFit="1" customWidth="1"/>
    <col min="10515" max="10754" width="9.1796875" style="192"/>
    <col min="10755" max="10755" width="4.7265625" style="192" bestFit="1" customWidth="1"/>
    <col min="10756" max="10756" width="9.7265625" style="192" bestFit="1" customWidth="1"/>
    <col min="10757" max="10757" width="10" style="192" bestFit="1" customWidth="1"/>
    <col min="10758" max="10758" width="8.81640625" style="192" bestFit="1" customWidth="1"/>
    <col min="10759" max="10759" width="22.81640625" style="192" customWidth="1"/>
    <col min="10760" max="10760" width="59.7265625" style="192" bestFit="1" customWidth="1"/>
    <col min="10761" max="10761" width="57.81640625" style="192" bestFit="1" customWidth="1"/>
    <col min="10762" max="10762" width="35.26953125" style="192" bestFit="1" customWidth="1"/>
    <col min="10763" max="10763" width="28.1796875" style="192" bestFit="1" customWidth="1"/>
    <col min="10764" max="10764" width="33.1796875" style="192" bestFit="1" customWidth="1"/>
    <col min="10765" max="10765" width="26" style="192" bestFit="1" customWidth="1"/>
    <col min="10766" max="10766" width="19.1796875" style="192" bestFit="1" customWidth="1"/>
    <col min="10767" max="10767" width="10.453125" style="192" customWidth="1"/>
    <col min="10768" max="10768" width="11.81640625" style="192" customWidth="1"/>
    <col min="10769" max="10769" width="14.7265625" style="192" customWidth="1"/>
    <col min="10770" max="10770" width="9" style="192" bestFit="1" customWidth="1"/>
    <col min="10771" max="11010" width="9.1796875" style="192"/>
    <col min="11011" max="11011" width="4.7265625" style="192" bestFit="1" customWidth="1"/>
    <col min="11012" max="11012" width="9.7265625" style="192" bestFit="1" customWidth="1"/>
    <col min="11013" max="11013" width="10" style="192" bestFit="1" customWidth="1"/>
    <col min="11014" max="11014" width="8.81640625" style="192" bestFit="1" customWidth="1"/>
    <col min="11015" max="11015" width="22.81640625" style="192" customWidth="1"/>
    <col min="11016" max="11016" width="59.7265625" style="192" bestFit="1" customWidth="1"/>
    <col min="11017" max="11017" width="57.81640625" style="192" bestFit="1" customWidth="1"/>
    <col min="11018" max="11018" width="35.26953125" style="192" bestFit="1" customWidth="1"/>
    <col min="11019" max="11019" width="28.1796875" style="192" bestFit="1" customWidth="1"/>
    <col min="11020" max="11020" width="33.1796875" style="192" bestFit="1" customWidth="1"/>
    <col min="11021" max="11021" width="26" style="192" bestFit="1" customWidth="1"/>
    <col min="11022" max="11022" width="19.1796875" style="192" bestFit="1" customWidth="1"/>
    <col min="11023" max="11023" width="10.453125" style="192" customWidth="1"/>
    <col min="11024" max="11024" width="11.81640625" style="192" customWidth="1"/>
    <col min="11025" max="11025" width="14.7265625" style="192" customWidth="1"/>
    <col min="11026" max="11026" width="9" style="192" bestFit="1" customWidth="1"/>
    <col min="11027" max="11266" width="9.1796875" style="192"/>
    <col min="11267" max="11267" width="4.7265625" style="192" bestFit="1" customWidth="1"/>
    <col min="11268" max="11268" width="9.7265625" style="192" bestFit="1" customWidth="1"/>
    <col min="11269" max="11269" width="10" style="192" bestFit="1" customWidth="1"/>
    <col min="11270" max="11270" width="8.81640625" style="192" bestFit="1" customWidth="1"/>
    <col min="11271" max="11271" width="22.81640625" style="192" customWidth="1"/>
    <col min="11272" max="11272" width="59.7265625" style="192" bestFit="1" customWidth="1"/>
    <col min="11273" max="11273" width="57.81640625" style="192" bestFit="1" customWidth="1"/>
    <col min="11274" max="11274" width="35.26953125" style="192" bestFit="1" customWidth="1"/>
    <col min="11275" max="11275" width="28.1796875" style="192" bestFit="1" customWidth="1"/>
    <col min="11276" max="11276" width="33.1796875" style="192" bestFit="1" customWidth="1"/>
    <col min="11277" max="11277" width="26" style="192" bestFit="1" customWidth="1"/>
    <col min="11278" max="11278" width="19.1796875" style="192" bestFit="1" customWidth="1"/>
    <col min="11279" max="11279" width="10.453125" style="192" customWidth="1"/>
    <col min="11280" max="11280" width="11.81640625" style="192" customWidth="1"/>
    <col min="11281" max="11281" width="14.7265625" style="192" customWidth="1"/>
    <col min="11282" max="11282" width="9" style="192" bestFit="1" customWidth="1"/>
    <col min="11283" max="11522" width="9.1796875" style="192"/>
    <col min="11523" max="11523" width="4.7265625" style="192" bestFit="1" customWidth="1"/>
    <col min="11524" max="11524" width="9.7265625" style="192" bestFit="1" customWidth="1"/>
    <col min="11525" max="11525" width="10" style="192" bestFit="1" customWidth="1"/>
    <col min="11526" max="11526" width="8.81640625" style="192" bestFit="1" customWidth="1"/>
    <col min="11527" max="11527" width="22.81640625" style="192" customWidth="1"/>
    <col min="11528" max="11528" width="59.7265625" style="192" bestFit="1" customWidth="1"/>
    <col min="11529" max="11529" width="57.81640625" style="192" bestFit="1" customWidth="1"/>
    <col min="11530" max="11530" width="35.26953125" style="192" bestFit="1" customWidth="1"/>
    <col min="11531" max="11531" width="28.1796875" style="192" bestFit="1" customWidth="1"/>
    <col min="11532" max="11532" width="33.1796875" style="192" bestFit="1" customWidth="1"/>
    <col min="11533" max="11533" width="26" style="192" bestFit="1" customWidth="1"/>
    <col min="11534" max="11534" width="19.1796875" style="192" bestFit="1" customWidth="1"/>
    <col min="11535" max="11535" width="10.453125" style="192" customWidth="1"/>
    <col min="11536" max="11536" width="11.81640625" style="192" customWidth="1"/>
    <col min="11537" max="11537" width="14.7265625" style="192" customWidth="1"/>
    <col min="11538" max="11538" width="9" style="192" bestFit="1" customWidth="1"/>
    <col min="11539" max="11778" width="9.1796875" style="192"/>
    <col min="11779" max="11779" width="4.7265625" style="192" bestFit="1" customWidth="1"/>
    <col min="11780" max="11780" width="9.7265625" style="192" bestFit="1" customWidth="1"/>
    <col min="11781" max="11781" width="10" style="192" bestFit="1" customWidth="1"/>
    <col min="11782" max="11782" width="8.81640625" style="192" bestFit="1" customWidth="1"/>
    <col min="11783" max="11783" width="22.81640625" style="192" customWidth="1"/>
    <col min="11784" max="11784" width="59.7265625" style="192" bestFit="1" customWidth="1"/>
    <col min="11785" max="11785" width="57.81640625" style="192" bestFit="1" customWidth="1"/>
    <col min="11786" max="11786" width="35.26953125" style="192" bestFit="1" customWidth="1"/>
    <col min="11787" max="11787" width="28.1796875" style="192" bestFit="1" customWidth="1"/>
    <col min="11788" max="11788" width="33.1796875" style="192" bestFit="1" customWidth="1"/>
    <col min="11789" max="11789" width="26" style="192" bestFit="1" customWidth="1"/>
    <col min="11790" max="11790" width="19.1796875" style="192" bestFit="1" customWidth="1"/>
    <col min="11791" max="11791" width="10.453125" style="192" customWidth="1"/>
    <col min="11792" max="11792" width="11.81640625" style="192" customWidth="1"/>
    <col min="11793" max="11793" width="14.7265625" style="192" customWidth="1"/>
    <col min="11794" max="11794" width="9" style="192" bestFit="1" customWidth="1"/>
    <col min="11795" max="12034" width="9.1796875" style="192"/>
    <col min="12035" max="12035" width="4.7265625" style="192" bestFit="1" customWidth="1"/>
    <col min="12036" max="12036" width="9.7265625" style="192" bestFit="1" customWidth="1"/>
    <col min="12037" max="12037" width="10" style="192" bestFit="1" customWidth="1"/>
    <col min="12038" max="12038" width="8.81640625" style="192" bestFit="1" customWidth="1"/>
    <col min="12039" max="12039" width="22.81640625" style="192" customWidth="1"/>
    <col min="12040" max="12040" width="59.7265625" style="192" bestFit="1" customWidth="1"/>
    <col min="12041" max="12041" width="57.81640625" style="192" bestFit="1" customWidth="1"/>
    <col min="12042" max="12042" width="35.26953125" style="192" bestFit="1" customWidth="1"/>
    <col min="12043" max="12043" width="28.1796875" style="192" bestFit="1" customWidth="1"/>
    <col min="12044" max="12044" width="33.1796875" style="192" bestFit="1" customWidth="1"/>
    <col min="12045" max="12045" width="26" style="192" bestFit="1" customWidth="1"/>
    <col min="12046" max="12046" width="19.1796875" style="192" bestFit="1" customWidth="1"/>
    <col min="12047" max="12047" width="10.453125" style="192" customWidth="1"/>
    <col min="12048" max="12048" width="11.81640625" style="192" customWidth="1"/>
    <col min="12049" max="12049" width="14.7265625" style="192" customWidth="1"/>
    <col min="12050" max="12050" width="9" style="192" bestFit="1" customWidth="1"/>
    <col min="12051" max="12290" width="9.1796875" style="192"/>
    <col min="12291" max="12291" width="4.7265625" style="192" bestFit="1" customWidth="1"/>
    <col min="12292" max="12292" width="9.7265625" style="192" bestFit="1" customWidth="1"/>
    <col min="12293" max="12293" width="10" style="192" bestFit="1" customWidth="1"/>
    <col min="12294" max="12294" width="8.81640625" style="192" bestFit="1" customWidth="1"/>
    <col min="12295" max="12295" width="22.81640625" style="192" customWidth="1"/>
    <col min="12296" max="12296" width="59.7265625" style="192" bestFit="1" customWidth="1"/>
    <col min="12297" max="12297" width="57.81640625" style="192" bestFit="1" customWidth="1"/>
    <col min="12298" max="12298" width="35.26953125" style="192" bestFit="1" customWidth="1"/>
    <col min="12299" max="12299" width="28.1796875" style="192" bestFit="1" customWidth="1"/>
    <col min="12300" max="12300" width="33.1796875" style="192" bestFit="1" customWidth="1"/>
    <col min="12301" max="12301" width="26" style="192" bestFit="1" customWidth="1"/>
    <col min="12302" max="12302" width="19.1796875" style="192" bestFit="1" customWidth="1"/>
    <col min="12303" max="12303" width="10.453125" style="192" customWidth="1"/>
    <col min="12304" max="12304" width="11.81640625" style="192" customWidth="1"/>
    <col min="12305" max="12305" width="14.7265625" style="192" customWidth="1"/>
    <col min="12306" max="12306" width="9" style="192" bestFit="1" customWidth="1"/>
    <col min="12307" max="12546" width="9.1796875" style="192"/>
    <col min="12547" max="12547" width="4.7265625" style="192" bestFit="1" customWidth="1"/>
    <col min="12548" max="12548" width="9.7265625" style="192" bestFit="1" customWidth="1"/>
    <col min="12549" max="12549" width="10" style="192" bestFit="1" customWidth="1"/>
    <col min="12550" max="12550" width="8.81640625" style="192" bestFit="1" customWidth="1"/>
    <col min="12551" max="12551" width="22.81640625" style="192" customWidth="1"/>
    <col min="12552" max="12552" width="59.7265625" style="192" bestFit="1" customWidth="1"/>
    <col min="12553" max="12553" width="57.81640625" style="192" bestFit="1" customWidth="1"/>
    <col min="12554" max="12554" width="35.26953125" style="192" bestFit="1" customWidth="1"/>
    <col min="12555" max="12555" width="28.1796875" style="192" bestFit="1" customWidth="1"/>
    <col min="12556" max="12556" width="33.1796875" style="192" bestFit="1" customWidth="1"/>
    <col min="12557" max="12557" width="26" style="192" bestFit="1" customWidth="1"/>
    <col min="12558" max="12558" width="19.1796875" style="192" bestFit="1" customWidth="1"/>
    <col min="12559" max="12559" width="10.453125" style="192" customWidth="1"/>
    <col min="12560" max="12560" width="11.81640625" style="192" customWidth="1"/>
    <col min="12561" max="12561" width="14.7265625" style="192" customWidth="1"/>
    <col min="12562" max="12562" width="9" style="192" bestFit="1" customWidth="1"/>
    <col min="12563" max="12802" width="9.1796875" style="192"/>
    <col min="12803" max="12803" width="4.7265625" style="192" bestFit="1" customWidth="1"/>
    <col min="12804" max="12804" width="9.7265625" style="192" bestFit="1" customWidth="1"/>
    <col min="12805" max="12805" width="10" style="192" bestFit="1" customWidth="1"/>
    <col min="12806" max="12806" width="8.81640625" style="192" bestFit="1" customWidth="1"/>
    <col min="12807" max="12807" width="22.81640625" style="192" customWidth="1"/>
    <col min="12808" max="12808" width="59.7265625" style="192" bestFit="1" customWidth="1"/>
    <col min="12809" max="12809" width="57.81640625" style="192" bestFit="1" customWidth="1"/>
    <col min="12810" max="12810" width="35.26953125" style="192" bestFit="1" customWidth="1"/>
    <col min="12811" max="12811" width="28.1796875" style="192" bestFit="1" customWidth="1"/>
    <col min="12812" max="12812" width="33.1796875" style="192" bestFit="1" customWidth="1"/>
    <col min="12813" max="12813" width="26" style="192" bestFit="1" customWidth="1"/>
    <col min="12814" max="12814" width="19.1796875" style="192" bestFit="1" customWidth="1"/>
    <col min="12815" max="12815" width="10.453125" style="192" customWidth="1"/>
    <col min="12816" max="12816" width="11.81640625" style="192" customWidth="1"/>
    <col min="12817" max="12817" width="14.7265625" style="192" customWidth="1"/>
    <col min="12818" max="12818" width="9" style="192" bestFit="1" customWidth="1"/>
    <col min="12819" max="13058" width="9.1796875" style="192"/>
    <col min="13059" max="13059" width="4.7265625" style="192" bestFit="1" customWidth="1"/>
    <col min="13060" max="13060" width="9.7265625" style="192" bestFit="1" customWidth="1"/>
    <col min="13061" max="13061" width="10" style="192" bestFit="1" customWidth="1"/>
    <col min="13062" max="13062" width="8.81640625" style="192" bestFit="1" customWidth="1"/>
    <col min="13063" max="13063" width="22.81640625" style="192" customWidth="1"/>
    <col min="13064" max="13064" width="59.7265625" style="192" bestFit="1" customWidth="1"/>
    <col min="13065" max="13065" width="57.81640625" style="192" bestFit="1" customWidth="1"/>
    <col min="13066" max="13066" width="35.26953125" style="192" bestFit="1" customWidth="1"/>
    <col min="13067" max="13067" width="28.1796875" style="192" bestFit="1" customWidth="1"/>
    <col min="13068" max="13068" width="33.1796875" style="192" bestFit="1" customWidth="1"/>
    <col min="13069" max="13069" width="26" style="192" bestFit="1" customWidth="1"/>
    <col min="13070" max="13070" width="19.1796875" style="192" bestFit="1" customWidth="1"/>
    <col min="13071" max="13071" width="10.453125" style="192" customWidth="1"/>
    <col min="13072" max="13072" width="11.81640625" style="192" customWidth="1"/>
    <col min="13073" max="13073" width="14.7265625" style="192" customWidth="1"/>
    <col min="13074" max="13074" width="9" style="192" bestFit="1" customWidth="1"/>
    <col min="13075" max="13314" width="9.1796875" style="192"/>
    <col min="13315" max="13315" width="4.7265625" style="192" bestFit="1" customWidth="1"/>
    <col min="13316" max="13316" width="9.7265625" style="192" bestFit="1" customWidth="1"/>
    <col min="13317" max="13317" width="10" style="192" bestFit="1" customWidth="1"/>
    <col min="13318" max="13318" width="8.81640625" style="192" bestFit="1" customWidth="1"/>
    <col min="13319" max="13319" width="22.81640625" style="192" customWidth="1"/>
    <col min="13320" max="13320" width="59.7265625" style="192" bestFit="1" customWidth="1"/>
    <col min="13321" max="13321" width="57.81640625" style="192" bestFit="1" customWidth="1"/>
    <col min="13322" max="13322" width="35.26953125" style="192" bestFit="1" customWidth="1"/>
    <col min="13323" max="13323" width="28.1796875" style="192" bestFit="1" customWidth="1"/>
    <col min="13324" max="13324" width="33.1796875" style="192" bestFit="1" customWidth="1"/>
    <col min="13325" max="13325" width="26" style="192" bestFit="1" customWidth="1"/>
    <col min="13326" max="13326" width="19.1796875" style="192" bestFit="1" customWidth="1"/>
    <col min="13327" max="13327" width="10.453125" style="192" customWidth="1"/>
    <col min="13328" max="13328" width="11.81640625" style="192" customWidth="1"/>
    <col min="13329" max="13329" width="14.7265625" style="192" customWidth="1"/>
    <col min="13330" max="13330" width="9" style="192" bestFit="1" customWidth="1"/>
    <col min="13331" max="13570" width="9.1796875" style="192"/>
    <col min="13571" max="13571" width="4.7265625" style="192" bestFit="1" customWidth="1"/>
    <col min="13572" max="13572" width="9.7265625" style="192" bestFit="1" customWidth="1"/>
    <col min="13573" max="13573" width="10" style="192" bestFit="1" customWidth="1"/>
    <col min="13574" max="13574" width="8.81640625" style="192" bestFit="1" customWidth="1"/>
    <col min="13575" max="13575" width="22.81640625" style="192" customWidth="1"/>
    <col min="13576" max="13576" width="59.7265625" style="192" bestFit="1" customWidth="1"/>
    <col min="13577" max="13577" width="57.81640625" style="192" bestFit="1" customWidth="1"/>
    <col min="13578" max="13578" width="35.26953125" style="192" bestFit="1" customWidth="1"/>
    <col min="13579" max="13579" width="28.1796875" style="192" bestFit="1" customWidth="1"/>
    <col min="13580" max="13580" width="33.1796875" style="192" bestFit="1" customWidth="1"/>
    <col min="13581" max="13581" width="26" style="192" bestFit="1" customWidth="1"/>
    <col min="13582" max="13582" width="19.1796875" style="192" bestFit="1" customWidth="1"/>
    <col min="13583" max="13583" width="10.453125" style="192" customWidth="1"/>
    <col min="13584" max="13584" width="11.81640625" style="192" customWidth="1"/>
    <col min="13585" max="13585" width="14.7265625" style="192" customWidth="1"/>
    <col min="13586" max="13586" width="9" style="192" bestFit="1" customWidth="1"/>
    <col min="13587" max="13826" width="9.1796875" style="192"/>
    <col min="13827" max="13827" width="4.7265625" style="192" bestFit="1" customWidth="1"/>
    <col min="13828" max="13828" width="9.7265625" style="192" bestFit="1" customWidth="1"/>
    <col min="13829" max="13829" width="10" style="192" bestFit="1" customWidth="1"/>
    <col min="13830" max="13830" width="8.81640625" style="192" bestFit="1" customWidth="1"/>
    <col min="13831" max="13831" width="22.81640625" style="192" customWidth="1"/>
    <col min="13832" max="13832" width="59.7265625" style="192" bestFit="1" customWidth="1"/>
    <col min="13833" max="13833" width="57.81640625" style="192" bestFit="1" customWidth="1"/>
    <col min="13834" max="13834" width="35.26953125" style="192" bestFit="1" customWidth="1"/>
    <col min="13835" max="13835" width="28.1796875" style="192" bestFit="1" customWidth="1"/>
    <col min="13836" max="13836" width="33.1796875" style="192" bestFit="1" customWidth="1"/>
    <col min="13837" max="13837" width="26" style="192" bestFit="1" customWidth="1"/>
    <col min="13838" max="13838" width="19.1796875" style="192" bestFit="1" customWidth="1"/>
    <col min="13839" max="13839" width="10.453125" style="192" customWidth="1"/>
    <col min="13840" max="13840" width="11.81640625" style="192" customWidth="1"/>
    <col min="13841" max="13841" width="14.7265625" style="192" customWidth="1"/>
    <col min="13842" max="13842" width="9" style="192" bestFit="1" customWidth="1"/>
    <col min="13843" max="14082" width="9.1796875" style="192"/>
    <col min="14083" max="14083" width="4.7265625" style="192" bestFit="1" customWidth="1"/>
    <col min="14084" max="14084" width="9.7265625" style="192" bestFit="1" customWidth="1"/>
    <col min="14085" max="14085" width="10" style="192" bestFit="1" customWidth="1"/>
    <col min="14086" max="14086" width="8.81640625" style="192" bestFit="1" customWidth="1"/>
    <col min="14087" max="14087" width="22.81640625" style="192" customWidth="1"/>
    <col min="14088" max="14088" width="59.7265625" style="192" bestFit="1" customWidth="1"/>
    <col min="14089" max="14089" width="57.81640625" style="192" bestFit="1" customWidth="1"/>
    <col min="14090" max="14090" width="35.26953125" style="192" bestFit="1" customWidth="1"/>
    <col min="14091" max="14091" width="28.1796875" style="192" bestFit="1" customWidth="1"/>
    <col min="14092" max="14092" width="33.1796875" style="192" bestFit="1" customWidth="1"/>
    <col min="14093" max="14093" width="26" style="192" bestFit="1" customWidth="1"/>
    <col min="14094" max="14094" width="19.1796875" style="192" bestFit="1" customWidth="1"/>
    <col min="14095" max="14095" width="10.453125" style="192" customWidth="1"/>
    <col min="14096" max="14096" width="11.81640625" style="192" customWidth="1"/>
    <col min="14097" max="14097" width="14.7265625" style="192" customWidth="1"/>
    <col min="14098" max="14098" width="9" style="192" bestFit="1" customWidth="1"/>
    <col min="14099" max="14338" width="9.1796875" style="192"/>
    <col min="14339" max="14339" width="4.7265625" style="192" bestFit="1" customWidth="1"/>
    <col min="14340" max="14340" width="9.7265625" style="192" bestFit="1" customWidth="1"/>
    <col min="14341" max="14341" width="10" style="192" bestFit="1" customWidth="1"/>
    <col min="14342" max="14342" width="8.81640625" style="192" bestFit="1" customWidth="1"/>
    <col min="14343" max="14343" width="22.81640625" style="192" customWidth="1"/>
    <col min="14344" max="14344" width="59.7265625" style="192" bestFit="1" customWidth="1"/>
    <col min="14345" max="14345" width="57.81640625" style="192" bestFit="1" customWidth="1"/>
    <col min="14346" max="14346" width="35.26953125" style="192" bestFit="1" customWidth="1"/>
    <col min="14347" max="14347" width="28.1796875" style="192" bestFit="1" customWidth="1"/>
    <col min="14348" max="14348" width="33.1796875" style="192" bestFit="1" customWidth="1"/>
    <col min="14349" max="14349" width="26" style="192" bestFit="1" customWidth="1"/>
    <col min="14350" max="14350" width="19.1796875" style="192" bestFit="1" customWidth="1"/>
    <col min="14351" max="14351" width="10.453125" style="192" customWidth="1"/>
    <col min="14352" max="14352" width="11.81640625" style="192" customWidth="1"/>
    <col min="14353" max="14353" width="14.7265625" style="192" customWidth="1"/>
    <col min="14354" max="14354" width="9" style="192" bestFit="1" customWidth="1"/>
    <col min="14355" max="14594" width="9.1796875" style="192"/>
    <col min="14595" max="14595" width="4.7265625" style="192" bestFit="1" customWidth="1"/>
    <col min="14596" max="14596" width="9.7265625" style="192" bestFit="1" customWidth="1"/>
    <col min="14597" max="14597" width="10" style="192" bestFit="1" customWidth="1"/>
    <col min="14598" max="14598" width="8.81640625" style="192" bestFit="1" customWidth="1"/>
    <col min="14599" max="14599" width="22.81640625" style="192" customWidth="1"/>
    <col min="14600" max="14600" width="59.7265625" style="192" bestFit="1" customWidth="1"/>
    <col min="14601" max="14601" width="57.81640625" style="192" bestFit="1" customWidth="1"/>
    <col min="14602" max="14602" width="35.26953125" style="192" bestFit="1" customWidth="1"/>
    <col min="14603" max="14603" width="28.1796875" style="192" bestFit="1" customWidth="1"/>
    <col min="14604" max="14604" width="33.1796875" style="192" bestFit="1" customWidth="1"/>
    <col min="14605" max="14605" width="26" style="192" bestFit="1" customWidth="1"/>
    <col min="14606" max="14606" width="19.1796875" style="192" bestFit="1" customWidth="1"/>
    <col min="14607" max="14607" width="10.453125" style="192" customWidth="1"/>
    <col min="14608" max="14608" width="11.81640625" style="192" customWidth="1"/>
    <col min="14609" max="14609" width="14.7265625" style="192" customWidth="1"/>
    <col min="14610" max="14610" width="9" style="192" bestFit="1" customWidth="1"/>
    <col min="14611" max="14850" width="9.1796875" style="192"/>
    <col min="14851" max="14851" width="4.7265625" style="192" bestFit="1" customWidth="1"/>
    <col min="14852" max="14852" width="9.7265625" style="192" bestFit="1" customWidth="1"/>
    <col min="14853" max="14853" width="10" style="192" bestFit="1" customWidth="1"/>
    <col min="14854" max="14854" width="8.81640625" style="192" bestFit="1" customWidth="1"/>
    <col min="14855" max="14855" width="22.81640625" style="192" customWidth="1"/>
    <col min="14856" max="14856" width="59.7265625" style="192" bestFit="1" customWidth="1"/>
    <col min="14857" max="14857" width="57.81640625" style="192" bestFit="1" customWidth="1"/>
    <col min="14858" max="14858" width="35.26953125" style="192" bestFit="1" customWidth="1"/>
    <col min="14859" max="14859" width="28.1796875" style="192" bestFit="1" customWidth="1"/>
    <col min="14860" max="14860" width="33.1796875" style="192" bestFit="1" customWidth="1"/>
    <col min="14861" max="14861" width="26" style="192" bestFit="1" customWidth="1"/>
    <col min="14862" max="14862" width="19.1796875" style="192" bestFit="1" customWidth="1"/>
    <col min="14863" max="14863" width="10.453125" style="192" customWidth="1"/>
    <col min="14864" max="14864" width="11.81640625" style="192" customWidth="1"/>
    <col min="14865" max="14865" width="14.7265625" style="192" customWidth="1"/>
    <col min="14866" max="14866" width="9" style="192" bestFit="1" customWidth="1"/>
    <col min="14867" max="15106" width="9.1796875" style="192"/>
    <col min="15107" max="15107" width="4.7265625" style="192" bestFit="1" customWidth="1"/>
    <col min="15108" max="15108" width="9.7265625" style="192" bestFit="1" customWidth="1"/>
    <col min="15109" max="15109" width="10" style="192" bestFit="1" customWidth="1"/>
    <col min="15110" max="15110" width="8.81640625" style="192" bestFit="1" customWidth="1"/>
    <col min="15111" max="15111" width="22.81640625" style="192" customWidth="1"/>
    <col min="15112" max="15112" width="59.7265625" style="192" bestFit="1" customWidth="1"/>
    <col min="15113" max="15113" width="57.81640625" style="192" bestFit="1" customWidth="1"/>
    <col min="15114" max="15114" width="35.26953125" style="192" bestFit="1" customWidth="1"/>
    <col min="15115" max="15115" width="28.1796875" style="192" bestFit="1" customWidth="1"/>
    <col min="15116" max="15116" width="33.1796875" style="192" bestFit="1" customWidth="1"/>
    <col min="15117" max="15117" width="26" style="192" bestFit="1" customWidth="1"/>
    <col min="15118" max="15118" width="19.1796875" style="192" bestFit="1" customWidth="1"/>
    <col min="15119" max="15119" width="10.453125" style="192" customWidth="1"/>
    <col min="15120" max="15120" width="11.81640625" style="192" customWidth="1"/>
    <col min="15121" max="15121" width="14.7265625" style="192" customWidth="1"/>
    <col min="15122" max="15122" width="9" style="192" bestFit="1" customWidth="1"/>
    <col min="15123" max="15362" width="9.1796875" style="192"/>
    <col min="15363" max="15363" width="4.7265625" style="192" bestFit="1" customWidth="1"/>
    <col min="15364" max="15364" width="9.7265625" style="192" bestFit="1" customWidth="1"/>
    <col min="15365" max="15365" width="10" style="192" bestFit="1" customWidth="1"/>
    <col min="15366" max="15366" width="8.81640625" style="192" bestFit="1" customWidth="1"/>
    <col min="15367" max="15367" width="22.81640625" style="192" customWidth="1"/>
    <col min="15368" max="15368" width="59.7265625" style="192" bestFit="1" customWidth="1"/>
    <col min="15369" max="15369" width="57.81640625" style="192" bestFit="1" customWidth="1"/>
    <col min="15370" max="15370" width="35.26953125" style="192" bestFit="1" customWidth="1"/>
    <col min="15371" max="15371" width="28.1796875" style="192" bestFit="1" customWidth="1"/>
    <col min="15372" max="15372" width="33.1796875" style="192" bestFit="1" customWidth="1"/>
    <col min="15373" max="15373" width="26" style="192" bestFit="1" customWidth="1"/>
    <col min="15374" max="15374" width="19.1796875" style="192" bestFit="1" customWidth="1"/>
    <col min="15375" max="15375" width="10.453125" style="192" customWidth="1"/>
    <col min="15376" max="15376" width="11.81640625" style="192" customWidth="1"/>
    <col min="15377" max="15377" width="14.7265625" style="192" customWidth="1"/>
    <col min="15378" max="15378" width="9" style="192" bestFit="1" customWidth="1"/>
    <col min="15379" max="15618" width="9.1796875" style="192"/>
    <col min="15619" max="15619" width="4.7265625" style="192" bestFit="1" customWidth="1"/>
    <col min="15620" max="15620" width="9.7265625" style="192" bestFit="1" customWidth="1"/>
    <col min="15621" max="15621" width="10" style="192" bestFit="1" customWidth="1"/>
    <col min="15622" max="15622" width="8.81640625" style="192" bestFit="1" customWidth="1"/>
    <col min="15623" max="15623" width="22.81640625" style="192" customWidth="1"/>
    <col min="15624" max="15624" width="59.7265625" style="192" bestFit="1" customWidth="1"/>
    <col min="15625" max="15625" width="57.81640625" style="192" bestFit="1" customWidth="1"/>
    <col min="15626" max="15626" width="35.26953125" style="192" bestFit="1" customWidth="1"/>
    <col min="15627" max="15627" width="28.1796875" style="192" bestFit="1" customWidth="1"/>
    <col min="15628" max="15628" width="33.1796875" style="192" bestFit="1" customWidth="1"/>
    <col min="15629" max="15629" width="26" style="192" bestFit="1" customWidth="1"/>
    <col min="15630" max="15630" width="19.1796875" style="192" bestFit="1" customWidth="1"/>
    <col min="15631" max="15631" width="10.453125" style="192" customWidth="1"/>
    <col min="15632" max="15632" width="11.81640625" style="192" customWidth="1"/>
    <col min="15633" max="15633" width="14.7265625" style="192" customWidth="1"/>
    <col min="15634" max="15634" width="9" style="192" bestFit="1" customWidth="1"/>
    <col min="15635" max="15874" width="9.1796875" style="192"/>
    <col min="15875" max="15875" width="4.7265625" style="192" bestFit="1" customWidth="1"/>
    <col min="15876" max="15876" width="9.7265625" style="192" bestFit="1" customWidth="1"/>
    <col min="15877" max="15877" width="10" style="192" bestFit="1" customWidth="1"/>
    <col min="15878" max="15878" width="8.81640625" style="192" bestFit="1" customWidth="1"/>
    <col min="15879" max="15879" width="22.81640625" style="192" customWidth="1"/>
    <col min="15880" max="15880" width="59.7265625" style="192" bestFit="1" customWidth="1"/>
    <col min="15881" max="15881" width="57.81640625" style="192" bestFit="1" customWidth="1"/>
    <col min="15882" max="15882" width="35.26953125" style="192" bestFit="1" customWidth="1"/>
    <col min="15883" max="15883" width="28.1796875" style="192" bestFit="1" customWidth="1"/>
    <col min="15884" max="15884" width="33.1796875" style="192" bestFit="1" customWidth="1"/>
    <col min="15885" max="15885" width="26" style="192" bestFit="1" customWidth="1"/>
    <col min="15886" max="15886" width="19.1796875" style="192" bestFit="1" customWidth="1"/>
    <col min="15887" max="15887" width="10.453125" style="192" customWidth="1"/>
    <col min="15888" max="15888" width="11.81640625" style="192" customWidth="1"/>
    <col min="15889" max="15889" width="14.7265625" style="192" customWidth="1"/>
    <col min="15890" max="15890" width="9" style="192" bestFit="1" customWidth="1"/>
    <col min="15891" max="16130" width="9.1796875" style="192"/>
    <col min="16131" max="16131" width="4.7265625" style="192" bestFit="1" customWidth="1"/>
    <col min="16132" max="16132" width="9.7265625" style="192" bestFit="1" customWidth="1"/>
    <col min="16133" max="16133" width="10" style="192" bestFit="1" customWidth="1"/>
    <col min="16134" max="16134" width="8.81640625" style="192" bestFit="1" customWidth="1"/>
    <col min="16135" max="16135" width="22.81640625" style="192" customWidth="1"/>
    <col min="16136" max="16136" width="59.7265625" style="192" bestFit="1" customWidth="1"/>
    <col min="16137" max="16137" width="57.81640625" style="192" bestFit="1" customWidth="1"/>
    <col min="16138" max="16138" width="35.26953125" style="192" bestFit="1" customWidth="1"/>
    <col min="16139" max="16139" width="28.1796875" style="192" bestFit="1" customWidth="1"/>
    <col min="16140" max="16140" width="33.1796875" style="192" bestFit="1" customWidth="1"/>
    <col min="16141" max="16141" width="26" style="192" bestFit="1" customWidth="1"/>
    <col min="16142" max="16142" width="19.1796875" style="192" bestFit="1" customWidth="1"/>
    <col min="16143" max="16143" width="10.453125" style="192" customWidth="1"/>
    <col min="16144" max="16144" width="11.81640625" style="192" customWidth="1"/>
    <col min="16145" max="16145" width="14.7265625" style="192" customWidth="1"/>
    <col min="16146" max="16146" width="9" style="192" bestFit="1" customWidth="1"/>
    <col min="16147" max="16384" width="9.1796875" style="192"/>
  </cols>
  <sheetData>
    <row r="2" spans="1:19" x14ac:dyDescent="0.35">
      <c r="A2" s="54" t="s">
        <v>1563</v>
      </c>
    </row>
    <row r="3" spans="1:19" x14ac:dyDescent="0.35">
      <c r="M3" s="2"/>
      <c r="N3" s="2"/>
      <c r="O3" s="2"/>
      <c r="P3" s="2"/>
    </row>
    <row r="4" spans="1:19" s="3" customFormat="1" ht="42.75" customHeight="1" x14ac:dyDescent="0.35">
      <c r="A4" s="750" t="s">
        <v>0</v>
      </c>
      <c r="B4" s="752" t="s">
        <v>1</v>
      </c>
      <c r="C4" s="752" t="s">
        <v>2</v>
      </c>
      <c r="D4" s="752" t="s">
        <v>3</v>
      </c>
      <c r="E4" s="750" t="s">
        <v>4</v>
      </c>
      <c r="F4" s="750" t="s">
        <v>5</v>
      </c>
      <c r="G4" s="750" t="s">
        <v>6</v>
      </c>
      <c r="H4" s="755" t="s">
        <v>7</v>
      </c>
      <c r="I4" s="755"/>
      <c r="J4" s="750" t="s">
        <v>8</v>
      </c>
      <c r="K4" s="756" t="s">
        <v>214</v>
      </c>
      <c r="L4" s="757"/>
      <c r="M4" s="754" t="s">
        <v>215</v>
      </c>
      <c r="N4" s="754"/>
      <c r="O4" s="754" t="s">
        <v>9</v>
      </c>
      <c r="P4" s="754"/>
      <c r="Q4" s="750" t="s">
        <v>216</v>
      </c>
      <c r="R4" s="752" t="s">
        <v>10</v>
      </c>
      <c r="S4" s="20"/>
    </row>
    <row r="5" spans="1:19" s="3" customFormat="1" x14ac:dyDescent="0.25">
      <c r="A5" s="751"/>
      <c r="B5" s="753"/>
      <c r="C5" s="753"/>
      <c r="D5" s="753"/>
      <c r="E5" s="751"/>
      <c r="F5" s="751"/>
      <c r="G5" s="751"/>
      <c r="H5" s="143" t="s">
        <v>11</v>
      </c>
      <c r="I5" s="143" t="s">
        <v>12</v>
      </c>
      <c r="J5" s="751"/>
      <c r="K5" s="145">
        <v>2020</v>
      </c>
      <c r="L5" s="145">
        <v>2021</v>
      </c>
      <c r="M5" s="21">
        <v>2020</v>
      </c>
      <c r="N5" s="21">
        <v>2021</v>
      </c>
      <c r="O5" s="21">
        <v>2020</v>
      </c>
      <c r="P5" s="21">
        <v>2021</v>
      </c>
      <c r="Q5" s="751"/>
      <c r="R5" s="753"/>
      <c r="S5" s="20"/>
    </row>
    <row r="6" spans="1:19" s="3" customFormat="1" x14ac:dyDescent="0.25">
      <c r="A6" s="142" t="s">
        <v>13</v>
      </c>
      <c r="B6" s="143" t="s">
        <v>14</v>
      </c>
      <c r="C6" s="143" t="s">
        <v>15</v>
      </c>
      <c r="D6" s="143" t="s">
        <v>16</v>
      </c>
      <c r="E6" s="142" t="s">
        <v>17</v>
      </c>
      <c r="F6" s="142" t="s">
        <v>18</v>
      </c>
      <c r="G6" s="142" t="s">
        <v>19</v>
      </c>
      <c r="H6" s="143" t="s">
        <v>20</v>
      </c>
      <c r="I6" s="143" t="s">
        <v>21</v>
      </c>
      <c r="J6" s="142" t="s">
        <v>22</v>
      </c>
      <c r="K6" s="145" t="s">
        <v>23</v>
      </c>
      <c r="L6" s="145" t="s">
        <v>24</v>
      </c>
      <c r="M6" s="144" t="s">
        <v>25</v>
      </c>
      <c r="N6" s="144" t="s">
        <v>26</v>
      </c>
      <c r="O6" s="144" t="s">
        <v>27</v>
      </c>
      <c r="P6" s="144" t="s">
        <v>28</v>
      </c>
      <c r="Q6" s="142" t="s">
        <v>29</v>
      </c>
      <c r="R6" s="143" t="s">
        <v>30</v>
      </c>
      <c r="S6" s="20"/>
    </row>
    <row r="7" spans="1:19" ht="96" customHeight="1" x14ac:dyDescent="0.35">
      <c r="A7" s="1210">
        <v>1</v>
      </c>
      <c r="B7" s="1210">
        <v>1</v>
      </c>
      <c r="C7" s="1210">
        <v>4</v>
      </c>
      <c r="D7" s="1208">
        <v>2</v>
      </c>
      <c r="E7" s="1208" t="s">
        <v>924</v>
      </c>
      <c r="F7" s="1208" t="s">
        <v>986</v>
      </c>
      <c r="G7" s="1276" t="s">
        <v>925</v>
      </c>
      <c r="H7" s="126" t="s">
        <v>922</v>
      </c>
      <c r="I7" s="126">
        <v>1</v>
      </c>
      <c r="J7" s="1276" t="s">
        <v>926</v>
      </c>
      <c r="K7" s="1278" t="s">
        <v>35</v>
      </c>
      <c r="L7" s="1208"/>
      <c r="M7" s="1229">
        <v>70000</v>
      </c>
      <c r="N7" s="1208"/>
      <c r="O7" s="1229">
        <v>70000</v>
      </c>
      <c r="P7" s="1208"/>
      <c r="Q7" s="1208" t="s">
        <v>923</v>
      </c>
      <c r="R7" s="1208" t="s">
        <v>927</v>
      </c>
      <c r="S7" s="31"/>
    </row>
    <row r="8" spans="1:19" ht="80.25" customHeight="1" x14ac:dyDescent="0.35">
      <c r="A8" s="1211"/>
      <c r="B8" s="1211"/>
      <c r="C8" s="1211"/>
      <c r="D8" s="1209"/>
      <c r="E8" s="1209"/>
      <c r="F8" s="1209"/>
      <c r="G8" s="1277"/>
      <c r="H8" s="126" t="s">
        <v>928</v>
      </c>
      <c r="I8" s="136" t="s">
        <v>868</v>
      </c>
      <c r="J8" s="1277"/>
      <c r="K8" s="1279"/>
      <c r="L8" s="1209"/>
      <c r="M8" s="1209"/>
      <c r="N8" s="1209"/>
      <c r="O8" s="1209"/>
      <c r="P8" s="1209"/>
      <c r="Q8" s="1209"/>
      <c r="R8" s="1209"/>
      <c r="S8" s="31"/>
    </row>
    <row r="9" spans="1:19" s="100" customFormat="1" ht="145" x14ac:dyDescent="0.35">
      <c r="A9" s="125">
        <v>2</v>
      </c>
      <c r="B9" s="125">
        <v>1</v>
      </c>
      <c r="C9" s="125">
        <v>4</v>
      </c>
      <c r="D9" s="125">
        <v>2</v>
      </c>
      <c r="E9" s="135" t="s">
        <v>1564</v>
      </c>
      <c r="F9" s="512" t="s">
        <v>1565</v>
      </c>
      <c r="G9" s="126" t="s">
        <v>168</v>
      </c>
      <c r="H9" s="135" t="s">
        <v>54</v>
      </c>
      <c r="I9" s="126">
        <v>30</v>
      </c>
      <c r="J9" s="135" t="s">
        <v>1566</v>
      </c>
      <c r="K9" s="125"/>
      <c r="L9" s="125" t="s">
        <v>35</v>
      </c>
      <c r="M9" s="134"/>
      <c r="N9" s="134">
        <v>30000</v>
      </c>
      <c r="O9" s="134"/>
      <c r="P9" s="134">
        <v>30000</v>
      </c>
      <c r="Q9" s="126" t="s">
        <v>923</v>
      </c>
      <c r="R9" s="126" t="s">
        <v>929</v>
      </c>
    </row>
    <row r="10" spans="1:19" s="6" customFormat="1" ht="216" customHeight="1" x14ac:dyDescent="0.35">
      <c r="A10" s="1210">
        <v>3</v>
      </c>
      <c r="B10" s="1210">
        <v>1</v>
      </c>
      <c r="C10" s="1210">
        <v>4</v>
      </c>
      <c r="D10" s="1210">
        <v>5</v>
      </c>
      <c r="E10" s="1208" t="s">
        <v>930</v>
      </c>
      <c r="F10" s="1226" t="s">
        <v>1567</v>
      </c>
      <c r="G10" s="1208" t="s">
        <v>931</v>
      </c>
      <c r="H10" s="135" t="s">
        <v>932</v>
      </c>
      <c r="I10" s="126">
        <v>1</v>
      </c>
      <c r="J10" s="1208" t="s">
        <v>1568</v>
      </c>
      <c r="K10" s="1208" t="s">
        <v>933</v>
      </c>
      <c r="L10" s="1208"/>
      <c r="M10" s="1214">
        <v>50000</v>
      </c>
      <c r="N10" s="1208"/>
      <c r="O10" s="1214">
        <v>50000</v>
      </c>
      <c r="P10" s="1276"/>
      <c r="Q10" s="1208" t="s">
        <v>923</v>
      </c>
      <c r="R10" s="1208" t="s">
        <v>934</v>
      </c>
    </row>
    <row r="11" spans="1:19" ht="168.75" customHeight="1" x14ac:dyDescent="0.35">
      <c r="A11" s="1211"/>
      <c r="B11" s="1211"/>
      <c r="C11" s="1211"/>
      <c r="D11" s="1211"/>
      <c r="E11" s="1209"/>
      <c r="F11" s="1228"/>
      <c r="G11" s="1209"/>
      <c r="H11" s="135" t="s">
        <v>58</v>
      </c>
      <c r="I11" s="125">
        <v>2</v>
      </c>
      <c r="J11" s="1209"/>
      <c r="K11" s="1209"/>
      <c r="L11" s="1209"/>
      <c r="M11" s="1215"/>
      <c r="N11" s="1209"/>
      <c r="O11" s="1215"/>
      <c r="P11" s="1277"/>
      <c r="Q11" s="1209"/>
      <c r="R11" s="1209"/>
    </row>
    <row r="12" spans="1:19" ht="130.5" x14ac:dyDescent="0.35">
      <c r="A12" s="126">
        <v>4</v>
      </c>
      <c r="B12" s="126">
        <v>1</v>
      </c>
      <c r="C12" s="126">
        <v>4</v>
      </c>
      <c r="D12" s="126">
        <v>2</v>
      </c>
      <c r="E12" s="135" t="s">
        <v>1569</v>
      </c>
      <c r="F12" s="135" t="s">
        <v>1570</v>
      </c>
      <c r="G12" s="126" t="s">
        <v>168</v>
      </c>
      <c r="H12" s="126" t="s">
        <v>54</v>
      </c>
      <c r="I12" s="126">
        <v>35</v>
      </c>
      <c r="J12" s="126" t="s">
        <v>1571</v>
      </c>
      <c r="K12" s="126" t="s">
        <v>35</v>
      </c>
      <c r="L12" s="507"/>
      <c r="M12" s="130">
        <v>55000</v>
      </c>
      <c r="N12" s="507"/>
      <c r="O12" s="130">
        <v>55000</v>
      </c>
      <c r="P12" s="513"/>
      <c r="Q12" s="126" t="s">
        <v>923</v>
      </c>
      <c r="R12" s="126" t="s">
        <v>935</v>
      </c>
    </row>
    <row r="13" spans="1:19" ht="130.5" x14ac:dyDescent="0.35">
      <c r="A13" s="122">
        <v>4</v>
      </c>
      <c r="B13" s="122">
        <v>1</v>
      </c>
      <c r="C13" s="122">
        <v>4</v>
      </c>
      <c r="D13" s="122">
        <v>2</v>
      </c>
      <c r="E13" s="128" t="s">
        <v>1569</v>
      </c>
      <c r="F13" s="128" t="s">
        <v>1570</v>
      </c>
      <c r="G13" s="122" t="s">
        <v>168</v>
      </c>
      <c r="H13" s="122" t="s">
        <v>54</v>
      </c>
      <c r="I13" s="122">
        <v>35</v>
      </c>
      <c r="J13" s="122" t="s">
        <v>1571</v>
      </c>
      <c r="K13" s="122" t="s">
        <v>35</v>
      </c>
      <c r="L13" s="514"/>
      <c r="M13" s="132">
        <v>43000</v>
      </c>
      <c r="N13" s="514"/>
      <c r="O13" s="132">
        <v>43000</v>
      </c>
      <c r="P13" s="515"/>
      <c r="Q13" s="122" t="s">
        <v>923</v>
      </c>
      <c r="R13" s="122" t="s">
        <v>935</v>
      </c>
    </row>
    <row r="14" spans="1:19" x14ac:dyDescent="0.35">
      <c r="A14" s="1251" t="s">
        <v>1470</v>
      </c>
      <c r="B14" s="1256"/>
      <c r="C14" s="1256"/>
      <c r="D14" s="1256"/>
      <c r="E14" s="1256"/>
      <c r="F14" s="1256"/>
      <c r="G14" s="1256"/>
      <c r="H14" s="1256"/>
      <c r="I14" s="1256"/>
      <c r="J14" s="1256"/>
      <c r="K14" s="1256"/>
      <c r="L14" s="1256"/>
      <c r="M14" s="1256"/>
      <c r="N14" s="1256"/>
      <c r="O14" s="1256"/>
      <c r="P14" s="1256"/>
      <c r="Q14" s="1256"/>
      <c r="R14" s="1257"/>
    </row>
    <row r="15" spans="1:19" ht="188.5" x14ac:dyDescent="0.35">
      <c r="A15" s="126">
        <v>5</v>
      </c>
      <c r="B15" s="126">
        <v>1</v>
      </c>
      <c r="C15" s="126">
        <v>4</v>
      </c>
      <c r="D15" s="126">
        <v>2</v>
      </c>
      <c r="E15" s="126" t="s">
        <v>1572</v>
      </c>
      <c r="F15" s="135" t="s">
        <v>1573</v>
      </c>
      <c r="G15" s="126" t="s">
        <v>936</v>
      </c>
      <c r="H15" s="126" t="s">
        <v>741</v>
      </c>
      <c r="I15" s="125">
        <v>1</v>
      </c>
      <c r="J15" s="126" t="s">
        <v>1574</v>
      </c>
      <c r="K15" s="126"/>
      <c r="L15" s="496" t="s">
        <v>35</v>
      </c>
      <c r="M15" s="130"/>
      <c r="N15" s="130">
        <v>20000</v>
      </c>
      <c r="O15" s="130"/>
      <c r="P15" s="130">
        <v>20000</v>
      </c>
      <c r="Q15" s="126" t="s">
        <v>923</v>
      </c>
      <c r="R15" s="126" t="s">
        <v>935</v>
      </c>
    </row>
    <row r="16" spans="1:19" ht="130.5" x14ac:dyDescent="0.35">
      <c r="A16" s="516">
        <v>6</v>
      </c>
      <c r="B16" s="516">
        <v>1</v>
      </c>
      <c r="C16" s="516">
        <v>4</v>
      </c>
      <c r="D16" s="516">
        <v>2</v>
      </c>
      <c r="E16" s="516" t="s">
        <v>937</v>
      </c>
      <c r="F16" s="529" t="s">
        <v>1575</v>
      </c>
      <c r="G16" s="516" t="s">
        <v>936</v>
      </c>
      <c r="H16" s="516" t="s">
        <v>58</v>
      </c>
      <c r="I16" s="530">
        <v>1</v>
      </c>
      <c r="J16" s="516" t="s">
        <v>1571</v>
      </c>
      <c r="K16" s="530" t="s">
        <v>35</v>
      </c>
      <c r="L16" s="531"/>
      <c r="M16" s="532">
        <v>20000</v>
      </c>
      <c r="N16" s="533"/>
      <c r="O16" s="532">
        <v>20000</v>
      </c>
      <c r="P16" s="533"/>
      <c r="Q16" s="516" t="s">
        <v>923</v>
      </c>
      <c r="R16" s="516" t="s">
        <v>938</v>
      </c>
    </row>
    <row r="17" spans="1:12287" x14ac:dyDescent="0.35">
      <c r="A17" s="1258" t="s">
        <v>1471</v>
      </c>
      <c r="B17" s="1259"/>
      <c r="C17" s="1259"/>
      <c r="D17" s="1259"/>
      <c r="E17" s="1259"/>
      <c r="F17" s="1259"/>
      <c r="G17" s="1259"/>
      <c r="H17" s="1259"/>
      <c r="I17" s="1259"/>
      <c r="J17" s="1259"/>
      <c r="K17" s="1259"/>
      <c r="L17" s="1259"/>
      <c r="M17" s="1259"/>
      <c r="N17" s="1259"/>
      <c r="O17" s="1259"/>
      <c r="P17" s="1259"/>
      <c r="Q17" s="1259"/>
      <c r="R17" s="1260"/>
    </row>
    <row r="18" spans="1:12287" ht="261" x14ac:dyDescent="0.35">
      <c r="A18" s="126">
        <v>7</v>
      </c>
      <c r="B18" s="126">
        <v>1</v>
      </c>
      <c r="C18" s="126">
        <v>4</v>
      </c>
      <c r="D18" s="126">
        <v>2</v>
      </c>
      <c r="E18" s="126" t="s">
        <v>1576</v>
      </c>
      <c r="F18" s="135" t="s">
        <v>1577</v>
      </c>
      <c r="G18" s="126" t="s">
        <v>939</v>
      </c>
      <c r="H18" s="126" t="s">
        <v>58</v>
      </c>
      <c r="I18" s="125">
        <v>2</v>
      </c>
      <c r="J18" s="126" t="s">
        <v>940</v>
      </c>
      <c r="K18" s="126" t="s">
        <v>941</v>
      </c>
      <c r="L18" s="496"/>
      <c r="M18" s="130">
        <v>20000</v>
      </c>
      <c r="N18" s="497"/>
      <c r="O18" s="130">
        <v>20000</v>
      </c>
      <c r="P18" s="497"/>
      <c r="Q18" s="126" t="s">
        <v>923</v>
      </c>
      <c r="R18" s="126" t="s">
        <v>942</v>
      </c>
    </row>
    <row r="19" spans="1:12287" ht="145" x14ac:dyDescent="0.35">
      <c r="A19" s="126">
        <v>8</v>
      </c>
      <c r="B19" s="126">
        <v>1</v>
      </c>
      <c r="C19" s="126">
        <v>4</v>
      </c>
      <c r="D19" s="126">
        <v>2</v>
      </c>
      <c r="E19" s="126" t="s">
        <v>943</v>
      </c>
      <c r="F19" s="135" t="s">
        <v>1578</v>
      </c>
      <c r="G19" s="126" t="s">
        <v>939</v>
      </c>
      <c r="H19" s="126" t="s">
        <v>58</v>
      </c>
      <c r="I19" s="125">
        <v>1</v>
      </c>
      <c r="J19" s="126" t="s">
        <v>944</v>
      </c>
      <c r="K19" s="125" t="s">
        <v>31</v>
      </c>
      <c r="L19" s="496"/>
      <c r="M19" s="130">
        <v>20000</v>
      </c>
      <c r="N19" s="497"/>
      <c r="O19" s="130">
        <v>20000</v>
      </c>
      <c r="P19" s="497"/>
      <c r="Q19" s="126" t="s">
        <v>923</v>
      </c>
      <c r="R19" s="126" t="s">
        <v>945</v>
      </c>
    </row>
    <row r="20" spans="1:12287" ht="145" x14ac:dyDescent="0.35">
      <c r="A20" s="122">
        <v>8</v>
      </c>
      <c r="B20" s="122">
        <v>1</v>
      </c>
      <c r="C20" s="122">
        <v>4</v>
      </c>
      <c r="D20" s="122">
        <v>2</v>
      </c>
      <c r="E20" s="122" t="s">
        <v>943</v>
      </c>
      <c r="F20" s="128" t="s">
        <v>1578</v>
      </c>
      <c r="G20" s="122" t="s">
        <v>939</v>
      </c>
      <c r="H20" s="122" t="s">
        <v>58</v>
      </c>
      <c r="I20" s="123">
        <v>1</v>
      </c>
      <c r="J20" s="122" t="s">
        <v>944</v>
      </c>
      <c r="K20" s="123" t="s">
        <v>31</v>
      </c>
      <c r="L20" s="517"/>
      <c r="M20" s="131"/>
      <c r="N20" s="132">
        <v>20000</v>
      </c>
      <c r="O20" s="131"/>
      <c r="P20" s="132">
        <v>20000</v>
      </c>
      <c r="Q20" s="122" t="s">
        <v>923</v>
      </c>
      <c r="R20" s="122" t="s">
        <v>945</v>
      </c>
    </row>
    <row r="21" spans="1:12287" ht="21.75" customHeight="1" x14ac:dyDescent="0.35">
      <c r="A21" s="1261" t="s">
        <v>1579</v>
      </c>
      <c r="B21" s="1262"/>
      <c r="C21" s="1262"/>
      <c r="D21" s="1262"/>
      <c r="E21" s="1262"/>
      <c r="F21" s="1262"/>
      <c r="G21" s="1262"/>
      <c r="H21" s="1262"/>
      <c r="I21" s="1262"/>
      <c r="J21" s="1262"/>
      <c r="K21" s="1262"/>
      <c r="L21" s="1262"/>
      <c r="M21" s="1262"/>
      <c r="N21" s="1262"/>
      <c r="O21" s="1262"/>
      <c r="P21" s="1262"/>
      <c r="Q21" s="1262"/>
      <c r="R21" s="1263"/>
    </row>
    <row r="22" spans="1:12287" ht="246.5" x14ac:dyDescent="0.35">
      <c r="A22" s="518">
        <v>9</v>
      </c>
      <c r="B22" s="518">
        <v>1</v>
      </c>
      <c r="C22" s="518">
        <v>4</v>
      </c>
      <c r="D22" s="518">
        <v>2</v>
      </c>
      <c r="E22" s="518" t="s">
        <v>946</v>
      </c>
      <c r="F22" s="519" t="s">
        <v>1580</v>
      </c>
      <c r="G22" s="518" t="s">
        <v>168</v>
      </c>
      <c r="H22" s="126" t="s">
        <v>54</v>
      </c>
      <c r="I22" s="125">
        <v>15</v>
      </c>
      <c r="J22" s="518" t="s">
        <v>947</v>
      </c>
      <c r="K22" s="520" t="s">
        <v>35</v>
      </c>
      <c r="L22" s="521"/>
      <c r="M22" s="522">
        <v>36100</v>
      </c>
      <c r="N22" s="523"/>
      <c r="O22" s="522">
        <v>36100</v>
      </c>
      <c r="P22" s="523"/>
      <c r="Q22" s="518" t="s">
        <v>923</v>
      </c>
      <c r="R22" s="518" t="s">
        <v>948</v>
      </c>
    </row>
    <row r="23" spans="1:12287" ht="67.5" customHeight="1" x14ac:dyDescent="0.35">
      <c r="A23" s="1208">
        <v>10</v>
      </c>
      <c r="B23" s="1208">
        <v>1</v>
      </c>
      <c r="C23" s="1210">
        <v>4</v>
      </c>
      <c r="D23" s="1208">
        <v>2</v>
      </c>
      <c r="E23" s="1208" t="s">
        <v>350</v>
      </c>
      <c r="F23" s="1208" t="s">
        <v>298</v>
      </c>
      <c r="G23" s="1208" t="s">
        <v>352</v>
      </c>
      <c r="H23" s="127" t="s">
        <v>53</v>
      </c>
      <c r="I23" s="127">
        <v>2</v>
      </c>
      <c r="J23" s="1216" t="s">
        <v>949</v>
      </c>
      <c r="K23" s="1216" t="s">
        <v>35</v>
      </c>
      <c r="L23" s="1216"/>
      <c r="M23" s="1222">
        <v>40000</v>
      </c>
      <c r="N23" s="1222"/>
      <c r="O23" s="1222">
        <v>40000</v>
      </c>
      <c r="P23" s="1222"/>
      <c r="Q23" s="1216" t="s">
        <v>923</v>
      </c>
      <c r="R23" s="1216" t="s">
        <v>945</v>
      </c>
    </row>
    <row r="24" spans="1:12287" ht="69.75" customHeight="1" x14ac:dyDescent="0.35">
      <c r="A24" s="1225"/>
      <c r="B24" s="1225"/>
      <c r="C24" s="1232"/>
      <c r="D24" s="1225"/>
      <c r="E24" s="1225"/>
      <c r="F24" s="1225"/>
      <c r="G24" s="1209"/>
      <c r="H24" s="127" t="s">
        <v>39</v>
      </c>
      <c r="I24" s="127">
        <v>80</v>
      </c>
      <c r="J24" s="1264"/>
      <c r="K24" s="1217"/>
      <c r="L24" s="1217"/>
      <c r="M24" s="1223"/>
      <c r="N24" s="1223"/>
      <c r="O24" s="1223"/>
      <c r="P24" s="1223"/>
      <c r="Q24" s="1217"/>
      <c r="R24" s="1217"/>
    </row>
    <row r="25" spans="1:12287" ht="80.25" customHeight="1" x14ac:dyDescent="0.35">
      <c r="A25" s="1209"/>
      <c r="B25" s="1209"/>
      <c r="C25" s="1211"/>
      <c r="D25" s="1209"/>
      <c r="E25" s="1209"/>
      <c r="F25" s="1209"/>
      <c r="G25" s="125" t="s">
        <v>354</v>
      </c>
      <c r="H25" s="125" t="s">
        <v>41</v>
      </c>
      <c r="I25" s="125">
        <v>1</v>
      </c>
      <c r="J25" s="1265"/>
      <c r="K25" s="1224"/>
      <c r="L25" s="1224"/>
      <c r="M25" s="1266"/>
      <c r="N25" s="1266"/>
      <c r="O25" s="1266"/>
      <c r="P25" s="1266"/>
      <c r="Q25" s="1224"/>
      <c r="R25" s="1224"/>
      <c r="T25" s="1280"/>
      <c r="U25" s="1280"/>
      <c r="V25" s="1280"/>
      <c r="W25" s="1280"/>
      <c r="X25" s="1280"/>
      <c r="Y25" s="1280"/>
      <c r="Z25" s="1280"/>
      <c r="AA25" s="1280"/>
      <c r="AB25" s="1280"/>
      <c r="AC25" s="1280"/>
      <c r="AD25" s="1280"/>
      <c r="AE25" s="1280"/>
      <c r="AF25" s="1280"/>
      <c r="AG25" s="1280"/>
      <c r="AH25" s="1280"/>
      <c r="AI25" s="1280"/>
      <c r="AJ25" s="1280"/>
      <c r="AK25" s="1280"/>
      <c r="AL25" s="1280"/>
      <c r="AM25" s="1280"/>
      <c r="AN25" s="1280"/>
      <c r="AO25" s="1280"/>
      <c r="AP25" s="1280"/>
      <c r="AQ25" s="1280"/>
      <c r="AR25" s="1280"/>
      <c r="AS25" s="1280"/>
      <c r="AT25" s="1280"/>
      <c r="AU25" s="1280"/>
      <c r="AV25" s="1280"/>
      <c r="AW25" s="1280"/>
      <c r="AX25" s="1280"/>
      <c r="AY25" s="1280"/>
      <c r="AZ25" s="1280"/>
      <c r="BA25" s="1280"/>
      <c r="BB25" s="1280"/>
      <c r="BC25" s="1280"/>
      <c r="BD25" s="1280"/>
      <c r="BE25" s="1280"/>
      <c r="BF25" s="1280"/>
      <c r="BG25" s="1280"/>
      <c r="BH25" s="1280"/>
      <c r="BI25" s="1280"/>
      <c r="BJ25" s="1280"/>
      <c r="BK25" s="1280"/>
      <c r="BL25" s="1280"/>
      <c r="BM25" s="1280"/>
      <c r="BN25" s="1280"/>
      <c r="BO25" s="1280"/>
      <c r="BP25" s="1280"/>
      <c r="BQ25" s="1280"/>
      <c r="BR25" s="1280"/>
      <c r="BS25" s="1280"/>
      <c r="BT25" s="1280"/>
      <c r="BU25" s="1280"/>
      <c r="BV25" s="1280"/>
      <c r="BW25" s="1280"/>
      <c r="BX25" s="1280"/>
      <c r="BY25" s="1280"/>
      <c r="BZ25" s="1280"/>
      <c r="CA25" s="1280"/>
      <c r="CB25" s="1280"/>
      <c r="CC25" s="1280"/>
      <c r="CD25" s="1280"/>
      <c r="CE25" s="1280"/>
      <c r="CF25" s="1280"/>
      <c r="CG25" s="1280"/>
      <c r="CH25" s="1280"/>
      <c r="CI25" s="1280"/>
      <c r="CJ25" s="1280"/>
      <c r="CK25" s="1280"/>
      <c r="CL25" s="1280"/>
      <c r="CM25" s="1280"/>
      <c r="CN25" s="1280"/>
      <c r="CO25" s="1280"/>
      <c r="CP25" s="1280"/>
      <c r="CQ25" s="1280"/>
      <c r="CR25" s="1280"/>
      <c r="CS25" s="1280"/>
      <c r="CT25" s="1280"/>
      <c r="CU25" s="1280"/>
      <c r="CV25" s="1280"/>
      <c r="CW25" s="1280"/>
      <c r="CX25" s="1280"/>
      <c r="CY25" s="1280"/>
      <c r="CZ25" s="1280"/>
      <c r="DA25" s="1280"/>
      <c r="DB25" s="1280"/>
      <c r="DC25" s="1280"/>
      <c r="DD25" s="1280"/>
      <c r="DE25" s="1280"/>
      <c r="DF25" s="1280"/>
      <c r="DG25" s="1280"/>
      <c r="DH25" s="1280"/>
      <c r="DI25" s="1280"/>
      <c r="DJ25" s="1280"/>
      <c r="DK25" s="1280"/>
      <c r="DL25" s="1280"/>
      <c r="DM25" s="1280"/>
      <c r="DN25" s="1280"/>
      <c r="DO25" s="1280"/>
      <c r="DP25" s="1280"/>
      <c r="DQ25" s="1280"/>
      <c r="DR25" s="1280"/>
      <c r="DS25" s="1280"/>
      <c r="DT25" s="1280"/>
      <c r="DU25" s="1280"/>
      <c r="DV25" s="1280"/>
      <c r="DW25" s="1280"/>
      <c r="DX25" s="1280"/>
      <c r="DY25" s="1280"/>
      <c r="DZ25" s="1280"/>
      <c r="EA25" s="1280"/>
      <c r="EB25" s="1280"/>
      <c r="EC25" s="1280"/>
      <c r="ED25" s="1280"/>
      <c r="EE25" s="1280"/>
      <c r="EF25" s="1280"/>
      <c r="EG25" s="1280"/>
      <c r="EH25" s="1280"/>
      <c r="EI25" s="1280"/>
      <c r="EJ25" s="1280"/>
      <c r="EK25" s="1280"/>
      <c r="EL25" s="1280"/>
      <c r="EM25" s="1280"/>
      <c r="EN25" s="1280"/>
      <c r="EO25" s="1280"/>
      <c r="EP25" s="1280"/>
      <c r="EQ25" s="1280"/>
      <c r="ER25" s="1280"/>
      <c r="ES25" s="1280"/>
      <c r="ET25" s="1280"/>
      <c r="EU25" s="1280"/>
      <c r="EV25" s="1280"/>
      <c r="EW25" s="1280"/>
      <c r="EX25" s="1280"/>
      <c r="EY25" s="1280"/>
      <c r="EZ25" s="1280"/>
      <c r="FA25" s="1280"/>
      <c r="FB25" s="1280"/>
      <c r="FC25" s="1280"/>
      <c r="FD25" s="1280"/>
      <c r="FE25" s="1280"/>
      <c r="FF25" s="1280"/>
      <c r="FG25" s="1280"/>
      <c r="FH25" s="1280"/>
      <c r="FI25" s="1280"/>
      <c r="FJ25" s="1280"/>
      <c r="FK25" s="1280"/>
      <c r="FL25" s="1280"/>
      <c r="FM25" s="1280"/>
      <c r="FN25" s="1280"/>
      <c r="FO25" s="1280"/>
      <c r="FP25" s="1280"/>
      <c r="FQ25" s="1280"/>
      <c r="FR25" s="1280"/>
      <c r="FS25" s="1280"/>
      <c r="FT25" s="1280"/>
      <c r="FU25" s="1280"/>
      <c r="FV25" s="1280"/>
      <c r="FW25" s="1280"/>
      <c r="FX25" s="1280"/>
      <c r="FY25" s="1280"/>
      <c r="FZ25" s="1280"/>
      <c r="GA25" s="1280"/>
      <c r="GB25" s="1280"/>
      <c r="GC25" s="1280"/>
      <c r="GD25" s="1280"/>
      <c r="GE25" s="1280"/>
      <c r="GF25" s="1280"/>
      <c r="GG25" s="1280"/>
      <c r="GH25" s="1280"/>
      <c r="GI25" s="1280"/>
      <c r="GJ25" s="1280"/>
      <c r="GK25" s="1280"/>
      <c r="GL25" s="1280"/>
      <c r="GM25" s="1280"/>
      <c r="GN25" s="1280"/>
      <c r="GO25" s="1280"/>
      <c r="GP25" s="1280"/>
      <c r="GQ25" s="1280"/>
      <c r="GR25" s="1280"/>
      <c r="GS25" s="1280"/>
      <c r="GT25" s="1280"/>
      <c r="GU25" s="1280"/>
      <c r="GV25" s="1280"/>
      <c r="GW25" s="1280"/>
      <c r="GX25" s="1280"/>
      <c r="GY25" s="1280"/>
      <c r="GZ25" s="1280"/>
      <c r="HA25" s="1280"/>
      <c r="HB25" s="1280"/>
      <c r="HC25" s="1280"/>
      <c r="HD25" s="1280"/>
      <c r="HE25" s="1280"/>
      <c r="HF25" s="1280"/>
      <c r="HG25" s="1280"/>
      <c r="HH25" s="1280"/>
      <c r="HI25" s="1280"/>
      <c r="HJ25" s="1280"/>
      <c r="HK25" s="1280"/>
      <c r="HL25" s="1280"/>
      <c r="HM25" s="1280"/>
      <c r="HN25" s="1280"/>
      <c r="HO25" s="1280"/>
      <c r="HP25" s="1280"/>
      <c r="HQ25" s="1280"/>
      <c r="HR25" s="1280"/>
      <c r="HS25" s="1280"/>
      <c r="HT25" s="1280"/>
      <c r="HU25" s="1280"/>
      <c r="HV25" s="1280"/>
      <c r="HW25" s="1280"/>
      <c r="HX25" s="1280"/>
      <c r="HY25" s="1280"/>
      <c r="HZ25" s="1280"/>
      <c r="IA25" s="1280"/>
      <c r="IB25" s="1280"/>
      <c r="IC25" s="1280"/>
      <c r="ID25" s="1280"/>
      <c r="IE25" s="1280"/>
      <c r="IF25" s="1280"/>
      <c r="IG25" s="1280"/>
      <c r="IH25" s="1280"/>
      <c r="II25" s="1280"/>
      <c r="IJ25" s="1280"/>
      <c r="IK25" s="1280"/>
      <c r="IL25" s="1280"/>
      <c r="IM25" s="1280"/>
      <c r="IN25" s="1280"/>
      <c r="IO25" s="1280"/>
      <c r="IP25" s="1280"/>
      <c r="IQ25" s="1280"/>
      <c r="IR25" s="1280"/>
      <c r="IS25" s="1280"/>
      <c r="IT25" s="1280"/>
      <c r="IU25" s="1280"/>
      <c r="IV25" s="1280"/>
      <c r="IW25" s="1280"/>
      <c r="IX25" s="1280"/>
      <c r="IY25" s="1280"/>
      <c r="IZ25" s="1280"/>
      <c r="JA25" s="1280"/>
      <c r="JB25" s="1280"/>
      <c r="JC25" s="1280"/>
      <c r="JD25" s="1280"/>
      <c r="JE25" s="1280"/>
      <c r="JF25" s="1280"/>
      <c r="JG25" s="1280"/>
      <c r="JH25" s="1280"/>
      <c r="JI25" s="1280"/>
      <c r="JJ25" s="1280"/>
      <c r="JK25" s="1280"/>
      <c r="JL25" s="1280"/>
      <c r="JM25" s="1280"/>
      <c r="JN25" s="1280"/>
      <c r="JO25" s="1280"/>
      <c r="JP25" s="1280"/>
      <c r="JQ25" s="1280"/>
      <c r="JR25" s="1280"/>
      <c r="JS25" s="1280"/>
      <c r="JT25" s="1280"/>
      <c r="JU25" s="1280"/>
      <c r="JV25" s="1280"/>
      <c r="JW25" s="1280"/>
      <c r="JX25" s="1280"/>
      <c r="JY25" s="1280"/>
      <c r="JZ25" s="1280"/>
      <c r="KA25" s="1280"/>
      <c r="KB25" s="1280"/>
      <c r="KC25" s="1280"/>
      <c r="KD25" s="1280"/>
      <c r="KE25" s="1280"/>
      <c r="KF25" s="1280"/>
      <c r="KG25" s="1280"/>
      <c r="KH25" s="1280"/>
      <c r="KI25" s="1280"/>
      <c r="KJ25" s="1280"/>
      <c r="KK25" s="1280"/>
      <c r="KL25" s="1280"/>
      <c r="KM25" s="1280"/>
      <c r="KN25" s="1280"/>
      <c r="KO25" s="1280"/>
      <c r="KP25" s="1280"/>
      <c r="KQ25" s="1280"/>
      <c r="KR25" s="1280"/>
      <c r="KS25" s="1280"/>
      <c r="KT25" s="1280"/>
      <c r="KU25" s="1280"/>
      <c r="KV25" s="1280"/>
      <c r="KW25" s="1280"/>
      <c r="KX25" s="1280"/>
      <c r="KY25" s="1280"/>
      <c r="KZ25" s="1280"/>
      <c r="LA25" s="1280"/>
      <c r="LB25" s="1280"/>
      <c r="LC25" s="1280"/>
      <c r="LD25" s="1280"/>
      <c r="LE25" s="1280"/>
      <c r="LF25" s="1280"/>
      <c r="LG25" s="1280"/>
      <c r="LH25" s="1280"/>
      <c r="LI25" s="1280"/>
      <c r="LJ25" s="1280"/>
      <c r="LK25" s="1280"/>
      <c r="LL25" s="1280"/>
      <c r="LM25" s="1280"/>
      <c r="LN25" s="1280"/>
      <c r="LO25" s="1280"/>
      <c r="LP25" s="1280"/>
      <c r="LQ25" s="1280"/>
      <c r="LR25" s="1280"/>
      <c r="LS25" s="1280"/>
      <c r="LT25" s="1280"/>
      <c r="LU25" s="1280"/>
      <c r="LV25" s="1280"/>
      <c r="LW25" s="1280"/>
      <c r="LX25" s="1280"/>
      <c r="LY25" s="1280"/>
      <c r="LZ25" s="1280"/>
      <c r="MA25" s="1280"/>
      <c r="MB25" s="1280"/>
      <c r="MC25" s="1280"/>
      <c r="MD25" s="1280"/>
      <c r="ME25" s="1280"/>
      <c r="MF25" s="1280"/>
      <c r="MG25" s="1280"/>
      <c r="MH25" s="1280"/>
      <c r="MI25" s="1280"/>
      <c r="MJ25" s="1280"/>
      <c r="MK25" s="1280"/>
      <c r="ML25" s="1280"/>
      <c r="MM25" s="1280"/>
      <c r="MN25" s="1280"/>
      <c r="MO25" s="1280"/>
      <c r="MP25" s="1280"/>
      <c r="MQ25" s="1280"/>
      <c r="MR25" s="1280"/>
      <c r="MS25" s="1280"/>
      <c r="MT25" s="1280"/>
      <c r="MU25" s="1280"/>
      <c r="MV25" s="1280"/>
      <c r="MW25" s="1280"/>
      <c r="MX25" s="1280"/>
      <c r="MY25" s="1280"/>
      <c r="MZ25" s="1280"/>
      <c r="NA25" s="1280"/>
      <c r="NB25" s="1280"/>
      <c r="NC25" s="1280"/>
      <c r="ND25" s="1280"/>
      <c r="NE25" s="1280"/>
      <c r="NF25" s="1280"/>
      <c r="NG25" s="1280"/>
      <c r="NH25" s="1280"/>
      <c r="NI25" s="1280"/>
      <c r="NJ25" s="1280"/>
      <c r="NK25" s="1280"/>
      <c r="NL25" s="1280"/>
      <c r="NM25" s="1280"/>
      <c r="NN25" s="1280"/>
      <c r="NO25" s="1280"/>
      <c r="NP25" s="1280"/>
      <c r="NQ25" s="1280"/>
      <c r="NR25" s="1280"/>
      <c r="NS25" s="1280"/>
      <c r="NT25" s="1280"/>
      <c r="NU25" s="1280"/>
      <c r="NV25" s="1280"/>
      <c r="NW25" s="1280"/>
      <c r="NX25" s="1280"/>
      <c r="NY25" s="1280"/>
      <c r="NZ25" s="1280"/>
      <c r="OA25" s="1280"/>
      <c r="OB25" s="1280"/>
      <c r="OC25" s="1280"/>
      <c r="OD25" s="1280"/>
      <c r="OE25" s="1280"/>
      <c r="OF25" s="1280"/>
      <c r="OG25" s="1280"/>
      <c r="OH25" s="1280"/>
      <c r="OI25" s="1280"/>
      <c r="OJ25" s="1280"/>
      <c r="OK25" s="1280"/>
      <c r="OL25" s="1280"/>
      <c r="OM25" s="1280"/>
      <c r="ON25" s="1280"/>
      <c r="OO25" s="1280"/>
      <c r="OP25" s="1280"/>
      <c r="OQ25" s="1280"/>
      <c r="OR25" s="1280"/>
      <c r="OS25" s="1280"/>
      <c r="OT25" s="1280"/>
      <c r="OU25" s="1280"/>
      <c r="OV25" s="1280"/>
      <c r="OW25" s="1280"/>
      <c r="OX25" s="1280"/>
      <c r="OY25" s="1280"/>
      <c r="OZ25" s="1280"/>
      <c r="PA25" s="1280"/>
      <c r="PB25" s="1280"/>
      <c r="PC25" s="1280"/>
      <c r="PD25" s="1280"/>
      <c r="PE25" s="1280"/>
      <c r="PF25" s="1280"/>
      <c r="PG25" s="1280"/>
      <c r="PH25" s="1280"/>
      <c r="PI25" s="1280"/>
      <c r="PJ25" s="1280"/>
      <c r="PK25" s="1280"/>
      <c r="PL25" s="1280"/>
      <c r="PM25" s="1280"/>
      <c r="PN25" s="1280"/>
      <c r="PO25" s="1280"/>
      <c r="PP25" s="1280"/>
      <c r="PQ25" s="1280"/>
      <c r="PR25" s="1280"/>
      <c r="PS25" s="1280"/>
      <c r="PT25" s="1280"/>
      <c r="PU25" s="1280"/>
      <c r="PV25" s="1280"/>
      <c r="PW25" s="1280"/>
      <c r="PX25" s="1280"/>
      <c r="PY25" s="1280"/>
      <c r="PZ25" s="1280"/>
      <c r="QA25" s="1280"/>
      <c r="QB25" s="1280"/>
      <c r="QC25" s="1280"/>
      <c r="QD25" s="1280"/>
      <c r="QE25" s="1280"/>
      <c r="QF25" s="1280"/>
      <c r="QG25" s="1280"/>
      <c r="QH25" s="1280"/>
      <c r="QI25" s="1280"/>
      <c r="QJ25" s="1280"/>
      <c r="QK25" s="1280"/>
      <c r="QL25" s="1280"/>
      <c r="QM25" s="1280"/>
      <c r="QN25" s="1280"/>
      <c r="QO25" s="1280"/>
      <c r="QP25" s="1280"/>
      <c r="QQ25" s="1280"/>
      <c r="QR25" s="1280"/>
      <c r="QS25" s="1280"/>
      <c r="QT25" s="1280"/>
      <c r="QU25" s="1280"/>
      <c r="QV25" s="1280"/>
      <c r="QW25" s="1280"/>
      <c r="QX25" s="1280"/>
      <c r="QY25" s="1280"/>
      <c r="QZ25" s="1280"/>
      <c r="RA25" s="1280"/>
      <c r="RB25" s="1280"/>
      <c r="RC25" s="1280"/>
      <c r="RD25" s="1280"/>
      <c r="RE25" s="1280"/>
      <c r="RF25" s="1280"/>
      <c r="RG25" s="1280"/>
      <c r="RH25" s="1280"/>
      <c r="RI25" s="1280"/>
      <c r="RJ25" s="1280"/>
      <c r="RK25" s="1280"/>
      <c r="RL25" s="1280"/>
      <c r="RM25" s="1280"/>
      <c r="RN25" s="1280"/>
      <c r="RO25" s="1280"/>
      <c r="RP25" s="1280"/>
      <c r="RQ25" s="1280"/>
      <c r="RR25" s="1280"/>
      <c r="RS25" s="1280"/>
      <c r="RT25" s="1280"/>
      <c r="RU25" s="1280"/>
      <c r="RV25" s="1280"/>
      <c r="RW25" s="1280"/>
      <c r="RX25" s="1280"/>
      <c r="RY25" s="1280"/>
      <c r="RZ25" s="1280"/>
      <c r="SA25" s="1280"/>
      <c r="SB25" s="1280"/>
      <c r="SC25" s="1280"/>
      <c r="SD25" s="1280"/>
      <c r="SE25" s="1280"/>
      <c r="SF25" s="1280"/>
      <c r="SG25" s="1280"/>
      <c r="SH25" s="1280"/>
      <c r="SI25" s="1280"/>
      <c r="SJ25" s="1280"/>
      <c r="SK25" s="1280"/>
      <c r="SL25" s="1280"/>
      <c r="SM25" s="1280"/>
      <c r="SN25" s="1280"/>
      <c r="SO25" s="1280"/>
      <c r="SP25" s="1280"/>
      <c r="SQ25" s="1280"/>
      <c r="SR25" s="1280"/>
      <c r="SS25" s="1280"/>
      <c r="ST25" s="1280"/>
      <c r="SU25" s="1280"/>
      <c r="SV25" s="1280"/>
      <c r="SW25" s="1280"/>
      <c r="SX25" s="1280"/>
      <c r="SY25" s="1280"/>
      <c r="SZ25" s="1280"/>
      <c r="TA25" s="1280"/>
      <c r="TB25" s="1280"/>
      <c r="TC25" s="1280"/>
      <c r="TD25" s="1280"/>
      <c r="TE25" s="1280"/>
      <c r="TF25" s="1280"/>
      <c r="TG25" s="1280"/>
      <c r="TH25" s="1280"/>
      <c r="TI25" s="1280"/>
      <c r="TJ25" s="1280"/>
      <c r="TK25" s="1280"/>
      <c r="TL25" s="1280"/>
      <c r="TM25" s="1280"/>
      <c r="TN25" s="1280"/>
      <c r="TO25" s="1280"/>
      <c r="TP25" s="1280"/>
      <c r="TQ25" s="1280"/>
      <c r="TR25" s="1280"/>
      <c r="TS25" s="1280"/>
      <c r="TT25" s="1280"/>
      <c r="TU25" s="1280"/>
      <c r="TV25" s="1280"/>
      <c r="TW25" s="1280"/>
      <c r="TX25" s="1280"/>
      <c r="TY25" s="1280"/>
      <c r="TZ25" s="1280"/>
      <c r="UA25" s="1280"/>
      <c r="UB25" s="1280"/>
      <c r="UC25" s="1280"/>
      <c r="UD25" s="1280"/>
      <c r="UE25" s="1280"/>
      <c r="UF25" s="1280"/>
      <c r="UG25" s="1280"/>
      <c r="UH25" s="1280"/>
      <c r="UI25" s="1280"/>
      <c r="UJ25" s="1280"/>
      <c r="UK25" s="1280"/>
      <c r="UL25" s="1280"/>
      <c r="UM25" s="1280"/>
      <c r="UN25" s="1280"/>
      <c r="UO25" s="1280"/>
      <c r="UP25" s="1280"/>
      <c r="UQ25" s="1280"/>
      <c r="UR25" s="1280"/>
      <c r="US25" s="1280"/>
      <c r="UT25" s="1280"/>
      <c r="UU25" s="1280"/>
      <c r="UV25" s="1280"/>
      <c r="UW25" s="1280"/>
      <c r="UX25" s="1280"/>
      <c r="UY25" s="1280"/>
      <c r="UZ25" s="1280"/>
      <c r="VA25" s="1280"/>
      <c r="VB25" s="1280"/>
      <c r="VC25" s="1280"/>
      <c r="VD25" s="1280"/>
      <c r="VE25" s="1280"/>
      <c r="VF25" s="1280"/>
      <c r="VG25" s="1280"/>
      <c r="VH25" s="1280"/>
      <c r="VI25" s="1280"/>
      <c r="VJ25" s="1280"/>
      <c r="VK25" s="1280"/>
      <c r="VL25" s="1280"/>
      <c r="VM25" s="1280"/>
      <c r="VN25" s="1280"/>
      <c r="VO25" s="1280"/>
      <c r="VP25" s="1280"/>
      <c r="VQ25" s="1280"/>
      <c r="VR25" s="1280"/>
      <c r="VS25" s="1280"/>
      <c r="VT25" s="1280"/>
      <c r="VU25" s="1280"/>
      <c r="VV25" s="1280"/>
      <c r="VW25" s="1280"/>
      <c r="VX25" s="1280"/>
      <c r="VY25" s="1280"/>
      <c r="VZ25" s="1280"/>
      <c r="WA25" s="1280"/>
      <c r="WB25" s="1280"/>
      <c r="WC25" s="1280"/>
      <c r="WD25" s="1280"/>
      <c r="WE25" s="1280"/>
      <c r="WF25" s="1280"/>
      <c r="WG25" s="1280"/>
      <c r="WH25" s="1280"/>
      <c r="WI25" s="1280"/>
      <c r="WJ25" s="1280"/>
      <c r="WK25" s="1280"/>
      <c r="WL25" s="1280"/>
      <c r="WM25" s="1280"/>
      <c r="WN25" s="1280"/>
      <c r="WO25" s="1280"/>
      <c r="WP25" s="1280"/>
      <c r="WQ25" s="1280"/>
      <c r="WR25" s="1280"/>
      <c r="WS25" s="1280"/>
      <c r="WT25" s="1280"/>
      <c r="WU25" s="1280"/>
      <c r="WV25" s="1280"/>
      <c r="WW25" s="1280"/>
      <c r="WX25" s="1280"/>
      <c r="WY25" s="1280"/>
      <c r="WZ25" s="1280"/>
      <c r="XA25" s="1280"/>
      <c r="XB25" s="1280"/>
      <c r="XC25" s="1280"/>
      <c r="XD25" s="1280"/>
      <c r="XE25" s="1280"/>
      <c r="XF25" s="1280"/>
      <c r="XG25" s="1280"/>
      <c r="XH25" s="1280"/>
      <c r="XI25" s="1280"/>
      <c r="XJ25" s="1280"/>
      <c r="XK25" s="1280"/>
      <c r="XL25" s="1280"/>
      <c r="XM25" s="1280"/>
      <c r="XN25" s="1280"/>
      <c r="XO25" s="1280"/>
      <c r="XP25" s="1280"/>
      <c r="XQ25" s="1280"/>
      <c r="XR25" s="1280"/>
      <c r="XS25" s="1280"/>
      <c r="XT25" s="1280"/>
      <c r="XU25" s="1280"/>
      <c r="XV25" s="1280"/>
      <c r="XW25" s="1280"/>
      <c r="XX25" s="1280"/>
      <c r="XY25" s="1280"/>
      <c r="XZ25" s="1280"/>
      <c r="YA25" s="1280"/>
      <c r="YB25" s="1280"/>
      <c r="YC25" s="1280"/>
      <c r="YD25" s="1280"/>
      <c r="YE25" s="1280"/>
      <c r="YF25" s="1280"/>
      <c r="YG25" s="1280"/>
      <c r="YH25" s="1280"/>
      <c r="YI25" s="1280"/>
      <c r="YJ25" s="1280"/>
      <c r="YK25" s="1280"/>
      <c r="YL25" s="1280"/>
      <c r="YM25" s="1280"/>
      <c r="YN25" s="1280"/>
      <c r="YO25" s="1280"/>
      <c r="YP25" s="1280"/>
      <c r="YQ25" s="1280"/>
      <c r="YR25" s="1280"/>
      <c r="YS25" s="1280"/>
      <c r="YT25" s="1280"/>
      <c r="YU25" s="1280"/>
      <c r="YV25" s="1280"/>
      <c r="YW25" s="1280"/>
      <c r="YX25" s="1280"/>
      <c r="YY25" s="1280"/>
      <c r="YZ25" s="1280"/>
      <c r="ZA25" s="1280"/>
      <c r="ZB25" s="1280"/>
      <c r="ZC25" s="1280"/>
      <c r="ZD25" s="1280"/>
      <c r="ZE25" s="1280"/>
      <c r="ZF25" s="1280"/>
      <c r="ZG25" s="1280"/>
      <c r="ZH25" s="1280"/>
      <c r="ZI25" s="1280"/>
      <c r="ZJ25" s="1280"/>
      <c r="ZK25" s="1280"/>
      <c r="ZL25" s="1280"/>
      <c r="ZM25" s="1280"/>
      <c r="ZN25" s="1280"/>
      <c r="ZO25" s="1280"/>
      <c r="ZP25" s="1280"/>
      <c r="ZQ25" s="1280"/>
      <c r="ZR25" s="1280"/>
      <c r="ZS25" s="1280"/>
      <c r="ZT25" s="1280"/>
      <c r="ZU25" s="1280"/>
      <c r="ZV25" s="1280"/>
      <c r="ZW25" s="1280"/>
      <c r="ZX25" s="1280"/>
      <c r="ZY25" s="1280"/>
      <c r="ZZ25" s="1280"/>
      <c r="AAA25" s="1280"/>
      <c r="AAB25" s="1280"/>
      <c r="AAC25" s="1280"/>
      <c r="AAD25" s="1280"/>
      <c r="AAE25" s="1280"/>
      <c r="AAF25" s="1280"/>
      <c r="AAG25" s="1280"/>
      <c r="AAH25" s="1280"/>
      <c r="AAI25" s="1280"/>
      <c r="AAJ25" s="1280"/>
      <c r="AAK25" s="1280"/>
      <c r="AAL25" s="1280"/>
      <c r="AAM25" s="1280"/>
      <c r="AAN25" s="1280"/>
      <c r="AAO25" s="1280"/>
      <c r="AAP25" s="1280"/>
      <c r="AAQ25" s="1280"/>
      <c r="AAR25" s="1280"/>
      <c r="AAS25" s="1280"/>
      <c r="AAT25" s="1280"/>
      <c r="AAU25" s="1280"/>
      <c r="AAV25" s="1280"/>
      <c r="AAW25" s="1280"/>
      <c r="AAX25" s="1280"/>
      <c r="AAY25" s="1280"/>
      <c r="AAZ25" s="1280"/>
      <c r="ABA25" s="1280"/>
      <c r="ABB25" s="1280"/>
      <c r="ABC25" s="1280"/>
      <c r="ABD25" s="1280"/>
      <c r="ABE25" s="1280"/>
      <c r="ABF25" s="1280"/>
      <c r="ABG25" s="1280"/>
      <c r="ABH25" s="1280"/>
      <c r="ABI25" s="1280"/>
      <c r="ABJ25" s="1280"/>
      <c r="ABK25" s="1280"/>
      <c r="ABL25" s="1280"/>
      <c r="ABM25" s="1280"/>
      <c r="ABN25" s="1280"/>
      <c r="ABO25" s="1280"/>
      <c r="ABP25" s="1280"/>
      <c r="ABQ25" s="1280"/>
      <c r="ABR25" s="1280"/>
      <c r="ABS25" s="1280"/>
      <c r="ABT25" s="1280"/>
      <c r="ABU25" s="1280"/>
      <c r="ABV25" s="1280"/>
      <c r="ABW25" s="1280"/>
      <c r="ABX25" s="1280"/>
      <c r="ABY25" s="1280"/>
      <c r="ABZ25" s="1280"/>
      <c r="ACA25" s="1280"/>
      <c r="ACB25" s="1280"/>
      <c r="ACC25" s="1280"/>
      <c r="ACD25" s="1280"/>
      <c r="ACE25" s="1280"/>
      <c r="ACF25" s="1280"/>
      <c r="ACG25" s="1280"/>
      <c r="ACH25" s="1280"/>
      <c r="ACI25" s="1280"/>
      <c r="ACJ25" s="1280"/>
      <c r="ACK25" s="1280"/>
      <c r="ACL25" s="1280"/>
      <c r="ACM25" s="1280"/>
      <c r="ACN25" s="1280"/>
      <c r="ACO25" s="1280"/>
      <c r="ACP25" s="1280"/>
      <c r="ACQ25" s="1280"/>
      <c r="ACR25" s="1280"/>
      <c r="ACS25" s="1280"/>
      <c r="ACT25" s="1280"/>
      <c r="ACU25" s="1280"/>
      <c r="ACV25" s="1280"/>
      <c r="ACW25" s="1280"/>
      <c r="ACX25" s="1280"/>
      <c r="ACY25" s="1280"/>
      <c r="ACZ25" s="1280"/>
      <c r="ADA25" s="1280"/>
      <c r="ADB25" s="1280"/>
      <c r="ADC25" s="1280"/>
      <c r="ADD25" s="1280"/>
      <c r="ADE25" s="1280"/>
      <c r="ADF25" s="1280"/>
      <c r="ADG25" s="1280"/>
      <c r="ADH25" s="1280"/>
      <c r="ADI25" s="1280"/>
      <c r="ADJ25" s="1280"/>
      <c r="ADK25" s="1280"/>
      <c r="ADL25" s="1280"/>
      <c r="ADM25" s="1280"/>
      <c r="ADN25" s="1280"/>
      <c r="ADO25" s="1280"/>
      <c r="ADP25" s="1280"/>
      <c r="ADQ25" s="1280"/>
      <c r="ADR25" s="1280"/>
      <c r="ADS25" s="1280"/>
      <c r="ADT25" s="1280"/>
      <c r="ADU25" s="1280"/>
      <c r="ADV25" s="1280"/>
      <c r="ADW25" s="1280"/>
      <c r="ADX25" s="1280"/>
      <c r="ADY25" s="1280"/>
      <c r="ADZ25" s="1280"/>
      <c r="AEA25" s="1280"/>
      <c r="AEB25" s="1280"/>
      <c r="AEC25" s="1280"/>
      <c r="AED25" s="1280"/>
      <c r="AEE25" s="1280"/>
      <c r="AEF25" s="1280"/>
      <c r="AEG25" s="1280"/>
      <c r="AEH25" s="1280"/>
      <c r="AEI25" s="1280"/>
      <c r="AEJ25" s="1280"/>
      <c r="AEK25" s="1280"/>
      <c r="AEL25" s="1280"/>
      <c r="AEM25" s="1280"/>
      <c r="AEN25" s="1280"/>
      <c r="AEO25" s="1280"/>
      <c r="AEP25" s="1280"/>
      <c r="AEQ25" s="1280"/>
      <c r="AER25" s="1280"/>
      <c r="AES25" s="1280"/>
      <c r="AET25" s="1280"/>
      <c r="AEU25" s="1280"/>
      <c r="AEV25" s="1280"/>
      <c r="AEW25" s="1280"/>
      <c r="AEX25" s="1280"/>
      <c r="AEY25" s="1280"/>
      <c r="AEZ25" s="1280"/>
      <c r="AFA25" s="1280"/>
      <c r="AFB25" s="1280"/>
      <c r="AFC25" s="1280"/>
      <c r="AFD25" s="1280"/>
      <c r="AFE25" s="1280"/>
      <c r="AFF25" s="1280"/>
      <c r="AFG25" s="1280"/>
      <c r="AFH25" s="1280"/>
      <c r="AFI25" s="1280"/>
      <c r="AFJ25" s="1280"/>
      <c r="AFK25" s="1280"/>
      <c r="AFL25" s="1280"/>
      <c r="AFM25" s="1280"/>
      <c r="AFN25" s="1280"/>
      <c r="AFO25" s="1280"/>
      <c r="AFP25" s="1280"/>
      <c r="AFQ25" s="1280"/>
      <c r="AFR25" s="1280"/>
      <c r="AFS25" s="1280"/>
      <c r="AFT25" s="1280"/>
      <c r="AFU25" s="1280"/>
      <c r="AFV25" s="1280"/>
      <c r="AFW25" s="1280"/>
      <c r="AFX25" s="1280"/>
      <c r="AFY25" s="1280"/>
      <c r="AFZ25" s="1280"/>
      <c r="AGA25" s="1280"/>
      <c r="AGB25" s="1280"/>
      <c r="AGC25" s="1280"/>
      <c r="AGD25" s="1280"/>
      <c r="AGE25" s="1280"/>
      <c r="AGF25" s="1280"/>
      <c r="AGG25" s="1280"/>
      <c r="AGH25" s="1280"/>
      <c r="AGI25" s="1280"/>
      <c r="AGJ25" s="1280"/>
      <c r="AGK25" s="1280"/>
      <c r="AGL25" s="1280"/>
      <c r="AGM25" s="1280"/>
      <c r="AGN25" s="1280"/>
      <c r="AGO25" s="1280"/>
      <c r="AGP25" s="1280"/>
      <c r="AGQ25" s="1280"/>
      <c r="AGR25" s="1280"/>
      <c r="AGS25" s="1280"/>
      <c r="AGT25" s="1280"/>
      <c r="AGU25" s="1280"/>
      <c r="AGV25" s="1280"/>
      <c r="AGW25" s="1280"/>
      <c r="AGX25" s="1280"/>
      <c r="AGY25" s="1280"/>
      <c r="AGZ25" s="1280"/>
      <c r="AHA25" s="1280"/>
      <c r="AHB25" s="1280"/>
      <c r="AHC25" s="1280"/>
      <c r="AHD25" s="1280"/>
      <c r="AHE25" s="1280"/>
      <c r="AHF25" s="1280"/>
      <c r="AHG25" s="1280"/>
      <c r="AHH25" s="1280"/>
      <c r="AHI25" s="1280"/>
      <c r="AHJ25" s="1280"/>
      <c r="AHK25" s="1280"/>
      <c r="AHL25" s="1280"/>
      <c r="AHM25" s="1280"/>
      <c r="AHN25" s="1280"/>
      <c r="AHO25" s="1280"/>
      <c r="AHP25" s="1280"/>
      <c r="AHQ25" s="1280"/>
      <c r="AHR25" s="1280"/>
      <c r="AHS25" s="1280"/>
      <c r="AHT25" s="1280"/>
      <c r="AHU25" s="1280"/>
      <c r="AHV25" s="1280"/>
      <c r="AHW25" s="1280"/>
      <c r="AHX25" s="1280"/>
      <c r="AHY25" s="1280"/>
      <c r="AHZ25" s="1280"/>
      <c r="AIA25" s="1280"/>
      <c r="AIB25" s="1280"/>
      <c r="AIC25" s="1280"/>
      <c r="AID25" s="1280"/>
      <c r="AIE25" s="1280"/>
      <c r="AIF25" s="1280"/>
      <c r="AIG25" s="1280"/>
      <c r="AIH25" s="1280"/>
      <c r="AII25" s="1280"/>
      <c r="AIJ25" s="1280"/>
      <c r="AIK25" s="1280"/>
      <c r="AIL25" s="1280"/>
      <c r="AIM25" s="1280"/>
      <c r="AIN25" s="1280"/>
      <c r="AIO25" s="1280"/>
      <c r="AIP25" s="1280"/>
      <c r="AIQ25" s="1280"/>
      <c r="AIR25" s="1280"/>
      <c r="AIS25" s="1280"/>
      <c r="AIT25" s="1280"/>
      <c r="AIU25" s="1280"/>
      <c r="AIV25" s="1280"/>
      <c r="AIW25" s="1280"/>
      <c r="AIX25" s="1280"/>
      <c r="AIY25" s="1280"/>
      <c r="AIZ25" s="1280"/>
      <c r="AJA25" s="1280"/>
      <c r="AJB25" s="1280"/>
      <c r="AJC25" s="1280"/>
      <c r="AJD25" s="1280"/>
      <c r="AJE25" s="1280"/>
      <c r="AJF25" s="1280"/>
      <c r="AJG25" s="1280"/>
      <c r="AJH25" s="1280"/>
      <c r="AJI25" s="1280"/>
      <c r="AJJ25" s="1280"/>
      <c r="AJK25" s="1280"/>
      <c r="AJL25" s="1280"/>
      <c r="AJM25" s="1280"/>
      <c r="AJN25" s="1280"/>
      <c r="AJO25" s="1280"/>
      <c r="AJP25" s="1280"/>
      <c r="AJQ25" s="1280"/>
      <c r="AJR25" s="1280"/>
      <c r="AJS25" s="1280"/>
      <c r="AJT25" s="1280"/>
      <c r="AJU25" s="1280"/>
      <c r="AJV25" s="1280"/>
      <c r="AJW25" s="1280"/>
      <c r="AJX25" s="1280"/>
      <c r="AJY25" s="1280"/>
      <c r="AJZ25" s="1280"/>
      <c r="AKA25" s="1280"/>
      <c r="AKB25" s="1280"/>
      <c r="AKC25" s="1280"/>
      <c r="AKD25" s="1280"/>
      <c r="AKE25" s="1280"/>
      <c r="AKF25" s="1280"/>
      <c r="AKG25" s="1280"/>
      <c r="AKH25" s="1280"/>
      <c r="AKI25" s="1280"/>
      <c r="AKJ25" s="1280"/>
      <c r="AKK25" s="1280"/>
      <c r="AKL25" s="1280"/>
      <c r="AKM25" s="1280"/>
      <c r="AKN25" s="1280"/>
      <c r="AKO25" s="1280"/>
      <c r="AKP25" s="1280"/>
      <c r="AKQ25" s="1280"/>
      <c r="AKR25" s="1280"/>
      <c r="AKS25" s="1280"/>
      <c r="AKT25" s="1280"/>
      <c r="AKU25" s="1280"/>
      <c r="AKV25" s="1280"/>
      <c r="AKW25" s="1280"/>
      <c r="AKX25" s="1280"/>
      <c r="AKY25" s="1280"/>
      <c r="AKZ25" s="1280"/>
      <c r="ALA25" s="1280"/>
      <c r="ALB25" s="1280"/>
      <c r="ALC25" s="1280"/>
      <c r="ALD25" s="1280"/>
      <c r="ALE25" s="1280"/>
      <c r="ALF25" s="1280"/>
      <c r="ALG25" s="1280"/>
      <c r="ALH25" s="1280"/>
      <c r="ALI25" s="1280"/>
      <c r="ALJ25" s="1280"/>
      <c r="ALK25" s="1280"/>
      <c r="ALL25" s="1280"/>
      <c r="ALM25" s="1280"/>
      <c r="ALN25" s="1280"/>
      <c r="ALO25" s="1280"/>
      <c r="ALP25" s="1280"/>
      <c r="ALQ25" s="1280"/>
      <c r="ALR25" s="1280"/>
      <c r="ALS25" s="1280"/>
      <c r="ALT25" s="1280"/>
      <c r="ALU25" s="1280"/>
      <c r="ALV25" s="1280"/>
      <c r="ALW25" s="1280"/>
      <c r="ALX25" s="1280"/>
      <c r="ALY25" s="1280"/>
      <c r="ALZ25" s="1280"/>
      <c r="AMA25" s="1280"/>
      <c r="AMB25" s="1280"/>
      <c r="AMC25" s="1280"/>
      <c r="AMD25" s="1280"/>
      <c r="AME25" s="1280"/>
      <c r="AMF25" s="1280"/>
      <c r="AMG25" s="1280"/>
      <c r="AMH25" s="1280"/>
      <c r="AMI25" s="1280"/>
      <c r="AMJ25" s="1280"/>
      <c r="AMK25" s="1280"/>
      <c r="AML25" s="1280"/>
      <c r="AMM25" s="1280"/>
      <c r="AMN25" s="1280"/>
      <c r="AMO25" s="1280"/>
      <c r="AMP25" s="1280"/>
      <c r="AMQ25" s="1280"/>
      <c r="AMR25" s="1280"/>
      <c r="AMS25" s="1280"/>
      <c r="AMT25" s="1280"/>
      <c r="AMU25" s="1280"/>
      <c r="AMV25" s="1280"/>
      <c r="AMW25" s="1280"/>
      <c r="AMX25" s="1280"/>
      <c r="AMY25" s="1280"/>
      <c r="AMZ25" s="1280"/>
      <c r="ANA25" s="1280"/>
      <c r="ANB25" s="1280"/>
      <c r="ANC25" s="1280"/>
      <c r="AND25" s="1280"/>
      <c r="ANE25" s="1280"/>
      <c r="ANF25" s="1280"/>
      <c r="ANG25" s="1280"/>
      <c r="ANH25" s="1280"/>
      <c r="ANI25" s="1280"/>
      <c r="ANJ25" s="1280"/>
      <c r="ANK25" s="1280"/>
      <c r="ANL25" s="1280"/>
      <c r="ANM25" s="1280"/>
      <c r="ANN25" s="1280"/>
      <c r="ANO25" s="1280"/>
      <c r="ANP25" s="1280"/>
      <c r="ANQ25" s="1280"/>
      <c r="ANR25" s="1280"/>
      <c r="ANS25" s="1280"/>
      <c r="ANT25" s="1280"/>
      <c r="ANU25" s="1280"/>
      <c r="ANV25" s="1280"/>
      <c r="ANW25" s="1280"/>
      <c r="ANX25" s="1280"/>
      <c r="ANY25" s="1280"/>
      <c r="ANZ25" s="1280"/>
      <c r="AOA25" s="1280"/>
      <c r="AOB25" s="1280"/>
      <c r="AOC25" s="1280"/>
      <c r="AOD25" s="1280"/>
      <c r="AOE25" s="1280"/>
      <c r="AOF25" s="1280"/>
      <c r="AOG25" s="1280"/>
      <c r="AOH25" s="1280"/>
      <c r="AOI25" s="1280"/>
      <c r="AOJ25" s="1280"/>
      <c r="AOK25" s="1280"/>
      <c r="AOL25" s="1280"/>
      <c r="AOM25" s="1280"/>
      <c r="AON25" s="1280"/>
      <c r="AOO25" s="1280"/>
      <c r="AOP25" s="1280"/>
      <c r="AOQ25" s="1280"/>
      <c r="AOR25" s="1280"/>
      <c r="AOS25" s="1280"/>
      <c r="AOT25" s="1280"/>
      <c r="AOU25" s="1280"/>
      <c r="AOV25" s="1280"/>
      <c r="AOW25" s="1280"/>
      <c r="AOX25" s="1280"/>
      <c r="AOY25" s="1280"/>
      <c r="AOZ25" s="1280"/>
      <c r="APA25" s="1280"/>
      <c r="APB25" s="1280"/>
      <c r="APC25" s="1280"/>
      <c r="APD25" s="1280"/>
      <c r="APE25" s="1280"/>
      <c r="APF25" s="1280"/>
      <c r="APG25" s="1280"/>
      <c r="APH25" s="1280"/>
      <c r="API25" s="1280"/>
      <c r="APJ25" s="1280"/>
      <c r="APK25" s="1280"/>
      <c r="APL25" s="1280"/>
      <c r="APM25" s="1280"/>
      <c r="APN25" s="1280"/>
      <c r="APO25" s="1280"/>
      <c r="APP25" s="1280"/>
      <c r="APQ25" s="1280"/>
      <c r="APR25" s="1280"/>
      <c r="APS25" s="1280"/>
      <c r="APT25" s="1280"/>
      <c r="APU25" s="1280"/>
      <c r="APV25" s="1280"/>
      <c r="APW25" s="1280"/>
      <c r="APX25" s="1280"/>
      <c r="APY25" s="1280"/>
      <c r="APZ25" s="1280"/>
      <c r="AQA25" s="1280"/>
      <c r="AQB25" s="1280"/>
      <c r="AQC25" s="1280"/>
      <c r="AQD25" s="1280"/>
      <c r="AQE25" s="1280"/>
      <c r="AQF25" s="1280"/>
      <c r="AQG25" s="1280"/>
      <c r="AQH25" s="1280"/>
      <c r="AQI25" s="1280"/>
      <c r="AQJ25" s="1280"/>
      <c r="AQK25" s="1280"/>
      <c r="AQL25" s="1280"/>
      <c r="AQM25" s="1280"/>
      <c r="AQN25" s="1280"/>
      <c r="AQO25" s="1280"/>
      <c r="AQP25" s="1280"/>
      <c r="AQQ25" s="1280"/>
      <c r="AQR25" s="1280"/>
      <c r="AQS25" s="1280"/>
      <c r="AQT25" s="1280"/>
      <c r="AQU25" s="1280"/>
      <c r="AQV25" s="1280"/>
      <c r="AQW25" s="1280"/>
      <c r="AQX25" s="1280"/>
      <c r="AQY25" s="1280"/>
      <c r="AQZ25" s="1280"/>
      <c r="ARA25" s="1280"/>
      <c r="ARB25" s="1280"/>
      <c r="ARC25" s="1280"/>
      <c r="ARD25" s="1280"/>
      <c r="ARE25" s="1280"/>
      <c r="ARF25" s="1280"/>
      <c r="ARG25" s="1280"/>
      <c r="ARH25" s="1280"/>
      <c r="ARI25" s="1280"/>
      <c r="ARJ25" s="1280"/>
      <c r="ARK25" s="1280"/>
      <c r="ARL25" s="1280"/>
      <c r="ARM25" s="1280"/>
      <c r="ARN25" s="1280"/>
      <c r="ARO25" s="1280"/>
      <c r="ARP25" s="1280"/>
      <c r="ARQ25" s="1280"/>
      <c r="ARR25" s="1280"/>
      <c r="ARS25" s="1280"/>
      <c r="ART25" s="1280"/>
      <c r="ARU25" s="1280"/>
      <c r="ARV25" s="1280"/>
      <c r="ARW25" s="1280"/>
      <c r="ARX25" s="1280"/>
      <c r="ARY25" s="1280"/>
      <c r="ARZ25" s="1280"/>
      <c r="ASA25" s="1280"/>
      <c r="ASB25" s="1280"/>
      <c r="ASC25" s="1280"/>
      <c r="ASD25" s="1280"/>
      <c r="ASE25" s="1280"/>
      <c r="ASF25" s="1280"/>
      <c r="ASG25" s="1280"/>
      <c r="ASH25" s="1280"/>
      <c r="ASI25" s="1280"/>
      <c r="ASJ25" s="1280"/>
      <c r="ASK25" s="1280"/>
      <c r="ASL25" s="1280"/>
      <c r="ASM25" s="1280"/>
      <c r="ASN25" s="1280"/>
      <c r="ASO25" s="1280"/>
      <c r="ASP25" s="1280"/>
      <c r="ASQ25" s="1280"/>
      <c r="ASR25" s="1280"/>
      <c r="ASS25" s="1280"/>
      <c r="AST25" s="1280"/>
      <c r="ASU25" s="1280"/>
      <c r="ASV25" s="1280"/>
      <c r="ASW25" s="1280"/>
      <c r="ASX25" s="1280"/>
      <c r="ASY25" s="1280"/>
      <c r="ASZ25" s="1280"/>
      <c r="ATA25" s="1280"/>
      <c r="ATB25" s="1280"/>
      <c r="ATC25" s="1280"/>
      <c r="ATD25" s="1280"/>
      <c r="ATE25" s="1280"/>
      <c r="ATF25" s="1280"/>
      <c r="ATG25" s="1280"/>
      <c r="ATH25" s="1280"/>
      <c r="ATI25" s="1280"/>
      <c r="ATJ25" s="1280"/>
      <c r="ATK25" s="1280"/>
      <c r="ATL25" s="1280"/>
      <c r="ATM25" s="1280"/>
      <c r="ATN25" s="1280"/>
      <c r="ATO25" s="1280"/>
      <c r="ATP25" s="1280"/>
      <c r="ATQ25" s="1280"/>
      <c r="ATR25" s="1280"/>
      <c r="ATS25" s="1280"/>
      <c r="ATT25" s="1280"/>
      <c r="ATU25" s="1280"/>
      <c r="ATV25" s="1280"/>
      <c r="ATW25" s="1280"/>
      <c r="ATX25" s="1280"/>
      <c r="ATY25" s="1280"/>
      <c r="ATZ25" s="1280"/>
      <c r="AUA25" s="1280"/>
      <c r="AUB25" s="1280"/>
      <c r="AUC25" s="1280"/>
      <c r="AUD25" s="1280"/>
      <c r="AUE25" s="1280"/>
      <c r="AUF25" s="1280"/>
      <c r="AUG25" s="1280"/>
      <c r="AUH25" s="1280"/>
      <c r="AUI25" s="1280"/>
      <c r="AUJ25" s="1280"/>
      <c r="AUK25" s="1280"/>
      <c r="AUL25" s="1280"/>
      <c r="AUM25" s="1280"/>
      <c r="AUN25" s="1280"/>
      <c r="AUO25" s="1280"/>
      <c r="AUP25" s="1280"/>
      <c r="AUQ25" s="1280"/>
      <c r="AUR25" s="1280"/>
      <c r="AUS25" s="1280"/>
      <c r="AUT25" s="1280"/>
      <c r="AUU25" s="1280"/>
      <c r="AUV25" s="1280"/>
      <c r="AUW25" s="1280"/>
      <c r="AUX25" s="1280"/>
      <c r="AUY25" s="1280"/>
      <c r="AUZ25" s="1280"/>
      <c r="AVA25" s="1280"/>
      <c r="AVB25" s="1280"/>
      <c r="AVC25" s="1280"/>
      <c r="AVD25" s="1280"/>
      <c r="AVE25" s="1280"/>
      <c r="AVF25" s="1280"/>
      <c r="AVG25" s="1280"/>
      <c r="AVH25" s="1280"/>
      <c r="AVI25" s="1280"/>
      <c r="AVJ25" s="1280"/>
      <c r="AVK25" s="1280"/>
      <c r="AVL25" s="1280"/>
      <c r="AVM25" s="1280"/>
      <c r="AVN25" s="1280"/>
      <c r="AVO25" s="1280"/>
      <c r="AVP25" s="1280"/>
      <c r="AVQ25" s="1280"/>
      <c r="AVR25" s="1280"/>
      <c r="AVS25" s="1280"/>
      <c r="AVT25" s="1280"/>
      <c r="AVU25" s="1280"/>
      <c r="AVV25" s="1280"/>
      <c r="AVW25" s="1280"/>
      <c r="AVX25" s="1280"/>
      <c r="AVY25" s="1280"/>
      <c r="AVZ25" s="1280"/>
      <c r="AWA25" s="1280"/>
      <c r="AWB25" s="1280"/>
      <c r="AWC25" s="1280"/>
      <c r="AWD25" s="1280"/>
      <c r="AWE25" s="1280"/>
      <c r="AWF25" s="1280"/>
      <c r="AWG25" s="1280"/>
      <c r="AWH25" s="1280"/>
      <c r="AWI25" s="1280"/>
      <c r="AWJ25" s="1280"/>
      <c r="AWK25" s="1280"/>
      <c r="AWL25" s="1280"/>
      <c r="AWM25" s="1280"/>
      <c r="AWN25" s="1280"/>
      <c r="AWO25" s="1280"/>
      <c r="AWP25" s="1280"/>
      <c r="AWQ25" s="1280"/>
      <c r="AWR25" s="1280"/>
      <c r="AWS25" s="1280"/>
      <c r="AWT25" s="1280"/>
      <c r="AWU25" s="1280"/>
      <c r="AWV25" s="1280"/>
      <c r="AWW25" s="1280"/>
      <c r="AWX25" s="1280"/>
      <c r="AWY25" s="1280"/>
      <c r="AWZ25" s="1280"/>
      <c r="AXA25" s="1280"/>
      <c r="AXB25" s="1280"/>
      <c r="AXC25" s="1280"/>
      <c r="AXD25" s="1280"/>
      <c r="AXE25" s="1280"/>
      <c r="AXF25" s="1280"/>
      <c r="AXG25" s="1280"/>
      <c r="AXH25" s="1280"/>
      <c r="AXI25" s="1280"/>
      <c r="AXJ25" s="1280"/>
      <c r="AXK25" s="1280"/>
      <c r="AXL25" s="1280"/>
      <c r="AXM25" s="1280"/>
      <c r="AXN25" s="1280"/>
      <c r="AXO25" s="1280"/>
      <c r="AXP25" s="1280"/>
      <c r="AXQ25" s="1280"/>
      <c r="AXR25" s="1280"/>
      <c r="AXS25" s="1280"/>
      <c r="AXT25" s="1280"/>
      <c r="AXU25" s="1280"/>
      <c r="AXV25" s="1280"/>
      <c r="AXW25" s="1280"/>
      <c r="AXX25" s="1280"/>
      <c r="AXY25" s="1280"/>
      <c r="AXZ25" s="1280"/>
      <c r="AYA25" s="1280"/>
      <c r="AYB25" s="1280"/>
      <c r="AYC25" s="1280"/>
      <c r="AYD25" s="1280"/>
      <c r="AYE25" s="1280"/>
      <c r="AYF25" s="1280"/>
      <c r="AYG25" s="1280"/>
      <c r="AYH25" s="1280"/>
      <c r="AYI25" s="1280"/>
      <c r="AYJ25" s="1280"/>
      <c r="AYK25" s="1280"/>
      <c r="AYL25" s="1280"/>
      <c r="AYM25" s="1280"/>
      <c r="AYN25" s="1280"/>
      <c r="AYO25" s="1280"/>
      <c r="AYP25" s="1280"/>
      <c r="AYQ25" s="1280"/>
      <c r="AYR25" s="1280"/>
      <c r="AYS25" s="1280"/>
      <c r="AYT25" s="1280"/>
      <c r="AYU25" s="1280"/>
      <c r="AYV25" s="1280"/>
      <c r="AYW25" s="1280"/>
      <c r="AYX25" s="1280"/>
      <c r="AYY25" s="1280"/>
      <c r="AYZ25" s="1280"/>
      <c r="AZA25" s="1280"/>
      <c r="AZB25" s="1280"/>
      <c r="AZC25" s="1280"/>
      <c r="AZD25" s="1280"/>
      <c r="AZE25" s="1280"/>
      <c r="AZF25" s="1280"/>
      <c r="AZG25" s="1280"/>
      <c r="AZH25" s="1280"/>
      <c r="AZI25" s="1280"/>
      <c r="AZJ25" s="1280"/>
      <c r="AZK25" s="1280"/>
      <c r="AZL25" s="1280"/>
      <c r="AZM25" s="1280"/>
      <c r="AZN25" s="1280"/>
      <c r="AZO25" s="1280"/>
      <c r="AZP25" s="1280"/>
      <c r="AZQ25" s="1280"/>
      <c r="AZR25" s="1280"/>
      <c r="AZS25" s="1280"/>
      <c r="AZT25" s="1280"/>
      <c r="AZU25" s="1280"/>
      <c r="AZV25" s="1280"/>
      <c r="AZW25" s="1280"/>
      <c r="AZX25" s="1280"/>
      <c r="AZY25" s="1280"/>
      <c r="AZZ25" s="1280"/>
      <c r="BAA25" s="1280"/>
      <c r="BAB25" s="1280"/>
      <c r="BAC25" s="1280"/>
      <c r="BAD25" s="1280"/>
      <c r="BAE25" s="1280"/>
      <c r="BAF25" s="1280"/>
      <c r="BAG25" s="1280"/>
      <c r="BAH25" s="1280"/>
      <c r="BAI25" s="1280"/>
      <c r="BAJ25" s="1280"/>
      <c r="BAK25" s="1280"/>
      <c r="BAL25" s="1280"/>
      <c r="BAM25" s="1280"/>
      <c r="BAN25" s="1280"/>
      <c r="BAO25" s="1280"/>
      <c r="BAP25" s="1280"/>
      <c r="BAQ25" s="1280"/>
      <c r="BAR25" s="1280"/>
      <c r="BAS25" s="1280"/>
      <c r="BAT25" s="1280"/>
      <c r="BAU25" s="1280"/>
      <c r="BAV25" s="1280"/>
      <c r="BAW25" s="1280"/>
      <c r="BAX25" s="1280"/>
      <c r="BAY25" s="1280"/>
      <c r="BAZ25" s="1280"/>
      <c r="BBA25" s="1280"/>
      <c r="BBB25" s="1280"/>
      <c r="BBC25" s="1280"/>
      <c r="BBD25" s="1280"/>
      <c r="BBE25" s="1280"/>
      <c r="BBF25" s="1280"/>
      <c r="BBG25" s="1280"/>
      <c r="BBH25" s="1280"/>
      <c r="BBI25" s="1280"/>
      <c r="BBJ25" s="1280"/>
      <c r="BBK25" s="1280"/>
      <c r="BBL25" s="1280"/>
      <c r="BBM25" s="1280"/>
      <c r="BBN25" s="1280"/>
      <c r="BBO25" s="1280"/>
      <c r="BBP25" s="1280"/>
      <c r="BBQ25" s="1280"/>
      <c r="BBR25" s="1280"/>
      <c r="BBS25" s="1280"/>
      <c r="BBT25" s="1280"/>
      <c r="BBU25" s="1280"/>
      <c r="BBV25" s="1280"/>
      <c r="BBW25" s="1280"/>
      <c r="BBX25" s="1280"/>
      <c r="BBY25" s="1280"/>
      <c r="BBZ25" s="1280"/>
      <c r="BCA25" s="1280"/>
      <c r="BCB25" s="1280"/>
      <c r="BCC25" s="1280"/>
      <c r="BCD25" s="1280"/>
      <c r="BCE25" s="1280"/>
      <c r="BCF25" s="1280"/>
      <c r="BCG25" s="1280"/>
      <c r="BCH25" s="1280"/>
      <c r="BCI25" s="1280"/>
      <c r="BCJ25" s="1280"/>
      <c r="BCK25" s="1280"/>
      <c r="BCL25" s="1280"/>
      <c r="BCM25" s="1280"/>
      <c r="BCN25" s="1280"/>
      <c r="BCO25" s="1280"/>
      <c r="BCP25" s="1280"/>
      <c r="BCQ25" s="1280"/>
      <c r="BCR25" s="1280"/>
      <c r="BCS25" s="1280"/>
      <c r="BCT25" s="1280"/>
      <c r="BCU25" s="1280"/>
      <c r="BCV25" s="1280"/>
      <c r="BCW25" s="1280"/>
      <c r="BCX25" s="1280"/>
      <c r="BCY25" s="1280"/>
      <c r="BCZ25" s="1280"/>
      <c r="BDA25" s="1280"/>
      <c r="BDB25" s="1280"/>
      <c r="BDC25" s="1280"/>
      <c r="BDD25" s="1280"/>
      <c r="BDE25" s="1280"/>
      <c r="BDF25" s="1280"/>
      <c r="BDG25" s="1280"/>
      <c r="BDH25" s="1280"/>
      <c r="BDI25" s="1280"/>
      <c r="BDJ25" s="1280"/>
      <c r="BDK25" s="1280"/>
      <c r="BDL25" s="1280"/>
      <c r="BDM25" s="1280"/>
      <c r="BDN25" s="1280"/>
      <c r="BDO25" s="1280"/>
      <c r="BDP25" s="1280"/>
      <c r="BDQ25" s="1280"/>
      <c r="BDR25" s="1280"/>
      <c r="BDS25" s="1280"/>
      <c r="BDT25" s="1280"/>
      <c r="BDU25" s="1280"/>
      <c r="BDV25" s="1280"/>
      <c r="BDW25" s="1280"/>
      <c r="BDX25" s="1280"/>
      <c r="BDY25" s="1280"/>
      <c r="BDZ25" s="1280"/>
      <c r="BEA25" s="1280"/>
      <c r="BEB25" s="1280"/>
      <c r="BEC25" s="1280"/>
      <c r="BED25" s="1280"/>
      <c r="BEE25" s="1280"/>
      <c r="BEF25" s="1280"/>
      <c r="BEG25" s="1280"/>
      <c r="BEH25" s="1280"/>
      <c r="BEI25" s="1280"/>
      <c r="BEJ25" s="1280"/>
      <c r="BEK25" s="1280"/>
      <c r="BEL25" s="1280"/>
      <c r="BEM25" s="1280"/>
      <c r="BEN25" s="1280"/>
      <c r="BEO25" s="1280"/>
      <c r="BEP25" s="1280"/>
      <c r="BEQ25" s="1280"/>
      <c r="BER25" s="1280"/>
      <c r="BES25" s="1280"/>
      <c r="BET25" s="1280"/>
      <c r="BEU25" s="1280"/>
      <c r="BEV25" s="1280"/>
      <c r="BEW25" s="1280"/>
      <c r="BEX25" s="1280"/>
      <c r="BEY25" s="1280"/>
      <c r="BEZ25" s="1280"/>
      <c r="BFA25" s="1280"/>
      <c r="BFB25" s="1280"/>
      <c r="BFC25" s="1280"/>
      <c r="BFD25" s="1280"/>
      <c r="BFE25" s="1280"/>
      <c r="BFF25" s="1280"/>
      <c r="BFG25" s="1280"/>
      <c r="BFH25" s="1280"/>
      <c r="BFI25" s="1280"/>
      <c r="BFJ25" s="1280"/>
      <c r="BFK25" s="1280"/>
      <c r="BFL25" s="1280"/>
      <c r="BFM25" s="1280"/>
      <c r="BFN25" s="1280"/>
      <c r="BFO25" s="1280"/>
      <c r="BFP25" s="1280"/>
      <c r="BFQ25" s="1280"/>
      <c r="BFR25" s="1280"/>
      <c r="BFS25" s="1280"/>
      <c r="BFT25" s="1280"/>
      <c r="BFU25" s="1280"/>
      <c r="BFV25" s="1280"/>
      <c r="BFW25" s="1280"/>
      <c r="BFX25" s="1280"/>
      <c r="BFY25" s="1280"/>
      <c r="BFZ25" s="1280"/>
      <c r="BGA25" s="1280"/>
      <c r="BGB25" s="1280"/>
      <c r="BGC25" s="1280"/>
      <c r="BGD25" s="1280"/>
      <c r="BGE25" s="1280"/>
      <c r="BGF25" s="1280"/>
      <c r="BGG25" s="1280"/>
      <c r="BGH25" s="1280"/>
      <c r="BGI25" s="1280"/>
      <c r="BGJ25" s="1280"/>
      <c r="BGK25" s="1280"/>
      <c r="BGL25" s="1280"/>
      <c r="BGM25" s="1280"/>
      <c r="BGN25" s="1280"/>
      <c r="BGO25" s="1280"/>
      <c r="BGP25" s="1280"/>
      <c r="BGQ25" s="1280"/>
      <c r="BGR25" s="1280"/>
      <c r="BGS25" s="1280"/>
      <c r="BGT25" s="1280"/>
      <c r="BGU25" s="1280"/>
      <c r="BGV25" s="1280"/>
      <c r="BGW25" s="1280"/>
      <c r="BGX25" s="1280"/>
      <c r="BGY25" s="1280"/>
      <c r="BGZ25" s="1280"/>
      <c r="BHA25" s="1280"/>
      <c r="BHB25" s="1280"/>
      <c r="BHC25" s="1280"/>
      <c r="BHD25" s="1280"/>
      <c r="BHE25" s="1280"/>
      <c r="BHF25" s="1280"/>
      <c r="BHG25" s="1280"/>
      <c r="BHH25" s="1280"/>
      <c r="BHI25" s="1280"/>
      <c r="BHJ25" s="1280"/>
      <c r="BHK25" s="1280"/>
      <c r="BHL25" s="1280"/>
      <c r="BHM25" s="1280"/>
      <c r="BHN25" s="1280"/>
      <c r="BHO25" s="1280"/>
      <c r="BHP25" s="1280"/>
      <c r="BHQ25" s="1280"/>
      <c r="BHR25" s="1280"/>
      <c r="BHS25" s="1280"/>
      <c r="BHT25" s="1280"/>
      <c r="BHU25" s="1280"/>
      <c r="BHV25" s="1280"/>
      <c r="BHW25" s="1280"/>
      <c r="BHX25" s="1280"/>
      <c r="BHY25" s="1280"/>
      <c r="BHZ25" s="1280"/>
      <c r="BIA25" s="1280"/>
      <c r="BIB25" s="1280"/>
      <c r="BIC25" s="1280"/>
      <c r="BID25" s="1280"/>
      <c r="BIE25" s="1280"/>
      <c r="BIF25" s="1280"/>
      <c r="BIG25" s="1280"/>
      <c r="BIH25" s="1280"/>
      <c r="BII25" s="1280"/>
      <c r="BIJ25" s="1280"/>
      <c r="BIK25" s="1280"/>
      <c r="BIL25" s="1280"/>
      <c r="BIM25" s="1280"/>
      <c r="BIN25" s="1280"/>
      <c r="BIO25" s="1280"/>
      <c r="BIP25" s="1280"/>
      <c r="BIQ25" s="1280"/>
      <c r="BIR25" s="1280"/>
      <c r="BIS25" s="1280"/>
      <c r="BIT25" s="1280"/>
      <c r="BIU25" s="1280"/>
      <c r="BIV25" s="1280"/>
      <c r="BIW25" s="1280"/>
      <c r="BIX25" s="1280"/>
      <c r="BIY25" s="1280"/>
      <c r="BIZ25" s="1280"/>
      <c r="BJA25" s="1280"/>
      <c r="BJB25" s="1280"/>
      <c r="BJC25" s="1280"/>
      <c r="BJD25" s="1280"/>
      <c r="BJE25" s="1280"/>
      <c r="BJF25" s="1280"/>
      <c r="BJG25" s="1280"/>
      <c r="BJH25" s="1280"/>
      <c r="BJI25" s="1280"/>
      <c r="BJJ25" s="1280"/>
      <c r="BJK25" s="1280"/>
      <c r="BJL25" s="1280"/>
      <c r="BJM25" s="1280"/>
      <c r="BJN25" s="1280"/>
      <c r="BJO25" s="1280"/>
      <c r="BJP25" s="1280"/>
      <c r="BJQ25" s="1280"/>
      <c r="BJR25" s="1280"/>
      <c r="BJS25" s="1280"/>
      <c r="BJT25" s="1280"/>
      <c r="BJU25" s="1280"/>
      <c r="BJV25" s="1280"/>
      <c r="BJW25" s="1280"/>
      <c r="BJX25" s="1280"/>
      <c r="BJY25" s="1280"/>
      <c r="BJZ25" s="1280"/>
      <c r="BKA25" s="1280"/>
      <c r="BKB25" s="1280"/>
      <c r="BKC25" s="1280"/>
      <c r="BKD25" s="1280"/>
      <c r="BKE25" s="1280"/>
      <c r="BKF25" s="1280"/>
      <c r="BKG25" s="1280"/>
      <c r="BKH25" s="1280"/>
      <c r="BKI25" s="1280"/>
      <c r="BKJ25" s="1280"/>
      <c r="BKK25" s="1280"/>
      <c r="BKL25" s="1280"/>
      <c r="BKM25" s="1280"/>
      <c r="BKN25" s="1280"/>
      <c r="BKO25" s="1280"/>
      <c r="BKP25" s="1280"/>
      <c r="BKQ25" s="1280"/>
      <c r="BKR25" s="1280"/>
      <c r="BKS25" s="1280"/>
      <c r="BKT25" s="1280"/>
      <c r="BKU25" s="1280"/>
      <c r="BKV25" s="1280"/>
      <c r="BKW25" s="1280"/>
      <c r="BKX25" s="1280"/>
      <c r="BKY25" s="1280"/>
      <c r="BKZ25" s="1280"/>
      <c r="BLA25" s="1280"/>
      <c r="BLB25" s="1280"/>
      <c r="BLC25" s="1280"/>
      <c r="BLD25" s="1280"/>
      <c r="BLE25" s="1280"/>
      <c r="BLF25" s="1280"/>
      <c r="BLG25" s="1280"/>
      <c r="BLH25" s="1280"/>
      <c r="BLI25" s="1280"/>
      <c r="BLJ25" s="1280"/>
      <c r="BLK25" s="1280"/>
      <c r="BLL25" s="1280"/>
      <c r="BLM25" s="1280"/>
      <c r="BLN25" s="1280"/>
      <c r="BLO25" s="1280"/>
      <c r="BLP25" s="1280"/>
      <c r="BLQ25" s="1280"/>
      <c r="BLR25" s="1280"/>
      <c r="BLS25" s="1280"/>
      <c r="BLT25" s="1280"/>
      <c r="BLU25" s="1280"/>
      <c r="BLV25" s="1280"/>
      <c r="BLW25" s="1280"/>
      <c r="BLX25" s="1280"/>
      <c r="BLY25" s="1280"/>
      <c r="BLZ25" s="1280"/>
      <c r="BMA25" s="1280"/>
      <c r="BMB25" s="1280"/>
      <c r="BMC25" s="1280"/>
      <c r="BMD25" s="1280"/>
      <c r="BME25" s="1280"/>
      <c r="BMF25" s="1280"/>
      <c r="BMG25" s="1280"/>
      <c r="BMH25" s="1280"/>
      <c r="BMI25" s="1280"/>
      <c r="BMJ25" s="1280"/>
      <c r="BMK25" s="1280"/>
      <c r="BML25" s="1280"/>
      <c r="BMM25" s="1280"/>
      <c r="BMN25" s="1280"/>
      <c r="BMO25" s="1280"/>
      <c r="BMP25" s="1280"/>
      <c r="BMQ25" s="1280"/>
      <c r="BMR25" s="1280"/>
      <c r="BMS25" s="1280"/>
      <c r="BMT25" s="1280"/>
      <c r="BMU25" s="1280"/>
      <c r="BMV25" s="1280"/>
      <c r="BMW25" s="1280"/>
      <c r="BMX25" s="1280"/>
      <c r="BMY25" s="1280"/>
      <c r="BMZ25" s="1280"/>
      <c r="BNA25" s="1280"/>
      <c r="BNB25" s="1280"/>
      <c r="BNC25" s="1280"/>
      <c r="BND25" s="1280"/>
      <c r="BNE25" s="1280"/>
      <c r="BNF25" s="1280"/>
      <c r="BNG25" s="1280"/>
      <c r="BNH25" s="1280"/>
      <c r="BNI25" s="1280"/>
      <c r="BNJ25" s="1280"/>
      <c r="BNK25" s="1280"/>
      <c r="BNL25" s="1280"/>
      <c r="BNM25" s="1280"/>
      <c r="BNN25" s="1280"/>
      <c r="BNO25" s="1280"/>
      <c r="BNP25" s="1280"/>
      <c r="BNQ25" s="1280"/>
      <c r="BNR25" s="1280"/>
      <c r="BNS25" s="1280"/>
      <c r="BNT25" s="1280"/>
      <c r="BNU25" s="1280"/>
      <c r="BNV25" s="1280"/>
      <c r="BNW25" s="1280"/>
      <c r="BNX25" s="1280"/>
      <c r="BNY25" s="1280"/>
      <c r="BNZ25" s="1280"/>
      <c r="BOA25" s="1280"/>
      <c r="BOB25" s="1280"/>
      <c r="BOC25" s="1280"/>
      <c r="BOD25" s="1280"/>
      <c r="BOE25" s="1280"/>
      <c r="BOF25" s="1280"/>
      <c r="BOG25" s="1280"/>
      <c r="BOH25" s="1280"/>
      <c r="BOI25" s="1280"/>
      <c r="BOJ25" s="1280"/>
      <c r="BOK25" s="1280"/>
      <c r="BOL25" s="1280"/>
      <c r="BOM25" s="1280"/>
      <c r="BON25" s="1280"/>
      <c r="BOO25" s="1280"/>
      <c r="BOP25" s="1280"/>
      <c r="BOQ25" s="1280"/>
      <c r="BOR25" s="1280"/>
      <c r="BOS25" s="1280"/>
      <c r="BOT25" s="1280"/>
      <c r="BOU25" s="1280"/>
      <c r="BOV25" s="1280"/>
      <c r="BOW25" s="1280"/>
      <c r="BOX25" s="1280"/>
      <c r="BOY25" s="1280"/>
      <c r="BOZ25" s="1280"/>
      <c r="BPA25" s="1280"/>
      <c r="BPB25" s="1280"/>
      <c r="BPC25" s="1280"/>
      <c r="BPD25" s="1280"/>
      <c r="BPE25" s="1280"/>
      <c r="BPF25" s="1280"/>
      <c r="BPG25" s="1280"/>
      <c r="BPH25" s="1280"/>
      <c r="BPI25" s="1280"/>
      <c r="BPJ25" s="1280"/>
      <c r="BPK25" s="1280"/>
      <c r="BPL25" s="1280"/>
      <c r="BPM25" s="1280"/>
      <c r="BPN25" s="1280"/>
      <c r="BPO25" s="1280"/>
      <c r="BPP25" s="1280"/>
      <c r="BPQ25" s="1280"/>
      <c r="BPR25" s="1280"/>
      <c r="BPS25" s="1280"/>
      <c r="BPT25" s="1280"/>
      <c r="BPU25" s="1280"/>
      <c r="BPV25" s="1280"/>
      <c r="BPW25" s="1280"/>
      <c r="BPX25" s="1280"/>
      <c r="BPY25" s="1280"/>
      <c r="BPZ25" s="1280"/>
      <c r="BQA25" s="1280"/>
      <c r="BQB25" s="1280"/>
      <c r="BQC25" s="1280"/>
      <c r="BQD25" s="1280"/>
      <c r="BQE25" s="1280"/>
      <c r="BQF25" s="1280"/>
      <c r="BQG25" s="1280"/>
      <c r="BQH25" s="1280"/>
      <c r="BQI25" s="1280"/>
      <c r="BQJ25" s="1280"/>
      <c r="BQK25" s="1280"/>
      <c r="BQL25" s="1280"/>
      <c r="BQM25" s="1280"/>
      <c r="BQN25" s="1280"/>
      <c r="BQO25" s="1280"/>
      <c r="BQP25" s="1280"/>
      <c r="BQQ25" s="1280"/>
      <c r="BQR25" s="1280"/>
      <c r="BQS25" s="1280"/>
      <c r="BQT25" s="1280"/>
      <c r="BQU25" s="1280"/>
      <c r="BQV25" s="1280"/>
      <c r="BQW25" s="1280"/>
      <c r="BQX25" s="1280"/>
      <c r="BQY25" s="1280"/>
      <c r="BQZ25" s="1280"/>
      <c r="BRA25" s="1280"/>
      <c r="BRB25" s="1280"/>
      <c r="BRC25" s="1280"/>
      <c r="BRD25" s="1280"/>
      <c r="BRE25" s="1280"/>
      <c r="BRF25" s="1280"/>
      <c r="BRG25" s="1280"/>
      <c r="BRH25" s="1280"/>
      <c r="BRI25" s="1280"/>
      <c r="BRJ25" s="1280"/>
      <c r="BRK25" s="1280"/>
      <c r="BRL25" s="1280"/>
      <c r="BRM25" s="1280"/>
      <c r="BRN25" s="1280"/>
      <c r="BRO25" s="1280"/>
      <c r="BRP25" s="1280"/>
      <c r="BRQ25" s="1280"/>
      <c r="BRR25" s="1280"/>
      <c r="BRS25" s="1280"/>
      <c r="BRT25" s="1280"/>
      <c r="BRU25" s="1280"/>
      <c r="BRV25" s="1280"/>
      <c r="BRW25" s="1280"/>
      <c r="BRX25" s="1280"/>
      <c r="BRY25" s="1280"/>
      <c r="BRZ25" s="1280"/>
      <c r="BSA25" s="1280"/>
      <c r="BSB25" s="1280"/>
      <c r="BSC25" s="1280"/>
      <c r="BSD25" s="1280"/>
      <c r="BSE25" s="1280"/>
      <c r="BSF25" s="1280"/>
      <c r="BSG25" s="1280"/>
      <c r="BSH25" s="1280"/>
      <c r="BSI25" s="1280"/>
      <c r="BSJ25" s="1280"/>
      <c r="BSK25" s="1280"/>
      <c r="BSL25" s="1280"/>
      <c r="BSM25" s="1280"/>
      <c r="BSN25" s="1280"/>
      <c r="BSO25" s="1280"/>
      <c r="BSP25" s="1280"/>
      <c r="BSQ25" s="1280"/>
      <c r="BSR25" s="1280"/>
      <c r="BSS25" s="1280"/>
      <c r="BST25" s="1280"/>
      <c r="BSU25" s="1280"/>
      <c r="BSV25" s="1280"/>
      <c r="BSW25" s="1280"/>
      <c r="BSX25" s="1280"/>
      <c r="BSY25" s="1280"/>
      <c r="BSZ25" s="1280"/>
      <c r="BTA25" s="1280"/>
      <c r="BTB25" s="1280"/>
      <c r="BTC25" s="1280"/>
      <c r="BTD25" s="1280"/>
      <c r="BTE25" s="1280"/>
      <c r="BTF25" s="1280"/>
      <c r="BTG25" s="1280"/>
      <c r="BTH25" s="1280"/>
      <c r="BTI25" s="1280"/>
      <c r="BTJ25" s="1280"/>
      <c r="BTK25" s="1280"/>
      <c r="BTL25" s="1280"/>
      <c r="BTM25" s="1280"/>
      <c r="BTN25" s="1280"/>
      <c r="BTO25" s="1280"/>
      <c r="BTP25" s="1280"/>
      <c r="BTQ25" s="1280"/>
      <c r="BTR25" s="1280"/>
      <c r="BTS25" s="1280"/>
      <c r="BTT25" s="1280"/>
      <c r="BTU25" s="1280"/>
      <c r="BTV25" s="1280"/>
      <c r="BTW25" s="1280"/>
      <c r="BTX25" s="1280"/>
      <c r="BTY25" s="1280"/>
      <c r="BTZ25" s="1280"/>
      <c r="BUA25" s="1280"/>
      <c r="BUB25" s="1280"/>
      <c r="BUC25" s="1280"/>
      <c r="BUD25" s="1280"/>
      <c r="BUE25" s="1280"/>
      <c r="BUF25" s="1280"/>
      <c r="BUG25" s="1280"/>
      <c r="BUH25" s="1280"/>
      <c r="BUI25" s="1280"/>
      <c r="BUJ25" s="1280"/>
      <c r="BUK25" s="1280"/>
      <c r="BUL25" s="1280"/>
      <c r="BUM25" s="1280"/>
      <c r="BUN25" s="1280"/>
      <c r="BUO25" s="1280"/>
      <c r="BUP25" s="1280"/>
      <c r="BUQ25" s="1280"/>
      <c r="BUR25" s="1280"/>
      <c r="BUS25" s="1280"/>
      <c r="BUT25" s="1280"/>
      <c r="BUU25" s="1280"/>
      <c r="BUV25" s="1280"/>
      <c r="BUW25" s="1280"/>
      <c r="BUX25" s="1280"/>
      <c r="BUY25" s="1280"/>
      <c r="BUZ25" s="1280"/>
      <c r="BVA25" s="1280"/>
      <c r="BVB25" s="1280"/>
      <c r="BVC25" s="1280"/>
      <c r="BVD25" s="1280"/>
      <c r="BVE25" s="1280"/>
      <c r="BVF25" s="1280"/>
      <c r="BVG25" s="1280"/>
      <c r="BVH25" s="1280"/>
      <c r="BVI25" s="1280"/>
      <c r="BVJ25" s="1280"/>
      <c r="BVK25" s="1280"/>
      <c r="BVL25" s="1280"/>
      <c r="BVM25" s="1280"/>
      <c r="BVN25" s="1280"/>
      <c r="BVO25" s="1280"/>
      <c r="BVP25" s="1280"/>
      <c r="BVQ25" s="1280"/>
      <c r="BVR25" s="1280"/>
      <c r="BVS25" s="1280"/>
      <c r="BVT25" s="1280"/>
      <c r="BVU25" s="1280"/>
      <c r="BVV25" s="1280"/>
      <c r="BVW25" s="1280"/>
      <c r="BVX25" s="1280"/>
      <c r="BVY25" s="1280"/>
      <c r="BVZ25" s="1280"/>
      <c r="BWA25" s="1280"/>
      <c r="BWB25" s="1280"/>
      <c r="BWC25" s="1280"/>
      <c r="BWD25" s="1280"/>
      <c r="BWE25" s="1280"/>
      <c r="BWF25" s="1280"/>
      <c r="BWG25" s="1280"/>
      <c r="BWH25" s="1280"/>
      <c r="BWI25" s="1280"/>
      <c r="BWJ25" s="1280"/>
      <c r="BWK25" s="1280"/>
      <c r="BWL25" s="1280"/>
      <c r="BWM25" s="1280"/>
      <c r="BWN25" s="1280"/>
      <c r="BWO25" s="1280"/>
      <c r="BWP25" s="1280"/>
      <c r="BWQ25" s="1280"/>
      <c r="BWR25" s="1280"/>
      <c r="BWS25" s="1280"/>
      <c r="BWT25" s="1280"/>
      <c r="BWU25" s="1280"/>
      <c r="BWV25" s="1280"/>
      <c r="BWW25" s="1280"/>
      <c r="BWX25" s="1280"/>
      <c r="BWY25" s="1280"/>
      <c r="BWZ25" s="1280"/>
      <c r="BXA25" s="1280"/>
      <c r="BXB25" s="1280"/>
      <c r="BXC25" s="1280"/>
      <c r="BXD25" s="1280"/>
      <c r="BXE25" s="1280"/>
      <c r="BXF25" s="1280"/>
      <c r="BXG25" s="1280"/>
      <c r="BXH25" s="1280"/>
      <c r="BXI25" s="1280"/>
      <c r="BXJ25" s="1280"/>
      <c r="BXK25" s="1280"/>
      <c r="BXL25" s="1280"/>
      <c r="BXM25" s="1280"/>
      <c r="BXN25" s="1280"/>
      <c r="BXO25" s="1280"/>
      <c r="BXP25" s="1280"/>
      <c r="BXQ25" s="1280"/>
      <c r="BXR25" s="1280"/>
      <c r="BXS25" s="1280"/>
      <c r="BXT25" s="1280"/>
      <c r="BXU25" s="1280"/>
      <c r="BXV25" s="1280"/>
      <c r="BXW25" s="1280"/>
      <c r="BXX25" s="1280"/>
      <c r="BXY25" s="1280"/>
      <c r="BXZ25" s="1280"/>
      <c r="BYA25" s="1280"/>
      <c r="BYB25" s="1280"/>
      <c r="BYC25" s="1280"/>
      <c r="BYD25" s="1280"/>
      <c r="BYE25" s="1280"/>
      <c r="BYF25" s="1280"/>
      <c r="BYG25" s="1280"/>
      <c r="BYH25" s="1280"/>
      <c r="BYI25" s="1280"/>
      <c r="BYJ25" s="1280"/>
      <c r="BYK25" s="1280"/>
      <c r="BYL25" s="1280"/>
      <c r="BYM25" s="1280"/>
      <c r="BYN25" s="1280"/>
      <c r="BYO25" s="1280"/>
      <c r="BYP25" s="1280"/>
      <c r="BYQ25" s="1280"/>
      <c r="BYR25" s="1280"/>
      <c r="BYS25" s="1280"/>
      <c r="BYT25" s="1280"/>
      <c r="BYU25" s="1280"/>
      <c r="BYV25" s="1280"/>
      <c r="BYW25" s="1280"/>
      <c r="BYX25" s="1280"/>
      <c r="BYY25" s="1280"/>
      <c r="BYZ25" s="1280"/>
      <c r="BZA25" s="1280"/>
      <c r="BZB25" s="1280"/>
      <c r="BZC25" s="1280"/>
      <c r="BZD25" s="1280"/>
      <c r="BZE25" s="1280"/>
      <c r="BZF25" s="1280"/>
      <c r="BZG25" s="1280"/>
      <c r="BZH25" s="1280"/>
      <c r="BZI25" s="1280"/>
      <c r="BZJ25" s="1280"/>
      <c r="BZK25" s="1280"/>
      <c r="BZL25" s="1280"/>
      <c r="BZM25" s="1280"/>
      <c r="BZN25" s="1280"/>
      <c r="BZO25" s="1280"/>
      <c r="BZP25" s="1280"/>
      <c r="BZQ25" s="1280"/>
      <c r="BZR25" s="1280"/>
      <c r="BZS25" s="1280"/>
      <c r="BZT25" s="1280"/>
      <c r="BZU25" s="1280"/>
      <c r="BZV25" s="1280"/>
      <c r="BZW25" s="1280"/>
      <c r="BZX25" s="1280"/>
      <c r="BZY25" s="1280"/>
      <c r="BZZ25" s="1280"/>
      <c r="CAA25" s="1280"/>
      <c r="CAB25" s="1280"/>
      <c r="CAC25" s="1280"/>
      <c r="CAD25" s="1280"/>
      <c r="CAE25" s="1280"/>
      <c r="CAF25" s="1280"/>
      <c r="CAG25" s="1280"/>
      <c r="CAH25" s="1280"/>
      <c r="CAI25" s="1280"/>
      <c r="CAJ25" s="1280"/>
      <c r="CAK25" s="1280"/>
      <c r="CAL25" s="1280"/>
      <c r="CAM25" s="1280"/>
      <c r="CAN25" s="1280"/>
      <c r="CAO25" s="1280"/>
      <c r="CAP25" s="1280"/>
      <c r="CAQ25" s="1280"/>
      <c r="CAR25" s="1280"/>
      <c r="CAS25" s="1280"/>
      <c r="CAT25" s="1280"/>
      <c r="CAU25" s="1280"/>
      <c r="CAV25" s="1280"/>
      <c r="CAW25" s="1280"/>
      <c r="CAX25" s="1280"/>
      <c r="CAY25" s="1280"/>
      <c r="CAZ25" s="1280"/>
      <c r="CBA25" s="1280"/>
      <c r="CBB25" s="1280"/>
      <c r="CBC25" s="1280"/>
      <c r="CBD25" s="1280"/>
      <c r="CBE25" s="1280"/>
      <c r="CBF25" s="1280"/>
      <c r="CBG25" s="1280"/>
      <c r="CBH25" s="1280"/>
      <c r="CBI25" s="1280"/>
      <c r="CBJ25" s="1280"/>
      <c r="CBK25" s="1280"/>
      <c r="CBL25" s="1280"/>
      <c r="CBM25" s="1280"/>
      <c r="CBN25" s="1280"/>
      <c r="CBO25" s="1280"/>
      <c r="CBP25" s="1280"/>
      <c r="CBQ25" s="1280"/>
      <c r="CBR25" s="1280"/>
      <c r="CBS25" s="1280"/>
      <c r="CBT25" s="1280"/>
      <c r="CBU25" s="1280"/>
      <c r="CBV25" s="1280"/>
      <c r="CBW25" s="1280"/>
      <c r="CBX25" s="1280"/>
      <c r="CBY25" s="1280"/>
      <c r="CBZ25" s="1280"/>
      <c r="CCA25" s="1280"/>
      <c r="CCB25" s="1280"/>
      <c r="CCC25" s="1280"/>
      <c r="CCD25" s="1280"/>
      <c r="CCE25" s="1280"/>
      <c r="CCF25" s="1280"/>
      <c r="CCG25" s="1280"/>
      <c r="CCH25" s="1280"/>
      <c r="CCI25" s="1280"/>
      <c r="CCJ25" s="1280"/>
      <c r="CCK25" s="1280"/>
      <c r="CCL25" s="1280"/>
      <c r="CCM25" s="1280"/>
      <c r="CCN25" s="1280"/>
      <c r="CCO25" s="1280"/>
      <c r="CCP25" s="1280"/>
      <c r="CCQ25" s="1280"/>
      <c r="CCR25" s="1280"/>
      <c r="CCS25" s="1280"/>
      <c r="CCT25" s="1280"/>
      <c r="CCU25" s="1280"/>
      <c r="CCV25" s="1280"/>
      <c r="CCW25" s="1280"/>
      <c r="CCX25" s="1280"/>
      <c r="CCY25" s="1280"/>
      <c r="CCZ25" s="1280"/>
      <c r="CDA25" s="1280"/>
      <c r="CDB25" s="1280"/>
      <c r="CDC25" s="1280"/>
      <c r="CDD25" s="1280"/>
      <c r="CDE25" s="1280"/>
      <c r="CDF25" s="1280"/>
      <c r="CDG25" s="1280"/>
      <c r="CDH25" s="1280"/>
      <c r="CDI25" s="1280"/>
      <c r="CDJ25" s="1280"/>
      <c r="CDK25" s="1280"/>
      <c r="CDL25" s="1280"/>
      <c r="CDM25" s="1280"/>
      <c r="CDN25" s="1280"/>
      <c r="CDO25" s="1280"/>
      <c r="CDP25" s="1280"/>
      <c r="CDQ25" s="1280"/>
      <c r="CDR25" s="1280"/>
      <c r="CDS25" s="1280"/>
      <c r="CDT25" s="1280"/>
      <c r="CDU25" s="1280"/>
      <c r="CDV25" s="1280"/>
      <c r="CDW25" s="1280"/>
      <c r="CDX25" s="1280"/>
      <c r="CDY25" s="1280"/>
      <c r="CDZ25" s="1280"/>
      <c r="CEA25" s="1280"/>
      <c r="CEB25" s="1280"/>
      <c r="CEC25" s="1280"/>
      <c r="CED25" s="1280"/>
      <c r="CEE25" s="1280"/>
      <c r="CEF25" s="1280"/>
      <c r="CEG25" s="1280"/>
      <c r="CEH25" s="1280"/>
      <c r="CEI25" s="1280"/>
      <c r="CEJ25" s="1280"/>
      <c r="CEK25" s="1280"/>
      <c r="CEL25" s="1280"/>
      <c r="CEM25" s="1280"/>
      <c r="CEN25" s="1280"/>
      <c r="CEO25" s="1280"/>
      <c r="CEP25" s="1280"/>
      <c r="CEQ25" s="1280"/>
      <c r="CER25" s="1280"/>
      <c r="CES25" s="1280"/>
      <c r="CET25" s="1280"/>
      <c r="CEU25" s="1280"/>
      <c r="CEV25" s="1280"/>
      <c r="CEW25" s="1280"/>
      <c r="CEX25" s="1280"/>
      <c r="CEY25" s="1280"/>
      <c r="CEZ25" s="1280"/>
      <c r="CFA25" s="1280"/>
      <c r="CFB25" s="1280"/>
      <c r="CFC25" s="1280"/>
      <c r="CFD25" s="1280"/>
      <c r="CFE25" s="1280"/>
      <c r="CFF25" s="1280"/>
      <c r="CFG25" s="1280"/>
      <c r="CFH25" s="1280"/>
      <c r="CFI25" s="1280"/>
      <c r="CFJ25" s="1280"/>
      <c r="CFK25" s="1280"/>
      <c r="CFL25" s="1280"/>
      <c r="CFM25" s="1280"/>
      <c r="CFN25" s="1280"/>
      <c r="CFO25" s="1280"/>
      <c r="CFP25" s="1280"/>
      <c r="CFQ25" s="1280"/>
      <c r="CFR25" s="1280"/>
      <c r="CFS25" s="1280"/>
      <c r="CFT25" s="1280"/>
      <c r="CFU25" s="1280"/>
      <c r="CFV25" s="1280"/>
      <c r="CFW25" s="1280"/>
      <c r="CFX25" s="1280"/>
      <c r="CFY25" s="1280"/>
      <c r="CFZ25" s="1280"/>
      <c r="CGA25" s="1280"/>
      <c r="CGB25" s="1280"/>
      <c r="CGC25" s="1280"/>
      <c r="CGD25" s="1280"/>
      <c r="CGE25" s="1280"/>
      <c r="CGF25" s="1280"/>
      <c r="CGG25" s="1280"/>
      <c r="CGH25" s="1280"/>
      <c r="CGI25" s="1280"/>
      <c r="CGJ25" s="1280"/>
      <c r="CGK25" s="1280"/>
      <c r="CGL25" s="1280"/>
      <c r="CGM25" s="1280"/>
      <c r="CGN25" s="1280"/>
      <c r="CGO25" s="1280"/>
      <c r="CGP25" s="1280"/>
      <c r="CGQ25" s="1280"/>
      <c r="CGR25" s="1280"/>
      <c r="CGS25" s="1280"/>
      <c r="CGT25" s="1280"/>
      <c r="CGU25" s="1280"/>
      <c r="CGV25" s="1280"/>
      <c r="CGW25" s="1280"/>
      <c r="CGX25" s="1280"/>
      <c r="CGY25" s="1280"/>
      <c r="CGZ25" s="1280"/>
      <c r="CHA25" s="1280"/>
      <c r="CHB25" s="1280"/>
      <c r="CHC25" s="1280"/>
      <c r="CHD25" s="1280"/>
      <c r="CHE25" s="1280"/>
      <c r="CHF25" s="1280"/>
      <c r="CHG25" s="1280"/>
      <c r="CHH25" s="1280"/>
      <c r="CHI25" s="1280"/>
      <c r="CHJ25" s="1280"/>
      <c r="CHK25" s="1280"/>
      <c r="CHL25" s="1280"/>
      <c r="CHM25" s="1280"/>
      <c r="CHN25" s="1280"/>
      <c r="CHO25" s="1280"/>
      <c r="CHP25" s="1280"/>
      <c r="CHQ25" s="1280"/>
      <c r="CHR25" s="1280"/>
      <c r="CHS25" s="1280"/>
      <c r="CHT25" s="1280"/>
      <c r="CHU25" s="1280"/>
      <c r="CHV25" s="1280"/>
      <c r="CHW25" s="1280"/>
      <c r="CHX25" s="1280"/>
      <c r="CHY25" s="1280"/>
      <c r="CHZ25" s="1280"/>
      <c r="CIA25" s="1280"/>
      <c r="CIB25" s="1280"/>
      <c r="CIC25" s="1280"/>
      <c r="CID25" s="1280"/>
      <c r="CIE25" s="1280"/>
      <c r="CIF25" s="1280"/>
      <c r="CIG25" s="1280"/>
      <c r="CIH25" s="1280"/>
      <c r="CII25" s="1280"/>
      <c r="CIJ25" s="1280"/>
      <c r="CIK25" s="1280"/>
      <c r="CIL25" s="1280"/>
      <c r="CIM25" s="1280"/>
      <c r="CIN25" s="1280"/>
      <c r="CIO25" s="1280"/>
      <c r="CIP25" s="1280"/>
      <c r="CIQ25" s="1280"/>
      <c r="CIR25" s="1280"/>
      <c r="CIS25" s="1280"/>
      <c r="CIT25" s="1280"/>
      <c r="CIU25" s="1280"/>
      <c r="CIV25" s="1280"/>
      <c r="CIW25" s="1280"/>
      <c r="CIX25" s="1280"/>
      <c r="CIY25" s="1280"/>
      <c r="CIZ25" s="1280"/>
      <c r="CJA25" s="1280"/>
      <c r="CJB25" s="1280"/>
      <c r="CJC25" s="1280"/>
      <c r="CJD25" s="1280"/>
      <c r="CJE25" s="1280"/>
      <c r="CJF25" s="1280"/>
      <c r="CJG25" s="1280"/>
      <c r="CJH25" s="1280"/>
      <c r="CJI25" s="1280"/>
      <c r="CJJ25" s="1280"/>
      <c r="CJK25" s="1280"/>
      <c r="CJL25" s="1280"/>
      <c r="CJM25" s="1280"/>
      <c r="CJN25" s="1280"/>
      <c r="CJO25" s="1280"/>
      <c r="CJP25" s="1280"/>
      <c r="CJQ25" s="1280"/>
      <c r="CJR25" s="1280"/>
      <c r="CJS25" s="1280"/>
      <c r="CJT25" s="1280"/>
      <c r="CJU25" s="1280"/>
      <c r="CJV25" s="1280"/>
      <c r="CJW25" s="1280"/>
      <c r="CJX25" s="1280"/>
      <c r="CJY25" s="1280"/>
      <c r="CJZ25" s="1280"/>
      <c r="CKA25" s="1280"/>
      <c r="CKB25" s="1280"/>
      <c r="CKC25" s="1280"/>
      <c r="CKD25" s="1280"/>
      <c r="CKE25" s="1280"/>
      <c r="CKF25" s="1280"/>
      <c r="CKG25" s="1280"/>
      <c r="CKH25" s="1280"/>
      <c r="CKI25" s="1280"/>
      <c r="CKJ25" s="1280"/>
      <c r="CKK25" s="1280"/>
      <c r="CKL25" s="1280"/>
      <c r="CKM25" s="1280"/>
      <c r="CKN25" s="1280"/>
      <c r="CKO25" s="1280"/>
      <c r="CKP25" s="1280"/>
      <c r="CKQ25" s="1280"/>
      <c r="CKR25" s="1280"/>
      <c r="CKS25" s="1280"/>
      <c r="CKT25" s="1280"/>
      <c r="CKU25" s="1280"/>
      <c r="CKV25" s="1280"/>
      <c r="CKW25" s="1280"/>
      <c r="CKX25" s="1280"/>
      <c r="CKY25" s="1280"/>
      <c r="CKZ25" s="1280"/>
      <c r="CLA25" s="1280"/>
      <c r="CLB25" s="1280"/>
      <c r="CLC25" s="1280"/>
      <c r="CLD25" s="1280"/>
      <c r="CLE25" s="1280"/>
      <c r="CLF25" s="1280"/>
      <c r="CLG25" s="1280"/>
      <c r="CLH25" s="1280"/>
      <c r="CLI25" s="1280"/>
      <c r="CLJ25" s="1280"/>
      <c r="CLK25" s="1280"/>
      <c r="CLL25" s="1280"/>
      <c r="CLM25" s="1280"/>
      <c r="CLN25" s="1280"/>
      <c r="CLO25" s="1280"/>
      <c r="CLP25" s="1280"/>
      <c r="CLQ25" s="1280"/>
      <c r="CLR25" s="1280"/>
      <c r="CLS25" s="1280"/>
      <c r="CLT25" s="1280"/>
      <c r="CLU25" s="1280"/>
      <c r="CLV25" s="1280"/>
      <c r="CLW25" s="1280"/>
      <c r="CLX25" s="1280"/>
      <c r="CLY25" s="1280"/>
      <c r="CLZ25" s="1280"/>
      <c r="CMA25" s="1280"/>
      <c r="CMB25" s="1280"/>
      <c r="CMC25" s="1280"/>
      <c r="CMD25" s="1280"/>
      <c r="CME25" s="1280"/>
      <c r="CMF25" s="1280"/>
      <c r="CMG25" s="1280"/>
      <c r="CMH25" s="1280"/>
      <c r="CMI25" s="1280"/>
      <c r="CMJ25" s="1280"/>
      <c r="CMK25" s="1280"/>
      <c r="CML25" s="1280"/>
      <c r="CMM25" s="1280"/>
      <c r="CMN25" s="1280"/>
      <c r="CMO25" s="1280"/>
      <c r="CMP25" s="1280"/>
      <c r="CMQ25" s="1280"/>
      <c r="CMR25" s="1280"/>
      <c r="CMS25" s="1280"/>
      <c r="CMT25" s="1280"/>
      <c r="CMU25" s="1280"/>
      <c r="CMV25" s="1280"/>
      <c r="CMW25" s="1280"/>
      <c r="CMX25" s="1280"/>
      <c r="CMY25" s="1280"/>
      <c r="CMZ25" s="1280"/>
      <c r="CNA25" s="1280"/>
      <c r="CNB25" s="1280"/>
      <c r="CNC25" s="1280"/>
      <c r="CND25" s="1280"/>
      <c r="CNE25" s="1280"/>
      <c r="CNF25" s="1280"/>
      <c r="CNG25" s="1280"/>
      <c r="CNH25" s="1280"/>
      <c r="CNI25" s="1280"/>
      <c r="CNJ25" s="1280"/>
      <c r="CNK25" s="1280"/>
      <c r="CNL25" s="1280"/>
      <c r="CNM25" s="1280"/>
      <c r="CNN25" s="1280"/>
      <c r="CNO25" s="1280"/>
      <c r="CNP25" s="1280"/>
      <c r="CNQ25" s="1280"/>
      <c r="CNR25" s="1280"/>
      <c r="CNS25" s="1280"/>
      <c r="CNT25" s="1280"/>
      <c r="CNU25" s="1280"/>
      <c r="CNV25" s="1280"/>
      <c r="CNW25" s="1280"/>
      <c r="CNX25" s="1280"/>
      <c r="CNY25" s="1280"/>
      <c r="CNZ25" s="1280"/>
      <c r="COA25" s="1280"/>
      <c r="COB25" s="1280"/>
      <c r="COC25" s="1280"/>
      <c r="COD25" s="1280"/>
      <c r="COE25" s="1280"/>
      <c r="COF25" s="1280"/>
      <c r="COG25" s="1280"/>
      <c r="COH25" s="1280"/>
      <c r="COI25" s="1280"/>
      <c r="COJ25" s="1280"/>
      <c r="COK25" s="1280"/>
      <c r="COL25" s="1280"/>
      <c r="COM25" s="1280"/>
      <c r="CON25" s="1280"/>
      <c r="COO25" s="1280"/>
      <c r="COP25" s="1280"/>
      <c r="COQ25" s="1280"/>
      <c r="COR25" s="1280"/>
      <c r="COS25" s="1280"/>
      <c r="COT25" s="1280"/>
      <c r="COU25" s="1280"/>
      <c r="COV25" s="1280"/>
      <c r="COW25" s="1280"/>
      <c r="COX25" s="1280"/>
      <c r="COY25" s="1280"/>
      <c r="COZ25" s="1280"/>
      <c r="CPA25" s="1280"/>
      <c r="CPB25" s="1280"/>
      <c r="CPC25" s="1280"/>
      <c r="CPD25" s="1280"/>
      <c r="CPE25" s="1280"/>
      <c r="CPF25" s="1280"/>
      <c r="CPG25" s="1280"/>
      <c r="CPH25" s="1280"/>
      <c r="CPI25" s="1280"/>
      <c r="CPJ25" s="1280"/>
      <c r="CPK25" s="1280"/>
      <c r="CPL25" s="1280"/>
      <c r="CPM25" s="1280"/>
      <c r="CPN25" s="1280"/>
      <c r="CPO25" s="1280"/>
      <c r="CPP25" s="1280"/>
      <c r="CPQ25" s="1280"/>
      <c r="CPR25" s="1280"/>
      <c r="CPS25" s="1280"/>
      <c r="CPT25" s="1280"/>
      <c r="CPU25" s="1280"/>
      <c r="CPV25" s="1280"/>
      <c r="CPW25" s="1280"/>
      <c r="CPX25" s="1280"/>
      <c r="CPY25" s="1280"/>
      <c r="CPZ25" s="1280"/>
      <c r="CQA25" s="1280"/>
      <c r="CQB25" s="1280"/>
      <c r="CQC25" s="1280"/>
      <c r="CQD25" s="1280"/>
      <c r="CQE25" s="1280"/>
      <c r="CQF25" s="1280"/>
      <c r="CQG25" s="1280"/>
      <c r="CQH25" s="1280"/>
      <c r="CQI25" s="1280"/>
      <c r="CQJ25" s="1280"/>
      <c r="CQK25" s="1280"/>
      <c r="CQL25" s="1280"/>
      <c r="CQM25" s="1280"/>
      <c r="CQN25" s="1280"/>
      <c r="CQO25" s="1280"/>
      <c r="CQP25" s="1280"/>
      <c r="CQQ25" s="1280"/>
      <c r="CQR25" s="1280"/>
      <c r="CQS25" s="1280"/>
      <c r="CQT25" s="1280"/>
      <c r="CQU25" s="1280"/>
      <c r="CQV25" s="1280"/>
      <c r="CQW25" s="1280"/>
      <c r="CQX25" s="1280"/>
      <c r="CQY25" s="1280"/>
      <c r="CQZ25" s="1280"/>
      <c r="CRA25" s="1280"/>
      <c r="CRB25" s="1280"/>
      <c r="CRC25" s="1280"/>
      <c r="CRD25" s="1280"/>
      <c r="CRE25" s="1280"/>
      <c r="CRF25" s="1280"/>
      <c r="CRG25" s="1280"/>
      <c r="CRH25" s="1280"/>
      <c r="CRI25" s="1280"/>
      <c r="CRJ25" s="1280"/>
      <c r="CRK25" s="1280"/>
      <c r="CRL25" s="1280"/>
      <c r="CRM25" s="1280"/>
      <c r="CRN25" s="1280"/>
      <c r="CRO25" s="1280"/>
      <c r="CRP25" s="1280"/>
      <c r="CRQ25" s="1280"/>
      <c r="CRR25" s="1280"/>
      <c r="CRS25" s="1280"/>
      <c r="CRT25" s="1280"/>
      <c r="CRU25" s="1280"/>
      <c r="CRV25" s="1280"/>
      <c r="CRW25" s="1280"/>
      <c r="CRX25" s="1280"/>
      <c r="CRY25" s="1280"/>
      <c r="CRZ25" s="1280"/>
      <c r="CSA25" s="1280"/>
      <c r="CSB25" s="1280"/>
      <c r="CSC25" s="1280"/>
      <c r="CSD25" s="1280"/>
      <c r="CSE25" s="1280"/>
      <c r="CSF25" s="1280"/>
      <c r="CSG25" s="1280"/>
      <c r="CSH25" s="1280"/>
      <c r="CSI25" s="1280"/>
      <c r="CSJ25" s="1280"/>
      <c r="CSK25" s="1280"/>
      <c r="CSL25" s="1280"/>
      <c r="CSM25" s="1280"/>
      <c r="CSN25" s="1280"/>
      <c r="CSO25" s="1280"/>
      <c r="CSP25" s="1280"/>
      <c r="CSQ25" s="1280"/>
      <c r="CSR25" s="1280"/>
      <c r="CSS25" s="1280"/>
      <c r="CST25" s="1280"/>
      <c r="CSU25" s="1280"/>
      <c r="CSV25" s="1280"/>
      <c r="CSW25" s="1280"/>
      <c r="CSX25" s="1280"/>
      <c r="CSY25" s="1280"/>
      <c r="CSZ25" s="1280"/>
      <c r="CTA25" s="1280"/>
      <c r="CTB25" s="1280"/>
      <c r="CTC25" s="1280"/>
      <c r="CTD25" s="1280"/>
      <c r="CTE25" s="1280"/>
      <c r="CTF25" s="1280"/>
      <c r="CTG25" s="1280"/>
      <c r="CTH25" s="1280"/>
      <c r="CTI25" s="1280"/>
      <c r="CTJ25" s="1280"/>
      <c r="CTK25" s="1280"/>
      <c r="CTL25" s="1280"/>
      <c r="CTM25" s="1280"/>
      <c r="CTN25" s="1280"/>
      <c r="CTO25" s="1280"/>
      <c r="CTP25" s="1280"/>
      <c r="CTQ25" s="1280"/>
      <c r="CTR25" s="1280"/>
      <c r="CTS25" s="1280"/>
      <c r="CTT25" s="1280"/>
      <c r="CTU25" s="1280"/>
      <c r="CTV25" s="1280"/>
      <c r="CTW25" s="1280"/>
      <c r="CTX25" s="1280"/>
      <c r="CTY25" s="1280"/>
      <c r="CTZ25" s="1280"/>
      <c r="CUA25" s="1280"/>
      <c r="CUB25" s="1280"/>
      <c r="CUC25" s="1280"/>
      <c r="CUD25" s="1280"/>
      <c r="CUE25" s="1280"/>
      <c r="CUF25" s="1280"/>
      <c r="CUG25" s="1280"/>
      <c r="CUH25" s="1280"/>
      <c r="CUI25" s="1280"/>
      <c r="CUJ25" s="1280"/>
      <c r="CUK25" s="1280"/>
      <c r="CUL25" s="1280"/>
      <c r="CUM25" s="1280"/>
      <c r="CUN25" s="1280"/>
      <c r="CUO25" s="1280"/>
      <c r="CUP25" s="1280"/>
      <c r="CUQ25" s="1280"/>
      <c r="CUR25" s="1280"/>
      <c r="CUS25" s="1280"/>
      <c r="CUT25" s="1280"/>
      <c r="CUU25" s="1280"/>
      <c r="CUV25" s="1280"/>
      <c r="CUW25" s="1280"/>
      <c r="CUX25" s="1280"/>
      <c r="CUY25" s="1280"/>
      <c r="CUZ25" s="1280"/>
      <c r="CVA25" s="1280"/>
      <c r="CVB25" s="1280"/>
      <c r="CVC25" s="1280"/>
      <c r="CVD25" s="1280"/>
      <c r="CVE25" s="1280"/>
      <c r="CVF25" s="1280"/>
      <c r="CVG25" s="1280"/>
      <c r="CVH25" s="1280"/>
      <c r="CVI25" s="1280"/>
      <c r="CVJ25" s="1280"/>
      <c r="CVK25" s="1280"/>
      <c r="CVL25" s="1280"/>
      <c r="CVM25" s="1280"/>
      <c r="CVN25" s="1280"/>
      <c r="CVO25" s="1280"/>
      <c r="CVP25" s="1280"/>
      <c r="CVQ25" s="1280"/>
      <c r="CVR25" s="1280"/>
      <c r="CVS25" s="1280"/>
      <c r="CVT25" s="1280"/>
      <c r="CVU25" s="1280"/>
      <c r="CVV25" s="1280"/>
      <c r="CVW25" s="1280"/>
      <c r="CVX25" s="1280"/>
      <c r="CVY25" s="1280"/>
      <c r="CVZ25" s="1280"/>
      <c r="CWA25" s="1280"/>
      <c r="CWB25" s="1280"/>
      <c r="CWC25" s="1280"/>
      <c r="CWD25" s="1280"/>
      <c r="CWE25" s="1280"/>
      <c r="CWF25" s="1280"/>
      <c r="CWG25" s="1280"/>
      <c r="CWH25" s="1280"/>
      <c r="CWI25" s="1280"/>
      <c r="CWJ25" s="1280"/>
      <c r="CWK25" s="1280"/>
      <c r="CWL25" s="1280"/>
      <c r="CWM25" s="1280"/>
      <c r="CWN25" s="1280"/>
      <c r="CWO25" s="1280"/>
      <c r="CWP25" s="1280"/>
      <c r="CWQ25" s="1280"/>
      <c r="CWR25" s="1280"/>
      <c r="CWS25" s="1280"/>
      <c r="CWT25" s="1280"/>
      <c r="CWU25" s="1280"/>
      <c r="CWV25" s="1280"/>
      <c r="CWW25" s="1280"/>
      <c r="CWX25" s="1280"/>
      <c r="CWY25" s="1280"/>
      <c r="CWZ25" s="1280"/>
      <c r="CXA25" s="1280"/>
      <c r="CXB25" s="1280"/>
      <c r="CXC25" s="1280"/>
      <c r="CXD25" s="1280"/>
      <c r="CXE25" s="1280"/>
      <c r="CXF25" s="1280"/>
      <c r="CXG25" s="1280"/>
      <c r="CXH25" s="1280"/>
      <c r="CXI25" s="1280"/>
      <c r="CXJ25" s="1280"/>
      <c r="CXK25" s="1280"/>
      <c r="CXL25" s="1280"/>
      <c r="CXM25" s="1280"/>
      <c r="CXN25" s="1280"/>
      <c r="CXO25" s="1280"/>
      <c r="CXP25" s="1280"/>
      <c r="CXQ25" s="1280"/>
      <c r="CXR25" s="1280"/>
      <c r="CXS25" s="1280"/>
      <c r="CXT25" s="1280"/>
      <c r="CXU25" s="1280"/>
      <c r="CXV25" s="1280"/>
      <c r="CXW25" s="1280"/>
      <c r="CXX25" s="1280"/>
      <c r="CXY25" s="1280"/>
      <c r="CXZ25" s="1280"/>
      <c r="CYA25" s="1280"/>
      <c r="CYB25" s="1280"/>
      <c r="CYC25" s="1280"/>
      <c r="CYD25" s="1280"/>
      <c r="CYE25" s="1280"/>
      <c r="CYF25" s="1280"/>
      <c r="CYG25" s="1280"/>
      <c r="CYH25" s="1280"/>
      <c r="CYI25" s="1280"/>
      <c r="CYJ25" s="1280"/>
      <c r="CYK25" s="1280"/>
      <c r="CYL25" s="1280"/>
      <c r="CYM25" s="1280"/>
      <c r="CYN25" s="1280"/>
      <c r="CYO25" s="1280"/>
      <c r="CYP25" s="1280"/>
      <c r="CYQ25" s="1280"/>
      <c r="CYR25" s="1280"/>
      <c r="CYS25" s="1280"/>
      <c r="CYT25" s="1280"/>
      <c r="CYU25" s="1280"/>
      <c r="CYV25" s="1280"/>
      <c r="CYW25" s="1280"/>
      <c r="CYX25" s="1280"/>
      <c r="CYY25" s="1280"/>
      <c r="CYZ25" s="1280"/>
      <c r="CZA25" s="1280"/>
      <c r="CZB25" s="1280"/>
      <c r="CZC25" s="1280"/>
      <c r="CZD25" s="1280"/>
      <c r="CZE25" s="1280"/>
      <c r="CZF25" s="1280"/>
      <c r="CZG25" s="1280"/>
      <c r="CZH25" s="1280"/>
      <c r="CZI25" s="1280"/>
      <c r="CZJ25" s="1280"/>
      <c r="CZK25" s="1280"/>
      <c r="CZL25" s="1280"/>
      <c r="CZM25" s="1280"/>
      <c r="CZN25" s="1280"/>
      <c r="CZO25" s="1280"/>
      <c r="CZP25" s="1280"/>
      <c r="CZQ25" s="1280"/>
      <c r="CZR25" s="1280"/>
      <c r="CZS25" s="1280"/>
      <c r="CZT25" s="1280"/>
      <c r="CZU25" s="1280"/>
      <c r="CZV25" s="1280"/>
      <c r="CZW25" s="1280"/>
      <c r="CZX25" s="1280"/>
      <c r="CZY25" s="1280"/>
      <c r="CZZ25" s="1280"/>
      <c r="DAA25" s="1280"/>
      <c r="DAB25" s="1280"/>
      <c r="DAC25" s="1280"/>
      <c r="DAD25" s="1280"/>
      <c r="DAE25" s="1280"/>
      <c r="DAF25" s="1280"/>
      <c r="DAG25" s="1280"/>
      <c r="DAH25" s="1280"/>
      <c r="DAI25" s="1280"/>
      <c r="DAJ25" s="1280"/>
      <c r="DAK25" s="1280"/>
      <c r="DAL25" s="1280"/>
      <c r="DAM25" s="1280"/>
      <c r="DAN25" s="1280"/>
      <c r="DAO25" s="1280"/>
      <c r="DAP25" s="1280"/>
      <c r="DAQ25" s="1280"/>
      <c r="DAR25" s="1280"/>
      <c r="DAS25" s="1280"/>
      <c r="DAT25" s="1280"/>
      <c r="DAU25" s="1280"/>
      <c r="DAV25" s="1280"/>
      <c r="DAW25" s="1280"/>
      <c r="DAX25" s="1280"/>
      <c r="DAY25" s="1280"/>
      <c r="DAZ25" s="1280"/>
      <c r="DBA25" s="1280"/>
      <c r="DBB25" s="1280"/>
      <c r="DBC25" s="1280"/>
      <c r="DBD25" s="1280"/>
      <c r="DBE25" s="1280"/>
      <c r="DBF25" s="1280"/>
      <c r="DBG25" s="1280"/>
      <c r="DBH25" s="1280"/>
      <c r="DBI25" s="1280"/>
      <c r="DBJ25" s="1280"/>
      <c r="DBK25" s="1280"/>
      <c r="DBL25" s="1280"/>
      <c r="DBM25" s="1280"/>
      <c r="DBN25" s="1280"/>
      <c r="DBO25" s="1280"/>
      <c r="DBP25" s="1280"/>
      <c r="DBQ25" s="1280"/>
      <c r="DBR25" s="1280"/>
      <c r="DBS25" s="1280"/>
      <c r="DBT25" s="1280"/>
      <c r="DBU25" s="1280"/>
      <c r="DBV25" s="1280"/>
      <c r="DBW25" s="1280"/>
      <c r="DBX25" s="1280"/>
      <c r="DBY25" s="1280"/>
      <c r="DBZ25" s="1280"/>
      <c r="DCA25" s="1280"/>
      <c r="DCB25" s="1280"/>
      <c r="DCC25" s="1280"/>
      <c r="DCD25" s="1280"/>
      <c r="DCE25" s="1280"/>
      <c r="DCF25" s="1280"/>
      <c r="DCG25" s="1280"/>
      <c r="DCH25" s="1280"/>
      <c r="DCI25" s="1280"/>
      <c r="DCJ25" s="1280"/>
      <c r="DCK25" s="1280"/>
      <c r="DCL25" s="1280"/>
      <c r="DCM25" s="1280"/>
      <c r="DCN25" s="1280"/>
      <c r="DCO25" s="1280"/>
      <c r="DCP25" s="1280"/>
      <c r="DCQ25" s="1280"/>
      <c r="DCR25" s="1280"/>
      <c r="DCS25" s="1280"/>
      <c r="DCT25" s="1280"/>
      <c r="DCU25" s="1280"/>
      <c r="DCV25" s="1280"/>
      <c r="DCW25" s="1280"/>
      <c r="DCX25" s="1280"/>
      <c r="DCY25" s="1280"/>
      <c r="DCZ25" s="1280"/>
      <c r="DDA25" s="1280"/>
      <c r="DDB25" s="1280"/>
      <c r="DDC25" s="1280"/>
      <c r="DDD25" s="1280"/>
      <c r="DDE25" s="1280"/>
      <c r="DDF25" s="1280"/>
      <c r="DDG25" s="1280"/>
      <c r="DDH25" s="1280"/>
      <c r="DDI25" s="1280"/>
      <c r="DDJ25" s="1280"/>
      <c r="DDK25" s="1280"/>
      <c r="DDL25" s="1280"/>
      <c r="DDM25" s="1280"/>
      <c r="DDN25" s="1280"/>
      <c r="DDO25" s="1280"/>
      <c r="DDP25" s="1280"/>
      <c r="DDQ25" s="1280"/>
      <c r="DDR25" s="1280"/>
      <c r="DDS25" s="1280"/>
      <c r="DDT25" s="1280"/>
      <c r="DDU25" s="1280"/>
      <c r="DDV25" s="1280"/>
      <c r="DDW25" s="1280"/>
      <c r="DDX25" s="1280"/>
      <c r="DDY25" s="1280"/>
      <c r="DDZ25" s="1280"/>
      <c r="DEA25" s="1280"/>
      <c r="DEB25" s="1280"/>
      <c r="DEC25" s="1280"/>
      <c r="DED25" s="1280"/>
      <c r="DEE25" s="1280"/>
      <c r="DEF25" s="1280"/>
      <c r="DEG25" s="1280"/>
      <c r="DEH25" s="1280"/>
      <c r="DEI25" s="1280"/>
      <c r="DEJ25" s="1280"/>
      <c r="DEK25" s="1280"/>
      <c r="DEL25" s="1280"/>
      <c r="DEM25" s="1280"/>
      <c r="DEN25" s="1280"/>
      <c r="DEO25" s="1280"/>
      <c r="DEP25" s="1280"/>
      <c r="DEQ25" s="1280"/>
      <c r="DER25" s="1280"/>
      <c r="DES25" s="1280"/>
      <c r="DET25" s="1280"/>
      <c r="DEU25" s="1280"/>
      <c r="DEV25" s="1280"/>
      <c r="DEW25" s="1280"/>
      <c r="DEX25" s="1280"/>
      <c r="DEY25" s="1280"/>
      <c r="DEZ25" s="1280"/>
      <c r="DFA25" s="1280"/>
      <c r="DFB25" s="1280"/>
      <c r="DFC25" s="1280"/>
      <c r="DFD25" s="1280"/>
      <c r="DFE25" s="1280"/>
      <c r="DFF25" s="1280"/>
      <c r="DFG25" s="1280"/>
      <c r="DFH25" s="1280"/>
      <c r="DFI25" s="1280"/>
      <c r="DFJ25" s="1280"/>
      <c r="DFK25" s="1280"/>
      <c r="DFL25" s="1280"/>
      <c r="DFM25" s="1280"/>
      <c r="DFN25" s="1280"/>
      <c r="DFO25" s="1280"/>
      <c r="DFP25" s="1280"/>
      <c r="DFQ25" s="1280"/>
      <c r="DFR25" s="1280"/>
      <c r="DFS25" s="1280"/>
      <c r="DFT25" s="1280"/>
      <c r="DFU25" s="1280"/>
      <c r="DFV25" s="1280"/>
      <c r="DFW25" s="1280"/>
      <c r="DFX25" s="1280"/>
      <c r="DFY25" s="1280"/>
      <c r="DFZ25" s="1280"/>
      <c r="DGA25" s="1280"/>
      <c r="DGB25" s="1280"/>
      <c r="DGC25" s="1280"/>
      <c r="DGD25" s="1280"/>
      <c r="DGE25" s="1280"/>
      <c r="DGF25" s="1280"/>
      <c r="DGG25" s="1280"/>
      <c r="DGH25" s="1280"/>
      <c r="DGI25" s="1280"/>
      <c r="DGJ25" s="1280"/>
      <c r="DGK25" s="1280"/>
      <c r="DGL25" s="1280"/>
      <c r="DGM25" s="1280"/>
      <c r="DGN25" s="1280"/>
      <c r="DGO25" s="1280"/>
      <c r="DGP25" s="1280"/>
      <c r="DGQ25" s="1280"/>
      <c r="DGR25" s="1280"/>
      <c r="DGS25" s="1280"/>
      <c r="DGT25" s="1280"/>
      <c r="DGU25" s="1280"/>
      <c r="DGV25" s="1280"/>
      <c r="DGW25" s="1280"/>
      <c r="DGX25" s="1280"/>
      <c r="DGY25" s="1280"/>
      <c r="DGZ25" s="1280"/>
      <c r="DHA25" s="1280"/>
      <c r="DHB25" s="1280"/>
      <c r="DHC25" s="1280"/>
      <c r="DHD25" s="1280"/>
      <c r="DHE25" s="1280"/>
      <c r="DHF25" s="1280"/>
      <c r="DHG25" s="1280"/>
      <c r="DHH25" s="1280"/>
      <c r="DHI25" s="1280"/>
      <c r="DHJ25" s="1280"/>
      <c r="DHK25" s="1280"/>
      <c r="DHL25" s="1280"/>
      <c r="DHM25" s="1280"/>
      <c r="DHN25" s="1280"/>
      <c r="DHO25" s="1280"/>
      <c r="DHP25" s="1280"/>
      <c r="DHQ25" s="1280"/>
      <c r="DHR25" s="1280"/>
      <c r="DHS25" s="1280"/>
      <c r="DHT25" s="1280"/>
      <c r="DHU25" s="1280"/>
      <c r="DHV25" s="1280"/>
      <c r="DHW25" s="1280"/>
      <c r="DHX25" s="1280"/>
      <c r="DHY25" s="1280"/>
      <c r="DHZ25" s="1280"/>
      <c r="DIA25" s="1280"/>
      <c r="DIB25" s="1280"/>
      <c r="DIC25" s="1280"/>
      <c r="DID25" s="1280"/>
      <c r="DIE25" s="1280"/>
      <c r="DIF25" s="1280"/>
      <c r="DIG25" s="1280"/>
      <c r="DIH25" s="1280"/>
      <c r="DII25" s="1280"/>
      <c r="DIJ25" s="1280"/>
      <c r="DIK25" s="1280"/>
      <c r="DIL25" s="1280"/>
      <c r="DIM25" s="1280"/>
      <c r="DIN25" s="1280"/>
      <c r="DIO25" s="1280"/>
      <c r="DIP25" s="1280"/>
      <c r="DIQ25" s="1280"/>
      <c r="DIR25" s="1280"/>
      <c r="DIS25" s="1280"/>
      <c r="DIT25" s="1280"/>
      <c r="DIU25" s="1280"/>
      <c r="DIV25" s="1280"/>
      <c r="DIW25" s="1280"/>
      <c r="DIX25" s="1280"/>
      <c r="DIY25" s="1280"/>
      <c r="DIZ25" s="1280"/>
      <c r="DJA25" s="1280"/>
      <c r="DJB25" s="1280"/>
      <c r="DJC25" s="1280"/>
      <c r="DJD25" s="1280"/>
      <c r="DJE25" s="1280"/>
      <c r="DJF25" s="1280"/>
      <c r="DJG25" s="1280"/>
      <c r="DJH25" s="1280"/>
      <c r="DJI25" s="1280"/>
      <c r="DJJ25" s="1280"/>
      <c r="DJK25" s="1280"/>
      <c r="DJL25" s="1280"/>
      <c r="DJM25" s="1280"/>
      <c r="DJN25" s="1280"/>
      <c r="DJO25" s="1280"/>
      <c r="DJP25" s="1280"/>
      <c r="DJQ25" s="1280"/>
      <c r="DJR25" s="1280"/>
      <c r="DJS25" s="1280"/>
      <c r="DJT25" s="1280"/>
      <c r="DJU25" s="1280"/>
      <c r="DJV25" s="1280"/>
      <c r="DJW25" s="1280"/>
      <c r="DJX25" s="1280"/>
      <c r="DJY25" s="1280"/>
      <c r="DJZ25" s="1280"/>
      <c r="DKA25" s="1280"/>
      <c r="DKB25" s="1280"/>
      <c r="DKC25" s="1280"/>
      <c r="DKD25" s="1280"/>
      <c r="DKE25" s="1280"/>
      <c r="DKF25" s="1280"/>
      <c r="DKG25" s="1280"/>
      <c r="DKH25" s="1280"/>
      <c r="DKI25" s="1280"/>
      <c r="DKJ25" s="1280"/>
      <c r="DKK25" s="1280"/>
      <c r="DKL25" s="1280"/>
      <c r="DKM25" s="1280"/>
      <c r="DKN25" s="1280"/>
      <c r="DKO25" s="1280"/>
      <c r="DKP25" s="1280"/>
      <c r="DKQ25" s="1280"/>
      <c r="DKR25" s="1280"/>
      <c r="DKS25" s="1280"/>
      <c r="DKT25" s="1280"/>
      <c r="DKU25" s="1280"/>
      <c r="DKV25" s="1280"/>
      <c r="DKW25" s="1280"/>
      <c r="DKX25" s="1280"/>
      <c r="DKY25" s="1280"/>
      <c r="DKZ25" s="1280"/>
      <c r="DLA25" s="1280"/>
      <c r="DLB25" s="1280"/>
      <c r="DLC25" s="1280"/>
      <c r="DLD25" s="1280"/>
      <c r="DLE25" s="1280"/>
      <c r="DLF25" s="1280"/>
      <c r="DLG25" s="1280"/>
      <c r="DLH25" s="1280"/>
      <c r="DLI25" s="1280"/>
      <c r="DLJ25" s="1280"/>
      <c r="DLK25" s="1280"/>
      <c r="DLL25" s="1280"/>
      <c r="DLM25" s="1280"/>
      <c r="DLN25" s="1280"/>
      <c r="DLO25" s="1280"/>
      <c r="DLP25" s="1280"/>
      <c r="DLQ25" s="1280"/>
      <c r="DLR25" s="1280"/>
      <c r="DLS25" s="1280"/>
      <c r="DLT25" s="1280"/>
      <c r="DLU25" s="1280"/>
      <c r="DLV25" s="1280"/>
      <c r="DLW25" s="1280"/>
      <c r="DLX25" s="1280"/>
      <c r="DLY25" s="1280"/>
      <c r="DLZ25" s="1280"/>
      <c r="DMA25" s="1280"/>
      <c r="DMB25" s="1280"/>
      <c r="DMC25" s="1280"/>
      <c r="DMD25" s="1280"/>
      <c r="DME25" s="1280"/>
      <c r="DMF25" s="1280"/>
      <c r="DMG25" s="1280"/>
      <c r="DMH25" s="1280"/>
      <c r="DMI25" s="1280"/>
      <c r="DMJ25" s="1280"/>
      <c r="DMK25" s="1280"/>
      <c r="DML25" s="1280"/>
      <c r="DMM25" s="1280"/>
      <c r="DMN25" s="1280"/>
      <c r="DMO25" s="1280"/>
      <c r="DMP25" s="1280"/>
      <c r="DMQ25" s="1280"/>
      <c r="DMR25" s="1280"/>
      <c r="DMS25" s="1280"/>
      <c r="DMT25" s="1280"/>
      <c r="DMU25" s="1280"/>
      <c r="DMV25" s="1280"/>
      <c r="DMW25" s="1280"/>
      <c r="DMX25" s="1280"/>
      <c r="DMY25" s="1280"/>
      <c r="DMZ25" s="1280"/>
      <c r="DNA25" s="1280"/>
      <c r="DNB25" s="1280"/>
      <c r="DNC25" s="1280"/>
      <c r="DND25" s="1280"/>
      <c r="DNE25" s="1280"/>
      <c r="DNF25" s="1280"/>
      <c r="DNG25" s="1280"/>
      <c r="DNH25" s="1280"/>
      <c r="DNI25" s="1280"/>
      <c r="DNJ25" s="1280"/>
      <c r="DNK25" s="1280"/>
      <c r="DNL25" s="1280"/>
      <c r="DNM25" s="1280"/>
      <c r="DNN25" s="1280"/>
      <c r="DNO25" s="1280"/>
      <c r="DNP25" s="1280"/>
      <c r="DNQ25" s="1280"/>
      <c r="DNR25" s="1280"/>
      <c r="DNS25" s="1280"/>
      <c r="DNT25" s="1280"/>
      <c r="DNU25" s="1280"/>
      <c r="DNV25" s="1280"/>
      <c r="DNW25" s="1280"/>
      <c r="DNX25" s="1280"/>
      <c r="DNY25" s="1280"/>
      <c r="DNZ25" s="1280"/>
      <c r="DOA25" s="1280"/>
      <c r="DOB25" s="1280"/>
      <c r="DOC25" s="1280"/>
      <c r="DOD25" s="1280"/>
      <c r="DOE25" s="1280"/>
      <c r="DOF25" s="1280"/>
      <c r="DOG25" s="1280"/>
      <c r="DOH25" s="1280"/>
      <c r="DOI25" s="1280"/>
      <c r="DOJ25" s="1280"/>
      <c r="DOK25" s="1280"/>
      <c r="DOL25" s="1280"/>
      <c r="DOM25" s="1280"/>
      <c r="DON25" s="1280"/>
      <c r="DOO25" s="1280"/>
      <c r="DOP25" s="1280"/>
      <c r="DOQ25" s="1280"/>
      <c r="DOR25" s="1280"/>
      <c r="DOS25" s="1280"/>
      <c r="DOT25" s="1280"/>
      <c r="DOU25" s="1280"/>
      <c r="DOV25" s="1280"/>
      <c r="DOW25" s="1280"/>
      <c r="DOX25" s="1280"/>
      <c r="DOY25" s="1280"/>
      <c r="DOZ25" s="1280"/>
      <c r="DPA25" s="1280"/>
      <c r="DPB25" s="1280"/>
      <c r="DPC25" s="1280"/>
      <c r="DPD25" s="1280"/>
      <c r="DPE25" s="1280"/>
      <c r="DPF25" s="1280"/>
      <c r="DPG25" s="1280"/>
      <c r="DPH25" s="1280"/>
      <c r="DPI25" s="1280"/>
      <c r="DPJ25" s="1280"/>
      <c r="DPK25" s="1280"/>
      <c r="DPL25" s="1280"/>
      <c r="DPM25" s="1280"/>
      <c r="DPN25" s="1280"/>
      <c r="DPO25" s="1280"/>
      <c r="DPP25" s="1280"/>
      <c r="DPQ25" s="1280"/>
      <c r="DPR25" s="1280"/>
      <c r="DPS25" s="1280"/>
      <c r="DPT25" s="1280"/>
      <c r="DPU25" s="1280"/>
      <c r="DPV25" s="1280"/>
      <c r="DPW25" s="1280"/>
      <c r="DPX25" s="1280"/>
      <c r="DPY25" s="1280"/>
      <c r="DPZ25" s="1280"/>
      <c r="DQA25" s="1280"/>
      <c r="DQB25" s="1280"/>
      <c r="DQC25" s="1280"/>
      <c r="DQD25" s="1280"/>
      <c r="DQE25" s="1280"/>
      <c r="DQF25" s="1280"/>
      <c r="DQG25" s="1280"/>
      <c r="DQH25" s="1280"/>
      <c r="DQI25" s="1280"/>
      <c r="DQJ25" s="1280"/>
      <c r="DQK25" s="1280"/>
      <c r="DQL25" s="1280"/>
      <c r="DQM25" s="1280"/>
      <c r="DQN25" s="1280"/>
      <c r="DQO25" s="1280"/>
      <c r="DQP25" s="1280"/>
      <c r="DQQ25" s="1280"/>
      <c r="DQR25" s="1280"/>
      <c r="DQS25" s="1280"/>
      <c r="DQT25" s="1280"/>
      <c r="DQU25" s="1280"/>
      <c r="DQV25" s="1280"/>
      <c r="DQW25" s="1280"/>
      <c r="DQX25" s="1280"/>
      <c r="DQY25" s="1280"/>
      <c r="DQZ25" s="1280"/>
      <c r="DRA25" s="1280"/>
      <c r="DRB25" s="1280"/>
      <c r="DRC25" s="1280"/>
      <c r="DRD25" s="1280"/>
      <c r="DRE25" s="1280"/>
      <c r="DRF25" s="1280"/>
      <c r="DRG25" s="1280"/>
      <c r="DRH25" s="1280"/>
      <c r="DRI25" s="1280"/>
      <c r="DRJ25" s="1280"/>
      <c r="DRK25" s="1280"/>
      <c r="DRL25" s="1280"/>
      <c r="DRM25" s="1280"/>
      <c r="DRN25" s="1280"/>
      <c r="DRO25" s="1280"/>
      <c r="DRP25" s="1280"/>
      <c r="DRQ25" s="1280"/>
      <c r="DRR25" s="1280"/>
      <c r="DRS25" s="1280"/>
      <c r="DRT25" s="1280"/>
      <c r="DRU25" s="1280"/>
      <c r="DRV25" s="1280"/>
      <c r="DRW25" s="1280"/>
      <c r="DRX25" s="1280"/>
      <c r="DRY25" s="1280"/>
      <c r="DRZ25" s="1280"/>
      <c r="DSA25" s="1280"/>
      <c r="DSB25" s="1280"/>
      <c r="DSC25" s="1280"/>
      <c r="DSD25" s="1280"/>
      <c r="DSE25" s="1280"/>
      <c r="DSF25" s="1280"/>
      <c r="DSG25" s="1280"/>
      <c r="DSH25" s="1280"/>
      <c r="DSI25" s="1280"/>
      <c r="DSJ25" s="1280"/>
      <c r="DSK25" s="1280"/>
      <c r="DSL25" s="1280"/>
      <c r="DSM25" s="1280"/>
      <c r="DSN25" s="1280"/>
      <c r="DSO25" s="1280"/>
      <c r="DSP25" s="1280"/>
      <c r="DSQ25" s="1280"/>
      <c r="DSR25" s="1280"/>
      <c r="DSS25" s="1280"/>
      <c r="DST25" s="1280"/>
      <c r="DSU25" s="1280"/>
      <c r="DSV25" s="1280"/>
      <c r="DSW25" s="1280"/>
      <c r="DSX25" s="1280"/>
      <c r="DSY25" s="1280"/>
      <c r="DSZ25" s="1280"/>
      <c r="DTA25" s="1280"/>
      <c r="DTB25" s="1280"/>
      <c r="DTC25" s="1280"/>
      <c r="DTD25" s="1280"/>
      <c r="DTE25" s="1280"/>
      <c r="DTF25" s="1280"/>
      <c r="DTG25" s="1280"/>
      <c r="DTH25" s="1280"/>
      <c r="DTI25" s="1280"/>
      <c r="DTJ25" s="1280"/>
      <c r="DTK25" s="1280"/>
      <c r="DTL25" s="1280"/>
      <c r="DTM25" s="1280"/>
      <c r="DTN25" s="1280"/>
      <c r="DTO25" s="1280"/>
      <c r="DTP25" s="1280"/>
      <c r="DTQ25" s="1280"/>
      <c r="DTR25" s="1280"/>
      <c r="DTS25" s="1280"/>
      <c r="DTT25" s="1280"/>
      <c r="DTU25" s="1280"/>
      <c r="DTV25" s="1280"/>
      <c r="DTW25" s="1280"/>
      <c r="DTX25" s="1280"/>
      <c r="DTY25" s="1280"/>
      <c r="DTZ25" s="1280"/>
      <c r="DUA25" s="1280"/>
      <c r="DUB25" s="1280"/>
      <c r="DUC25" s="1280"/>
      <c r="DUD25" s="1280"/>
      <c r="DUE25" s="1280"/>
      <c r="DUF25" s="1280"/>
      <c r="DUG25" s="1280"/>
      <c r="DUH25" s="1280"/>
      <c r="DUI25" s="1280"/>
      <c r="DUJ25" s="1280"/>
      <c r="DUK25" s="1280"/>
      <c r="DUL25" s="1280"/>
      <c r="DUM25" s="1280"/>
      <c r="DUN25" s="1280"/>
      <c r="DUO25" s="1280"/>
      <c r="DUP25" s="1280"/>
      <c r="DUQ25" s="1280"/>
      <c r="DUR25" s="1280"/>
      <c r="DUS25" s="1280"/>
      <c r="DUT25" s="1280"/>
      <c r="DUU25" s="1280"/>
      <c r="DUV25" s="1280"/>
      <c r="DUW25" s="1280"/>
      <c r="DUX25" s="1280"/>
      <c r="DUY25" s="1280"/>
      <c r="DUZ25" s="1280"/>
      <c r="DVA25" s="1280"/>
      <c r="DVB25" s="1280"/>
      <c r="DVC25" s="1280"/>
      <c r="DVD25" s="1280"/>
      <c r="DVE25" s="1280"/>
      <c r="DVF25" s="1280"/>
      <c r="DVG25" s="1280"/>
      <c r="DVH25" s="1280"/>
      <c r="DVI25" s="1280"/>
      <c r="DVJ25" s="1280"/>
      <c r="DVK25" s="1280"/>
      <c r="DVL25" s="1280"/>
      <c r="DVM25" s="1280"/>
      <c r="DVN25" s="1280"/>
      <c r="DVO25" s="1280"/>
      <c r="DVP25" s="1280"/>
      <c r="DVQ25" s="1280"/>
      <c r="DVR25" s="1280"/>
      <c r="DVS25" s="1280"/>
      <c r="DVT25" s="1280"/>
      <c r="DVU25" s="1280"/>
      <c r="DVV25" s="1280"/>
      <c r="DVW25" s="1280"/>
      <c r="DVX25" s="1280"/>
      <c r="DVY25" s="1280"/>
      <c r="DVZ25" s="1280"/>
      <c r="DWA25" s="1280"/>
      <c r="DWB25" s="1280"/>
      <c r="DWC25" s="1280"/>
      <c r="DWD25" s="1280"/>
      <c r="DWE25" s="1280"/>
      <c r="DWF25" s="1280"/>
      <c r="DWG25" s="1280"/>
      <c r="DWH25" s="1280"/>
      <c r="DWI25" s="1280"/>
      <c r="DWJ25" s="1280"/>
      <c r="DWK25" s="1280"/>
      <c r="DWL25" s="1280"/>
      <c r="DWM25" s="1280"/>
      <c r="DWN25" s="1280"/>
      <c r="DWO25" s="1280"/>
      <c r="DWP25" s="1280"/>
      <c r="DWQ25" s="1280"/>
      <c r="DWR25" s="1280"/>
      <c r="DWS25" s="1280"/>
      <c r="DWT25" s="1280"/>
      <c r="DWU25" s="1280"/>
      <c r="DWV25" s="1280"/>
      <c r="DWW25" s="1280"/>
      <c r="DWX25" s="1280"/>
      <c r="DWY25" s="1280"/>
      <c r="DWZ25" s="1280"/>
      <c r="DXA25" s="1280"/>
      <c r="DXB25" s="1280"/>
      <c r="DXC25" s="1280"/>
      <c r="DXD25" s="1280"/>
      <c r="DXE25" s="1280"/>
      <c r="DXF25" s="1280"/>
      <c r="DXG25" s="1280"/>
      <c r="DXH25" s="1280"/>
      <c r="DXI25" s="1280"/>
      <c r="DXJ25" s="1280"/>
      <c r="DXK25" s="1280"/>
      <c r="DXL25" s="1280"/>
      <c r="DXM25" s="1280"/>
      <c r="DXN25" s="1280"/>
      <c r="DXO25" s="1280"/>
      <c r="DXP25" s="1280"/>
      <c r="DXQ25" s="1280"/>
      <c r="DXR25" s="1280"/>
      <c r="DXS25" s="1280"/>
      <c r="DXT25" s="1280"/>
      <c r="DXU25" s="1280"/>
      <c r="DXV25" s="1280"/>
      <c r="DXW25" s="1280"/>
      <c r="DXX25" s="1280"/>
      <c r="DXY25" s="1280"/>
      <c r="DXZ25" s="1280"/>
      <c r="DYA25" s="1280"/>
      <c r="DYB25" s="1280"/>
      <c r="DYC25" s="1280"/>
      <c r="DYD25" s="1280"/>
      <c r="DYE25" s="1280"/>
      <c r="DYF25" s="1280"/>
      <c r="DYG25" s="1280"/>
      <c r="DYH25" s="1280"/>
      <c r="DYI25" s="1280"/>
      <c r="DYJ25" s="1280"/>
      <c r="DYK25" s="1280"/>
      <c r="DYL25" s="1280"/>
      <c r="DYM25" s="1280"/>
      <c r="DYN25" s="1280"/>
      <c r="DYO25" s="1280"/>
      <c r="DYP25" s="1280"/>
      <c r="DYQ25" s="1280"/>
      <c r="DYR25" s="1280"/>
      <c r="DYS25" s="1280"/>
      <c r="DYT25" s="1280"/>
      <c r="DYU25" s="1280"/>
      <c r="DYV25" s="1280"/>
      <c r="DYW25" s="1280"/>
      <c r="DYX25" s="1280"/>
      <c r="DYY25" s="1280"/>
      <c r="DYZ25" s="1280"/>
      <c r="DZA25" s="1280"/>
      <c r="DZB25" s="1280"/>
      <c r="DZC25" s="1280"/>
      <c r="DZD25" s="1280"/>
      <c r="DZE25" s="1280"/>
      <c r="DZF25" s="1280"/>
      <c r="DZG25" s="1280"/>
      <c r="DZH25" s="1280"/>
      <c r="DZI25" s="1280"/>
      <c r="DZJ25" s="1280"/>
      <c r="DZK25" s="1280"/>
      <c r="DZL25" s="1280"/>
      <c r="DZM25" s="1280"/>
      <c r="DZN25" s="1280"/>
      <c r="DZO25" s="1280"/>
      <c r="DZP25" s="1280"/>
      <c r="DZQ25" s="1280"/>
      <c r="DZR25" s="1280"/>
      <c r="DZS25" s="1280"/>
      <c r="DZT25" s="1280"/>
      <c r="DZU25" s="1280"/>
      <c r="DZV25" s="1280"/>
      <c r="DZW25" s="1280"/>
      <c r="DZX25" s="1280"/>
      <c r="DZY25" s="1280"/>
      <c r="DZZ25" s="1280"/>
      <c r="EAA25" s="1280"/>
      <c r="EAB25" s="1280"/>
      <c r="EAC25" s="1280"/>
      <c r="EAD25" s="1280"/>
      <c r="EAE25" s="1280"/>
      <c r="EAF25" s="1280"/>
      <c r="EAG25" s="1280"/>
      <c r="EAH25" s="1280"/>
      <c r="EAI25" s="1280"/>
      <c r="EAJ25" s="1280"/>
      <c r="EAK25" s="1280"/>
      <c r="EAL25" s="1280"/>
      <c r="EAM25" s="1280"/>
      <c r="EAN25" s="1280"/>
      <c r="EAO25" s="1280"/>
      <c r="EAP25" s="1280"/>
      <c r="EAQ25" s="1280"/>
      <c r="EAR25" s="1280"/>
      <c r="EAS25" s="1280"/>
      <c r="EAT25" s="1280"/>
      <c r="EAU25" s="1280"/>
      <c r="EAV25" s="1280"/>
      <c r="EAW25" s="1280"/>
      <c r="EAX25" s="1280"/>
      <c r="EAY25" s="1280"/>
      <c r="EAZ25" s="1280"/>
      <c r="EBA25" s="1280"/>
      <c r="EBB25" s="1280"/>
      <c r="EBC25" s="1280"/>
      <c r="EBD25" s="1280"/>
      <c r="EBE25" s="1280"/>
      <c r="EBF25" s="1280"/>
      <c r="EBG25" s="1280"/>
      <c r="EBH25" s="1280"/>
      <c r="EBI25" s="1280"/>
      <c r="EBJ25" s="1280"/>
      <c r="EBK25" s="1280"/>
      <c r="EBL25" s="1280"/>
      <c r="EBM25" s="1280"/>
      <c r="EBN25" s="1280"/>
      <c r="EBO25" s="1280"/>
      <c r="EBP25" s="1280"/>
      <c r="EBQ25" s="1280"/>
      <c r="EBR25" s="1280"/>
      <c r="EBS25" s="1280"/>
      <c r="EBT25" s="1280"/>
      <c r="EBU25" s="1280"/>
      <c r="EBV25" s="1280"/>
      <c r="EBW25" s="1280"/>
      <c r="EBX25" s="1280"/>
      <c r="EBY25" s="1280"/>
      <c r="EBZ25" s="1280"/>
      <c r="ECA25" s="1280"/>
      <c r="ECB25" s="1280"/>
      <c r="ECC25" s="1280"/>
      <c r="ECD25" s="1280"/>
      <c r="ECE25" s="1280"/>
      <c r="ECF25" s="1280"/>
      <c r="ECG25" s="1280"/>
      <c r="ECH25" s="1280"/>
      <c r="ECI25" s="1280"/>
      <c r="ECJ25" s="1280"/>
      <c r="ECK25" s="1280"/>
      <c r="ECL25" s="1280"/>
      <c r="ECM25" s="1280"/>
      <c r="ECN25" s="1280"/>
      <c r="ECO25" s="1280"/>
      <c r="ECP25" s="1280"/>
      <c r="ECQ25" s="1280"/>
      <c r="ECR25" s="1280"/>
      <c r="ECS25" s="1280"/>
      <c r="ECT25" s="1280"/>
      <c r="ECU25" s="1280"/>
      <c r="ECV25" s="1280"/>
      <c r="ECW25" s="1280"/>
      <c r="ECX25" s="1280"/>
      <c r="ECY25" s="1280"/>
      <c r="ECZ25" s="1280"/>
      <c r="EDA25" s="1280"/>
      <c r="EDB25" s="1280"/>
      <c r="EDC25" s="1280"/>
      <c r="EDD25" s="1280"/>
      <c r="EDE25" s="1280"/>
      <c r="EDF25" s="1280"/>
      <c r="EDG25" s="1280"/>
      <c r="EDH25" s="1280"/>
      <c r="EDI25" s="1280"/>
      <c r="EDJ25" s="1280"/>
      <c r="EDK25" s="1280"/>
      <c r="EDL25" s="1280"/>
      <c r="EDM25" s="1280"/>
      <c r="EDN25" s="1280"/>
      <c r="EDO25" s="1280"/>
      <c r="EDP25" s="1280"/>
      <c r="EDQ25" s="1280"/>
      <c r="EDR25" s="1280"/>
      <c r="EDS25" s="1280"/>
      <c r="EDT25" s="1280"/>
      <c r="EDU25" s="1280"/>
      <c r="EDV25" s="1280"/>
      <c r="EDW25" s="1280"/>
      <c r="EDX25" s="1280"/>
      <c r="EDY25" s="1280"/>
      <c r="EDZ25" s="1280"/>
      <c r="EEA25" s="1280"/>
      <c r="EEB25" s="1280"/>
      <c r="EEC25" s="1280"/>
      <c r="EED25" s="1280"/>
      <c r="EEE25" s="1280"/>
      <c r="EEF25" s="1280"/>
      <c r="EEG25" s="1280"/>
      <c r="EEH25" s="1280"/>
      <c r="EEI25" s="1280"/>
      <c r="EEJ25" s="1280"/>
      <c r="EEK25" s="1280"/>
      <c r="EEL25" s="1280"/>
      <c r="EEM25" s="1280"/>
      <c r="EEN25" s="1280"/>
      <c r="EEO25" s="1280"/>
      <c r="EEP25" s="1280"/>
      <c r="EEQ25" s="1280"/>
      <c r="EER25" s="1280"/>
      <c r="EES25" s="1280"/>
      <c r="EET25" s="1280"/>
      <c r="EEU25" s="1280"/>
      <c r="EEV25" s="1280"/>
      <c r="EEW25" s="1280"/>
      <c r="EEX25" s="1280"/>
      <c r="EEY25" s="1280"/>
      <c r="EEZ25" s="1280"/>
      <c r="EFA25" s="1280"/>
      <c r="EFB25" s="1280"/>
      <c r="EFC25" s="1280"/>
      <c r="EFD25" s="1280"/>
      <c r="EFE25" s="1280"/>
      <c r="EFF25" s="1280"/>
      <c r="EFG25" s="1280"/>
      <c r="EFH25" s="1280"/>
      <c r="EFI25" s="1280"/>
      <c r="EFJ25" s="1280"/>
      <c r="EFK25" s="1280"/>
      <c r="EFL25" s="1280"/>
      <c r="EFM25" s="1280"/>
      <c r="EFN25" s="1280"/>
      <c r="EFO25" s="1280"/>
      <c r="EFP25" s="1280"/>
      <c r="EFQ25" s="1280"/>
      <c r="EFR25" s="1280"/>
      <c r="EFS25" s="1280"/>
      <c r="EFT25" s="1280"/>
      <c r="EFU25" s="1280"/>
      <c r="EFV25" s="1280"/>
      <c r="EFW25" s="1280"/>
      <c r="EFX25" s="1280"/>
      <c r="EFY25" s="1280"/>
      <c r="EFZ25" s="1280"/>
      <c r="EGA25" s="1280"/>
      <c r="EGB25" s="1280"/>
      <c r="EGC25" s="1280"/>
      <c r="EGD25" s="1280"/>
      <c r="EGE25" s="1280"/>
      <c r="EGF25" s="1280"/>
      <c r="EGG25" s="1280"/>
      <c r="EGH25" s="1280"/>
      <c r="EGI25" s="1280"/>
      <c r="EGJ25" s="1280"/>
      <c r="EGK25" s="1280"/>
      <c r="EGL25" s="1280"/>
      <c r="EGM25" s="1280"/>
      <c r="EGN25" s="1280"/>
      <c r="EGO25" s="1280"/>
      <c r="EGP25" s="1280"/>
      <c r="EGQ25" s="1280"/>
      <c r="EGR25" s="1280"/>
      <c r="EGS25" s="1280"/>
      <c r="EGT25" s="1280"/>
      <c r="EGU25" s="1280"/>
      <c r="EGV25" s="1280"/>
      <c r="EGW25" s="1280"/>
      <c r="EGX25" s="1280"/>
      <c r="EGY25" s="1280"/>
      <c r="EGZ25" s="1280"/>
      <c r="EHA25" s="1280"/>
      <c r="EHB25" s="1280"/>
      <c r="EHC25" s="1280"/>
      <c r="EHD25" s="1280"/>
      <c r="EHE25" s="1280"/>
      <c r="EHF25" s="1280"/>
      <c r="EHG25" s="1280"/>
      <c r="EHH25" s="1280"/>
      <c r="EHI25" s="1280"/>
      <c r="EHJ25" s="1280"/>
      <c r="EHK25" s="1280"/>
      <c r="EHL25" s="1280"/>
      <c r="EHM25" s="1280"/>
      <c r="EHN25" s="1280"/>
      <c r="EHO25" s="1280"/>
      <c r="EHP25" s="1280"/>
      <c r="EHQ25" s="1280"/>
      <c r="EHR25" s="1280"/>
      <c r="EHS25" s="1280"/>
      <c r="EHT25" s="1280"/>
      <c r="EHU25" s="1280"/>
      <c r="EHV25" s="1280"/>
      <c r="EHW25" s="1280"/>
      <c r="EHX25" s="1280"/>
      <c r="EHY25" s="1280"/>
      <c r="EHZ25" s="1280"/>
      <c r="EIA25" s="1280"/>
      <c r="EIB25" s="1280"/>
      <c r="EIC25" s="1280"/>
      <c r="EID25" s="1280"/>
      <c r="EIE25" s="1280"/>
      <c r="EIF25" s="1280"/>
      <c r="EIG25" s="1280"/>
      <c r="EIH25" s="1280"/>
      <c r="EII25" s="1280"/>
      <c r="EIJ25" s="1280"/>
      <c r="EIK25" s="1280"/>
      <c r="EIL25" s="1280"/>
      <c r="EIM25" s="1280"/>
      <c r="EIN25" s="1280"/>
      <c r="EIO25" s="1280"/>
      <c r="EIP25" s="1280"/>
      <c r="EIQ25" s="1280"/>
      <c r="EIR25" s="1280"/>
      <c r="EIS25" s="1280"/>
      <c r="EIT25" s="1280"/>
      <c r="EIU25" s="1280"/>
      <c r="EIV25" s="1280"/>
      <c r="EIW25" s="1280"/>
      <c r="EIX25" s="1280"/>
      <c r="EIY25" s="1280"/>
      <c r="EIZ25" s="1280"/>
      <c r="EJA25" s="1280"/>
      <c r="EJB25" s="1280"/>
      <c r="EJC25" s="1280"/>
      <c r="EJD25" s="1280"/>
      <c r="EJE25" s="1280"/>
      <c r="EJF25" s="1280"/>
      <c r="EJG25" s="1280"/>
      <c r="EJH25" s="1280"/>
      <c r="EJI25" s="1280"/>
      <c r="EJJ25" s="1280"/>
      <c r="EJK25" s="1280"/>
      <c r="EJL25" s="1280"/>
      <c r="EJM25" s="1280"/>
      <c r="EJN25" s="1280"/>
      <c r="EJO25" s="1280"/>
      <c r="EJP25" s="1280"/>
      <c r="EJQ25" s="1280"/>
      <c r="EJR25" s="1280"/>
      <c r="EJS25" s="1280"/>
      <c r="EJT25" s="1280"/>
      <c r="EJU25" s="1280"/>
      <c r="EJV25" s="1280"/>
      <c r="EJW25" s="1280"/>
      <c r="EJX25" s="1280"/>
      <c r="EJY25" s="1280"/>
      <c r="EJZ25" s="1280"/>
      <c r="EKA25" s="1280"/>
      <c r="EKB25" s="1280"/>
      <c r="EKC25" s="1280"/>
      <c r="EKD25" s="1280"/>
      <c r="EKE25" s="1280"/>
      <c r="EKF25" s="1280"/>
      <c r="EKG25" s="1280"/>
      <c r="EKH25" s="1280"/>
      <c r="EKI25" s="1280"/>
      <c r="EKJ25" s="1280"/>
      <c r="EKK25" s="1280"/>
      <c r="EKL25" s="1280"/>
      <c r="EKM25" s="1280"/>
      <c r="EKN25" s="1280"/>
      <c r="EKO25" s="1280"/>
      <c r="EKP25" s="1280"/>
      <c r="EKQ25" s="1280"/>
      <c r="EKR25" s="1280"/>
      <c r="EKS25" s="1280"/>
      <c r="EKT25" s="1280"/>
      <c r="EKU25" s="1280"/>
      <c r="EKV25" s="1280"/>
      <c r="EKW25" s="1280"/>
      <c r="EKX25" s="1280"/>
      <c r="EKY25" s="1280"/>
      <c r="EKZ25" s="1280"/>
      <c r="ELA25" s="1280"/>
      <c r="ELB25" s="1280"/>
      <c r="ELC25" s="1280"/>
      <c r="ELD25" s="1280"/>
      <c r="ELE25" s="1280"/>
      <c r="ELF25" s="1280"/>
      <c r="ELG25" s="1280"/>
      <c r="ELH25" s="1280"/>
      <c r="ELI25" s="1280"/>
      <c r="ELJ25" s="1280"/>
      <c r="ELK25" s="1280"/>
      <c r="ELL25" s="1280"/>
      <c r="ELM25" s="1280"/>
      <c r="ELN25" s="1280"/>
      <c r="ELO25" s="1280"/>
      <c r="ELP25" s="1280"/>
      <c r="ELQ25" s="1280"/>
      <c r="ELR25" s="1280"/>
      <c r="ELS25" s="1280"/>
      <c r="ELT25" s="1280"/>
      <c r="ELU25" s="1280"/>
      <c r="ELV25" s="1280"/>
      <c r="ELW25" s="1280"/>
      <c r="ELX25" s="1280"/>
      <c r="ELY25" s="1280"/>
      <c r="ELZ25" s="1280"/>
      <c r="EMA25" s="1280"/>
      <c r="EMB25" s="1280"/>
      <c r="EMC25" s="1280"/>
      <c r="EMD25" s="1280"/>
      <c r="EME25" s="1280"/>
      <c r="EMF25" s="1280"/>
      <c r="EMG25" s="1280"/>
      <c r="EMH25" s="1280"/>
      <c r="EMI25" s="1280"/>
      <c r="EMJ25" s="1280"/>
      <c r="EMK25" s="1280"/>
      <c r="EML25" s="1280"/>
      <c r="EMM25" s="1280"/>
      <c r="EMN25" s="1280"/>
      <c r="EMO25" s="1280"/>
      <c r="EMP25" s="1280"/>
      <c r="EMQ25" s="1280"/>
      <c r="EMR25" s="1280"/>
      <c r="EMS25" s="1280"/>
      <c r="EMT25" s="1280"/>
      <c r="EMU25" s="1280"/>
      <c r="EMV25" s="1280"/>
      <c r="EMW25" s="1280"/>
      <c r="EMX25" s="1280"/>
      <c r="EMY25" s="1280"/>
      <c r="EMZ25" s="1280"/>
      <c r="ENA25" s="1280"/>
      <c r="ENB25" s="1280"/>
      <c r="ENC25" s="1280"/>
      <c r="END25" s="1280"/>
      <c r="ENE25" s="1280"/>
      <c r="ENF25" s="1280"/>
      <c r="ENG25" s="1280"/>
      <c r="ENH25" s="1280"/>
      <c r="ENI25" s="1280"/>
      <c r="ENJ25" s="1280"/>
      <c r="ENK25" s="1280"/>
      <c r="ENL25" s="1280"/>
      <c r="ENM25" s="1280"/>
      <c r="ENN25" s="1280"/>
      <c r="ENO25" s="1280"/>
      <c r="ENP25" s="1280"/>
      <c r="ENQ25" s="1280"/>
      <c r="ENR25" s="1280"/>
      <c r="ENS25" s="1280"/>
      <c r="ENT25" s="1280"/>
      <c r="ENU25" s="1280"/>
      <c r="ENV25" s="1280"/>
      <c r="ENW25" s="1280"/>
      <c r="ENX25" s="1280"/>
      <c r="ENY25" s="1280"/>
      <c r="ENZ25" s="1280"/>
      <c r="EOA25" s="1280"/>
      <c r="EOB25" s="1280"/>
      <c r="EOC25" s="1280"/>
      <c r="EOD25" s="1280"/>
      <c r="EOE25" s="1280"/>
      <c r="EOF25" s="1280"/>
      <c r="EOG25" s="1280"/>
      <c r="EOH25" s="1280"/>
      <c r="EOI25" s="1280"/>
      <c r="EOJ25" s="1280"/>
      <c r="EOK25" s="1280"/>
      <c r="EOL25" s="1280"/>
      <c r="EOM25" s="1280"/>
      <c r="EON25" s="1280"/>
      <c r="EOO25" s="1280"/>
      <c r="EOP25" s="1280"/>
      <c r="EOQ25" s="1280"/>
      <c r="EOR25" s="1280"/>
      <c r="EOS25" s="1280"/>
      <c r="EOT25" s="1280"/>
      <c r="EOU25" s="1280"/>
      <c r="EOV25" s="1280"/>
      <c r="EOW25" s="1280"/>
      <c r="EOX25" s="1280"/>
      <c r="EOY25" s="1280"/>
      <c r="EOZ25" s="1280"/>
      <c r="EPA25" s="1280"/>
      <c r="EPB25" s="1280"/>
      <c r="EPC25" s="1280"/>
      <c r="EPD25" s="1280"/>
      <c r="EPE25" s="1280"/>
      <c r="EPF25" s="1280"/>
      <c r="EPG25" s="1280"/>
      <c r="EPH25" s="1280"/>
      <c r="EPI25" s="1280"/>
      <c r="EPJ25" s="1280"/>
      <c r="EPK25" s="1280"/>
      <c r="EPL25" s="1280"/>
      <c r="EPM25" s="1280"/>
      <c r="EPN25" s="1280"/>
      <c r="EPO25" s="1280"/>
      <c r="EPP25" s="1280"/>
      <c r="EPQ25" s="1280"/>
      <c r="EPR25" s="1280"/>
      <c r="EPS25" s="1280"/>
      <c r="EPT25" s="1280"/>
      <c r="EPU25" s="1280"/>
      <c r="EPV25" s="1280"/>
      <c r="EPW25" s="1280"/>
      <c r="EPX25" s="1280"/>
      <c r="EPY25" s="1280"/>
      <c r="EPZ25" s="1280"/>
      <c r="EQA25" s="1280"/>
      <c r="EQB25" s="1280"/>
      <c r="EQC25" s="1280"/>
      <c r="EQD25" s="1280"/>
      <c r="EQE25" s="1280"/>
      <c r="EQF25" s="1280"/>
      <c r="EQG25" s="1280"/>
      <c r="EQH25" s="1280"/>
      <c r="EQI25" s="1280"/>
      <c r="EQJ25" s="1280"/>
      <c r="EQK25" s="1280"/>
      <c r="EQL25" s="1280"/>
      <c r="EQM25" s="1280"/>
      <c r="EQN25" s="1280"/>
      <c r="EQO25" s="1280"/>
      <c r="EQP25" s="1280"/>
      <c r="EQQ25" s="1280"/>
      <c r="EQR25" s="1280"/>
      <c r="EQS25" s="1280"/>
      <c r="EQT25" s="1280"/>
      <c r="EQU25" s="1280"/>
      <c r="EQV25" s="1280"/>
      <c r="EQW25" s="1280"/>
      <c r="EQX25" s="1280"/>
      <c r="EQY25" s="1280"/>
      <c r="EQZ25" s="1280"/>
      <c r="ERA25" s="1280"/>
      <c r="ERB25" s="1280"/>
      <c r="ERC25" s="1280"/>
      <c r="ERD25" s="1280"/>
      <c r="ERE25" s="1280"/>
      <c r="ERF25" s="1280"/>
      <c r="ERG25" s="1280"/>
      <c r="ERH25" s="1280"/>
      <c r="ERI25" s="1280"/>
      <c r="ERJ25" s="1280"/>
      <c r="ERK25" s="1280"/>
      <c r="ERL25" s="1280"/>
      <c r="ERM25" s="1280"/>
      <c r="ERN25" s="1280"/>
      <c r="ERO25" s="1280"/>
      <c r="ERP25" s="1280"/>
      <c r="ERQ25" s="1280"/>
      <c r="ERR25" s="1280"/>
      <c r="ERS25" s="1280"/>
      <c r="ERT25" s="1280"/>
      <c r="ERU25" s="1280"/>
      <c r="ERV25" s="1280"/>
      <c r="ERW25" s="1280"/>
      <c r="ERX25" s="1280"/>
      <c r="ERY25" s="1280"/>
      <c r="ERZ25" s="1280"/>
      <c r="ESA25" s="1280"/>
      <c r="ESB25" s="1280"/>
      <c r="ESC25" s="1280"/>
      <c r="ESD25" s="1280"/>
      <c r="ESE25" s="1280"/>
      <c r="ESF25" s="1280"/>
      <c r="ESG25" s="1280"/>
      <c r="ESH25" s="1280"/>
      <c r="ESI25" s="1280"/>
      <c r="ESJ25" s="1280"/>
      <c r="ESK25" s="1280"/>
      <c r="ESL25" s="1280"/>
      <c r="ESM25" s="1280"/>
      <c r="ESN25" s="1280"/>
      <c r="ESO25" s="1280"/>
      <c r="ESP25" s="1280"/>
      <c r="ESQ25" s="1280"/>
      <c r="ESR25" s="1280"/>
      <c r="ESS25" s="1280"/>
      <c r="EST25" s="1280"/>
      <c r="ESU25" s="1280"/>
      <c r="ESV25" s="1280"/>
      <c r="ESW25" s="1280"/>
      <c r="ESX25" s="1280"/>
      <c r="ESY25" s="1280"/>
      <c r="ESZ25" s="1280"/>
      <c r="ETA25" s="1280"/>
      <c r="ETB25" s="1280"/>
      <c r="ETC25" s="1280"/>
      <c r="ETD25" s="1280"/>
      <c r="ETE25" s="1280"/>
      <c r="ETF25" s="1280"/>
      <c r="ETG25" s="1280"/>
      <c r="ETH25" s="1280"/>
      <c r="ETI25" s="1280"/>
      <c r="ETJ25" s="1280"/>
      <c r="ETK25" s="1280"/>
      <c r="ETL25" s="1280"/>
      <c r="ETM25" s="1280"/>
      <c r="ETN25" s="1280"/>
      <c r="ETO25" s="1280"/>
      <c r="ETP25" s="1280"/>
      <c r="ETQ25" s="1280"/>
      <c r="ETR25" s="1280"/>
      <c r="ETS25" s="1280"/>
      <c r="ETT25" s="1280"/>
      <c r="ETU25" s="1280"/>
      <c r="ETV25" s="1280"/>
      <c r="ETW25" s="1280"/>
      <c r="ETX25" s="1280"/>
      <c r="ETY25" s="1280"/>
      <c r="ETZ25" s="1280"/>
      <c r="EUA25" s="1280"/>
      <c r="EUB25" s="1280"/>
      <c r="EUC25" s="1280"/>
      <c r="EUD25" s="1280"/>
      <c r="EUE25" s="1280"/>
      <c r="EUF25" s="1280"/>
      <c r="EUG25" s="1280"/>
      <c r="EUH25" s="1280"/>
      <c r="EUI25" s="1280"/>
      <c r="EUJ25" s="1280"/>
      <c r="EUK25" s="1280"/>
      <c r="EUL25" s="1280"/>
      <c r="EUM25" s="1280"/>
      <c r="EUN25" s="1280"/>
      <c r="EUO25" s="1280"/>
      <c r="EUP25" s="1280"/>
      <c r="EUQ25" s="1280"/>
      <c r="EUR25" s="1280"/>
      <c r="EUS25" s="1280"/>
      <c r="EUT25" s="1280"/>
      <c r="EUU25" s="1280"/>
      <c r="EUV25" s="1280"/>
      <c r="EUW25" s="1280"/>
      <c r="EUX25" s="1280"/>
      <c r="EUY25" s="1280"/>
      <c r="EUZ25" s="1280"/>
      <c r="EVA25" s="1280"/>
      <c r="EVB25" s="1280"/>
      <c r="EVC25" s="1280"/>
      <c r="EVD25" s="1280"/>
      <c r="EVE25" s="1280"/>
      <c r="EVF25" s="1280"/>
      <c r="EVG25" s="1280"/>
      <c r="EVH25" s="1280"/>
      <c r="EVI25" s="1280"/>
      <c r="EVJ25" s="1280"/>
      <c r="EVK25" s="1280"/>
      <c r="EVL25" s="1280"/>
      <c r="EVM25" s="1280"/>
      <c r="EVN25" s="1280"/>
      <c r="EVO25" s="1280"/>
      <c r="EVP25" s="1280"/>
      <c r="EVQ25" s="1280"/>
      <c r="EVR25" s="1280"/>
      <c r="EVS25" s="1280"/>
      <c r="EVT25" s="1280"/>
      <c r="EVU25" s="1280"/>
      <c r="EVV25" s="1280"/>
      <c r="EVW25" s="1280"/>
      <c r="EVX25" s="1280"/>
      <c r="EVY25" s="1280"/>
      <c r="EVZ25" s="1280"/>
      <c r="EWA25" s="1280"/>
      <c r="EWB25" s="1280"/>
      <c r="EWC25" s="1280"/>
      <c r="EWD25" s="1280"/>
      <c r="EWE25" s="1280"/>
      <c r="EWF25" s="1280"/>
      <c r="EWG25" s="1280"/>
      <c r="EWH25" s="1280"/>
      <c r="EWI25" s="1280"/>
      <c r="EWJ25" s="1280"/>
      <c r="EWK25" s="1280"/>
      <c r="EWL25" s="1280"/>
      <c r="EWM25" s="1280"/>
      <c r="EWN25" s="1280"/>
      <c r="EWO25" s="1280"/>
      <c r="EWP25" s="1280"/>
      <c r="EWQ25" s="1280"/>
      <c r="EWR25" s="1280"/>
      <c r="EWS25" s="1280"/>
      <c r="EWT25" s="1280"/>
      <c r="EWU25" s="1280"/>
      <c r="EWV25" s="1280"/>
      <c r="EWW25" s="1280"/>
      <c r="EWX25" s="1280"/>
      <c r="EWY25" s="1280"/>
      <c r="EWZ25" s="1280"/>
      <c r="EXA25" s="1280"/>
      <c r="EXB25" s="1280"/>
      <c r="EXC25" s="1280"/>
      <c r="EXD25" s="1280"/>
      <c r="EXE25" s="1280"/>
      <c r="EXF25" s="1280"/>
      <c r="EXG25" s="1280"/>
      <c r="EXH25" s="1280"/>
      <c r="EXI25" s="1280"/>
      <c r="EXJ25" s="1280"/>
      <c r="EXK25" s="1280"/>
      <c r="EXL25" s="1280"/>
      <c r="EXM25" s="1280"/>
      <c r="EXN25" s="1280"/>
      <c r="EXO25" s="1280"/>
      <c r="EXP25" s="1280"/>
      <c r="EXQ25" s="1280"/>
      <c r="EXR25" s="1280"/>
      <c r="EXS25" s="1280"/>
      <c r="EXT25" s="1280"/>
      <c r="EXU25" s="1280"/>
      <c r="EXV25" s="1280"/>
      <c r="EXW25" s="1280"/>
      <c r="EXX25" s="1280"/>
      <c r="EXY25" s="1280"/>
      <c r="EXZ25" s="1280"/>
      <c r="EYA25" s="1280"/>
      <c r="EYB25" s="1280"/>
      <c r="EYC25" s="1280"/>
      <c r="EYD25" s="1280"/>
      <c r="EYE25" s="1280"/>
      <c r="EYF25" s="1280"/>
      <c r="EYG25" s="1280"/>
      <c r="EYH25" s="1280"/>
      <c r="EYI25" s="1280"/>
      <c r="EYJ25" s="1280"/>
      <c r="EYK25" s="1280"/>
      <c r="EYL25" s="1280"/>
      <c r="EYM25" s="1280"/>
      <c r="EYN25" s="1280"/>
      <c r="EYO25" s="1280"/>
      <c r="EYP25" s="1280"/>
      <c r="EYQ25" s="1280"/>
      <c r="EYR25" s="1280"/>
      <c r="EYS25" s="1280"/>
      <c r="EYT25" s="1280"/>
      <c r="EYU25" s="1280"/>
      <c r="EYV25" s="1280"/>
      <c r="EYW25" s="1280"/>
      <c r="EYX25" s="1280"/>
      <c r="EYY25" s="1280"/>
      <c r="EYZ25" s="1280"/>
      <c r="EZA25" s="1280"/>
      <c r="EZB25" s="1280"/>
      <c r="EZC25" s="1280"/>
      <c r="EZD25" s="1280"/>
      <c r="EZE25" s="1280"/>
      <c r="EZF25" s="1280"/>
      <c r="EZG25" s="1280"/>
      <c r="EZH25" s="1280"/>
      <c r="EZI25" s="1280"/>
      <c r="EZJ25" s="1280"/>
      <c r="EZK25" s="1280"/>
      <c r="EZL25" s="1280"/>
      <c r="EZM25" s="1280"/>
      <c r="EZN25" s="1280"/>
      <c r="EZO25" s="1280"/>
      <c r="EZP25" s="1280"/>
      <c r="EZQ25" s="1280"/>
      <c r="EZR25" s="1280"/>
      <c r="EZS25" s="1280"/>
      <c r="EZT25" s="1280"/>
      <c r="EZU25" s="1280"/>
      <c r="EZV25" s="1280"/>
      <c r="EZW25" s="1280"/>
      <c r="EZX25" s="1280"/>
      <c r="EZY25" s="1280"/>
      <c r="EZZ25" s="1280"/>
      <c r="FAA25" s="1280"/>
      <c r="FAB25" s="1280"/>
      <c r="FAC25" s="1280"/>
      <c r="FAD25" s="1280"/>
      <c r="FAE25" s="1280"/>
      <c r="FAF25" s="1280"/>
      <c r="FAG25" s="1280"/>
      <c r="FAH25" s="1280"/>
      <c r="FAI25" s="1280"/>
      <c r="FAJ25" s="1280"/>
      <c r="FAK25" s="1280"/>
      <c r="FAL25" s="1280"/>
      <c r="FAM25" s="1280"/>
      <c r="FAN25" s="1280"/>
      <c r="FAO25" s="1280"/>
      <c r="FAP25" s="1280"/>
      <c r="FAQ25" s="1280"/>
      <c r="FAR25" s="1280"/>
      <c r="FAS25" s="1280"/>
      <c r="FAT25" s="1280"/>
      <c r="FAU25" s="1280"/>
      <c r="FAV25" s="1280"/>
      <c r="FAW25" s="1280"/>
      <c r="FAX25" s="1280"/>
      <c r="FAY25" s="1280"/>
      <c r="FAZ25" s="1280"/>
      <c r="FBA25" s="1280"/>
      <c r="FBB25" s="1280"/>
      <c r="FBC25" s="1280"/>
      <c r="FBD25" s="1280"/>
      <c r="FBE25" s="1280"/>
      <c r="FBF25" s="1280"/>
      <c r="FBG25" s="1280"/>
      <c r="FBH25" s="1280"/>
      <c r="FBI25" s="1280"/>
      <c r="FBJ25" s="1280"/>
      <c r="FBK25" s="1280"/>
      <c r="FBL25" s="1280"/>
      <c r="FBM25" s="1280"/>
      <c r="FBN25" s="1280"/>
      <c r="FBO25" s="1280"/>
      <c r="FBP25" s="1280"/>
      <c r="FBQ25" s="1280"/>
      <c r="FBR25" s="1280"/>
      <c r="FBS25" s="1280"/>
      <c r="FBT25" s="1280"/>
      <c r="FBU25" s="1280"/>
      <c r="FBV25" s="1280"/>
      <c r="FBW25" s="1280"/>
      <c r="FBX25" s="1280"/>
      <c r="FBY25" s="1280"/>
      <c r="FBZ25" s="1280"/>
      <c r="FCA25" s="1280"/>
      <c r="FCB25" s="1280"/>
      <c r="FCC25" s="1280"/>
      <c r="FCD25" s="1280"/>
      <c r="FCE25" s="1280"/>
      <c r="FCF25" s="1280"/>
      <c r="FCG25" s="1280"/>
      <c r="FCH25" s="1280"/>
      <c r="FCI25" s="1280"/>
      <c r="FCJ25" s="1280"/>
      <c r="FCK25" s="1280"/>
      <c r="FCL25" s="1280"/>
      <c r="FCM25" s="1280"/>
      <c r="FCN25" s="1280"/>
      <c r="FCO25" s="1280"/>
      <c r="FCP25" s="1280"/>
      <c r="FCQ25" s="1280"/>
      <c r="FCR25" s="1280"/>
      <c r="FCS25" s="1280"/>
      <c r="FCT25" s="1280"/>
      <c r="FCU25" s="1280"/>
      <c r="FCV25" s="1280"/>
      <c r="FCW25" s="1280"/>
      <c r="FCX25" s="1280"/>
      <c r="FCY25" s="1280"/>
      <c r="FCZ25" s="1280"/>
      <c r="FDA25" s="1280"/>
      <c r="FDB25" s="1280"/>
      <c r="FDC25" s="1280"/>
      <c r="FDD25" s="1280"/>
      <c r="FDE25" s="1280"/>
      <c r="FDF25" s="1280"/>
      <c r="FDG25" s="1280"/>
      <c r="FDH25" s="1280"/>
      <c r="FDI25" s="1280"/>
      <c r="FDJ25" s="1280"/>
      <c r="FDK25" s="1280"/>
      <c r="FDL25" s="1280"/>
      <c r="FDM25" s="1280"/>
      <c r="FDN25" s="1280"/>
      <c r="FDO25" s="1280"/>
      <c r="FDP25" s="1280"/>
      <c r="FDQ25" s="1280"/>
      <c r="FDR25" s="1280"/>
      <c r="FDS25" s="1280"/>
      <c r="FDT25" s="1280"/>
      <c r="FDU25" s="1280"/>
      <c r="FDV25" s="1280"/>
      <c r="FDW25" s="1280"/>
      <c r="FDX25" s="1280"/>
      <c r="FDY25" s="1280"/>
      <c r="FDZ25" s="1280"/>
      <c r="FEA25" s="1280"/>
      <c r="FEB25" s="1280"/>
      <c r="FEC25" s="1280"/>
      <c r="FED25" s="1280"/>
      <c r="FEE25" s="1280"/>
      <c r="FEF25" s="1280"/>
      <c r="FEG25" s="1280"/>
      <c r="FEH25" s="1280"/>
      <c r="FEI25" s="1280"/>
      <c r="FEJ25" s="1280"/>
      <c r="FEK25" s="1280"/>
      <c r="FEL25" s="1280"/>
      <c r="FEM25" s="1280"/>
      <c r="FEN25" s="1280"/>
      <c r="FEO25" s="1280"/>
      <c r="FEP25" s="1280"/>
      <c r="FEQ25" s="1280"/>
      <c r="FER25" s="1280"/>
      <c r="FES25" s="1280"/>
      <c r="FET25" s="1280"/>
      <c r="FEU25" s="1280"/>
      <c r="FEV25" s="1280"/>
      <c r="FEW25" s="1280"/>
      <c r="FEX25" s="1280"/>
      <c r="FEY25" s="1280"/>
      <c r="FEZ25" s="1280"/>
      <c r="FFA25" s="1280"/>
      <c r="FFB25" s="1280"/>
      <c r="FFC25" s="1280"/>
      <c r="FFD25" s="1280"/>
      <c r="FFE25" s="1280"/>
      <c r="FFF25" s="1280"/>
      <c r="FFG25" s="1280"/>
      <c r="FFH25" s="1280"/>
      <c r="FFI25" s="1280"/>
      <c r="FFJ25" s="1280"/>
      <c r="FFK25" s="1280"/>
      <c r="FFL25" s="1280"/>
      <c r="FFM25" s="1280"/>
      <c r="FFN25" s="1280"/>
      <c r="FFO25" s="1280"/>
      <c r="FFP25" s="1280"/>
      <c r="FFQ25" s="1280"/>
      <c r="FFR25" s="1280"/>
      <c r="FFS25" s="1280"/>
      <c r="FFT25" s="1280"/>
      <c r="FFU25" s="1280"/>
      <c r="FFV25" s="1280"/>
      <c r="FFW25" s="1280"/>
      <c r="FFX25" s="1280"/>
      <c r="FFY25" s="1280"/>
      <c r="FFZ25" s="1280"/>
      <c r="FGA25" s="1280"/>
      <c r="FGB25" s="1280"/>
      <c r="FGC25" s="1280"/>
      <c r="FGD25" s="1280"/>
      <c r="FGE25" s="1280"/>
      <c r="FGF25" s="1280"/>
      <c r="FGG25" s="1280"/>
      <c r="FGH25" s="1280"/>
      <c r="FGI25" s="1280"/>
      <c r="FGJ25" s="1280"/>
      <c r="FGK25" s="1280"/>
      <c r="FGL25" s="1280"/>
      <c r="FGM25" s="1280"/>
      <c r="FGN25" s="1280"/>
      <c r="FGO25" s="1280"/>
      <c r="FGP25" s="1280"/>
      <c r="FGQ25" s="1280"/>
      <c r="FGR25" s="1280"/>
      <c r="FGS25" s="1280"/>
      <c r="FGT25" s="1280"/>
      <c r="FGU25" s="1280"/>
      <c r="FGV25" s="1280"/>
      <c r="FGW25" s="1280"/>
      <c r="FGX25" s="1280"/>
      <c r="FGY25" s="1280"/>
      <c r="FGZ25" s="1280"/>
      <c r="FHA25" s="1280"/>
      <c r="FHB25" s="1280"/>
      <c r="FHC25" s="1280"/>
      <c r="FHD25" s="1280"/>
      <c r="FHE25" s="1280"/>
      <c r="FHF25" s="1280"/>
      <c r="FHG25" s="1280"/>
      <c r="FHH25" s="1280"/>
      <c r="FHI25" s="1280"/>
      <c r="FHJ25" s="1280"/>
      <c r="FHK25" s="1280"/>
      <c r="FHL25" s="1280"/>
      <c r="FHM25" s="1280"/>
      <c r="FHN25" s="1280"/>
      <c r="FHO25" s="1280"/>
      <c r="FHP25" s="1280"/>
      <c r="FHQ25" s="1280"/>
      <c r="FHR25" s="1280"/>
      <c r="FHS25" s="1280"/>
      <c r="FHT25" s="1280"/>
      <c r="FHU25" s="1280"/>
      <c r="FHV25" s="1280"/>
      <c r="FHW25" s="1280"/>
      <c r="FHX25" s="1280"/>
      <c r="FHY25" s="1280"/>
      <c r="FHZ25" s="1280"/>
      <c r="FIA25" s="1280"/>
      <c r="FIB25" s="1280"/>
      <c r="FIC25" s="1280"/>
      <c r="FID25" s="1280"/>
      <c r="FIE25" s="1280"/>
      <c r="FIF25" s="1280"/>
      <c r="FIG25" s="1280"/>
      <c r="FIH25" s="1280"/>
      <c r="FII25" s="1280"/>
      <c r="FIJ25" s="1280"/>
      <c r="FIK25" s="1280"/>
      <c r="FIL25" s="1280"/>
      <c r="FIM25" s="1280"/>
      <c r="FIN25" s="1280"/>
      <c r="FIO25" s="1280"/>
      <c r="FIP25" s="1280"/>
      <c r="FIQ25" s="1280"/>
      <c r="FIR25" s="1280"/>
      <c r="FIS25" s="1280"/>
      <c r="FIT25" s="1280"/>
      <c r="FIU25" s="1280"/>
      <c r="FIV25" s="1280"/>
      <c r="FIW25" s="1280"/>
      <c r="FIX25" s="1280"/>
      <c r="FIY25" s="1280"/>
      <c r="FIZ25" s="1280"/>
      <c r="FJA25" s="1280"/>
      <c r="FJB25" s="1280"/>
      <c r="FJC25" s="1280"/>
      <c r="FJD25" s="1280"/>
      <c r="FJE25" s="1280"/>
      <c r="FJF25" s="1280"/>
      <c r="FJG25" s="1280"/>
      <c r="FJH25" s="1280"/>
      <c r="FJI25" s="1280"/>
      <c r="FJJ25" s="1280"/>
      <c r="FJK25" s="1280"/>
      <c r="FJL25" s="1280"/>
      <c r="FJM25" s="1280"/>
      <c r="FJN25" s="1280"/>
      <c r="FJO25" s="1280"/>
      <c r="FJP25" s="1280"/>
      <c r="FJQ25" s="1280"/>
      <c r="FJR25" s="1280"/>
      <c r="FJS25" s="1280"/>
      <c r="FJT25" s="1280"/>
      <c r="FJU25" s="1280"/>
      <c r="FJV25" s="1280"/>
      <c r="FJW25" s="1280"/>
      <c r="FJX25" s="1280"/>
      <c r="FJY25" s="1280"/>
      <c r="FJZ25" s="1280"/>
      <c r="FKA25" s="1280"/>
      <c r="FKB25" s="1280"/>
      <c r="FKC25" s="1280"/>
      <c r="FKD25" s="1280"/>
      <c r="FKE25" s="1280"/>
      <c r="FKF25" s="1280"/>
      <c r="FKG25" s="1280"/>
      <c r="FKH25" s="1280"/>
      <c r="FKI25" s="1280"/>
      <c r="FKJ25" s="1280"/>
      <c r="FKK25" s="1280"/>
      <c r="FKL25" s="1280"/>
      <c r="FKM25" s="1280"/>
      <c r="FKN25" s="1280"/>
      <c r="FKO25" s="1280"/>
      <c r="FKP25" s="1280"/>
      <c r="FKQ25" s="1280"/>
      <c r="FKR25" s="1280"/>
      <c r="FKS25" s="1280"/>
      <c r="FKT25" s="1280"/>
      <c r="FKU25" s="1280"/>
      <c r="FKV25" s="1280"/>
      <c r="FKW25" s="1280"/>
      <c r="FKX25" s="1280"/>
      <c r="FKY25" s="1280"/>
      <c r="FKZ25" s="1280"/>
      <c r="FLA25" s="1280"/>
      <c r="FLB25" s="1280"/>
      <c r="FLC25" s="1280"/>
      <c r="FLD25" s="1280"/>
      <c r="FLE25" s="1280"/>
      <c r="FLF25" s="1280"/>
      <c r="FLG25" s="1280"/>
      <c r="FLH25" s="1280"/>
      <c r="FLI25" s="1280"/>
      <c r="FLJ25" s="1280"/>
      <c r="FLK25" s="1280"/>
      <c r="FLL25" s="1280"/>
      <c r="FLM25" s="1280"/>
      <c r="FLN25" s="1280"/>
      <c r="FLO25" s="1280"/>
      <c r="FLP25" s="1280"/>
      <c r="FLQ25" s="1280"/>
      <c r="FLR25" s="1280"/>
      <c r="FLS25" s="1280"/>
      <c r="FLT25" s="1280"/>
      <c r="FLU25" s="1280"/>
      <c r="FLV25" s="1280"/>
      <c r="FLW25" s="1280"/>
      <c r="FLX25" s="1280"/>
      <c r="FLY25" s="1280"/>
      <c r="FLZ25" s="1280"/>
      <c r="FMA25" s="1280"/>
      <c r="FMB25" s="1280"/>
      <c r="FMC25" s="1280"/>
      <c r="FMD25" s="1280"/>
      <c r="FME25" s="1280"/>
      <c r="FMF25" s="1280"/>
      <c r="FMG25" s="1280"/>
      <c r="FMH25" s="1280"/>
      <c r="FMI25" s="1280"/>
      <c r="FMJ25" s="1280"/>
      <c r="FMK25" s="1280"/>
      <c r="FML25" s="1280"/>
      <c r="FMM25" s="1280"/>
      <c r="FMN25" s="1280"/>
      <c r="FMO25" s="1280"/>
      <c r="FMP25" s="1280"/>
      <c r="FMQ25" s="1280"/>
      <c r="FMR25" s="1280"/>
      <c r="FMS25" s="1280"/>
      <c r="FMT25" s="1280"/>
      <c r="FMU25" s="1280"/>
      <c r="FMV25" s="1280"/>
      <c r="FMW25" s="1280"/>
      <c r="FMX25" s="1280"/>
      <c r="FMY25" s="1280"/>
      <c r="FMZ25" s="1280"/>
      <c r="FNA25" s="1280"/>
      <c r="FNB25" s="1280"/>
      <c r="FNC25" s="1280"/>
      <c r="FND25" s="1280"/>
      <c r="FNE25" s="1280"/>
      <c r="FNF25" s="1280"/>
      <c r="FNG25" s="1280"/>
      <c r="FNH25" s="1280"/>
      <c r="FNI25" s="1280"/>
      <c r="FNJ25" s="1280"/>
      <c r="FNK25" s="1280"/>
      <c r="FNL25" s="1280"/>
      <c r="FNM25" s="1280"/>
      <c r="FNN25" s="1280"/>
      <c r="FNO25" s="1280"/>
      <c r="FNP25" s="1280"/>
      <c r="FNQ25" s="1280"/>
      <c r="FNR25" s="1280"/>
      <c r="FNS25" s="1280"/>
      <c r="FNT25" s="1280"/>
      <c r="FNU25" s="1280"/>
      <c r="FNV25" s="1280"/>
      <c r="FNW25" s="1280"/>
      <c r="FNX25" s="1280"/>
      <c r="FNY25" s="1280"/>
      <c r="FNZ25" s="1280"/>
      <c r="FOA25" s="1280"/>
      <c r="FOB25" s="1280"/>
      <c r="FOC25" s="1280"/>
      <c r="FOD25" s="1280"/>
      <c r="FOE25" s="1280"/>
      <c r="FOF25" s="1280"/>
      <c r="FOG25" s="1280"/>
      <c r="FOH25" s="1280"/>
      <c r="FOI25" s="1280"/>
      <c r="FOJ25" s="1280"/>
      <c r="FOK25" s="1280"/>
      <c r="FOL25" s="1280"/>
      <c r="FOM25" s="1280"/>
      <c r="FON25" s="1280"/>
      <c r="FOO25" s="1280"/>
      <c r="FOP25" s="1280"/>
      <c r="FOQ25" s="1280"/>
      <c r="FOR25" s="1280"/>
      <c r="FOS25" s="1280"/>
      <c r="FOT25" s="1280"/>
      <c r="FOU25" s="1280"/>
      <c r="FOV25" s="1280"/>
      <c r="FOW25" s="1280"/>
      <c r="FOX25" s="1280"/>
      <c r="FOY25" s="1280"/>
      <c r="FOZ25" s="1280"/>
      <c r="FPA25" s="1280"/>
      <c r="FPB25" s="1280"/>
      <c r="FPC25" s="1280"/>
      <c r="FPD25" s="1280"/>
      <c r="FPE25" s="1280"/>
      <c r="FPF25" s="1280"/>
      <c r="FPG25" s="1280"/>
      <c r="FPH25" s="1280"/>
      <c r="FPI25" s="1280"/>
      <c r="FPJ25" s="1280"/>
      <c r="FPK25" s="1280"/>
      <c r="FPL25" s="1280"/>
      <c r="FPM25" s="1280"/>
      <c r="FPN25" s="1280"/>
      <c r="FPO25" s="1280"/>
      <c r="FPP25" s="1280"/>
      <c r="FPQ25" s="1280"/>
      <c r="FPR25" s="1280"/>
      <c r="FPS25" s="1280"/>
      <c r="FPT25" s="1280"/>
      <c r="FPU25" s="1280"/>
      <c r="FPV25" s="1280"/>
      <c r="FPW25" s="1280"/>
      <c r="FPX25" s="1280"/>
      <c r="FPY25" s="1280"/>
      <c r="FPZ25" s="1280"/>
      <c r="FQA25" s="1280"/>
      <c r="FQB25" s="1280"/>
      <c r="FQC25" s="1280"/>
      <c r="FQD25" s="1280"/>
      <c r="FQE25" s="1280"/>
      <c r="FQF25" s="1280"/>
      <c r="FQG25" s="1280"/>
      <c r="FQH25" s="1280"/>
      <c r="FQI25" s="1280"/>
      <c r="FQJ25" s="1280"/>
      <c r="FQK25" s="1280"/>
      <c r="FQL25" s="1280"/>
      <c r="FQM25" s="1280"/>
      <c r="FQN25" s="1280"/>
      <c r="FQO25" s="1280"/>
      <c r="FQP25" s="1280"/>
      <c r="FQQ25" s="1280"/>
      <c r="FQR25" s="1280"/>
      <c r="FQS25" s="1280"/>
      <c r="FQT25" s="1280"/>
      <c r="FQU25" s="1280"/>
      <c r="FQV25" s="1280"/>
      <c r="FQW25" s="1280"/>
      <c r="FQX25" s="1280"/>
      <c r="FQY25" s="1280"/>
      <c r="FQZ25" s="1280"/>
      <c r="FRA25" s="1280"/>
      <c r="FRB25" s="1280"/>
      <c r="FRC25" s="1280"/>
      <c r="FRD25" s="1280"/>
      <c r="FRE25" s="1280"/>
      <c r="FRF25" s="1280"/>
      <c r="FRG25" s="1280"/>
      <c r="FRH25" s="1280"/>
      <c r="FRI25" s="1280"/>
      <c r="FRJ25" s="1280"/>
      <c r="FRK25" s="1280"/>
      <c r="FRL25" s="1280"/>
      <c r="FRM25" s="1280"/>
      <c r="FRN25" s="1280"/>
      <c r="FRO25" s="1280"/>
      <c r="FRP25" s="1280"/>
      <c r="FRQ25" s="1280"/>
      <c r="FRR25" s="1280"/>
      <c r="FRS25" s="1280"/>
      <c r="FRT25" s="1280"/>
      <c r="FRU25" s="1280"/>
      <c r="FRV25" s="1280"/>
      <c r="FRW25" s="1280"/>
      <c r="FRX25" s="1280"/>
      <c r="FRY25" s="1280"/>
      <c r="FRZ25" s="1280"/>
      <c r="FSA25" s="1280"/>
      <c r="FSB25" s="1280"/>
      <c r="FSC25" s="1280"/>
      <c r="FSD25" s="1280"/>
      <c r="FSE25" s="1280"/>
      <c r="FSF25" s="1280"/>
      <c r="FSG25" s="1280"/>
      <c r="FSH25" s="1280"/>
      <c r="FSI25" s="1280"/>
      <c r="FSJ25" s="1280"/>
      <c r="FSK25" s="1280"/>
      <c r="FSL25" s="1280"/>
      <c r="FSM25" s="1280"/>
      <c r="FSN25" s="1280"/>
      <c r="FSO25" s="1280"/>
      <c r="FSP25" s="1280"/>
      <c r="FSQ25" s="1280"/>
      <c r="FSR25" s="1280"/>
      <c r="FSS25" s="1280"/>
      <c r="FST25" s="1280"/>
      <c r="FSU25" s="1280"/>
      <c r="FSV25" s="1280"/>
      <c r="FSW25" s="1280"/>
      <c r="FSX25" s="1280"/>
      <c r="FSY25" s="1280"/>
      <c r="FSZ25" s="1280"/>
      <c r="FTA25" s="1280"/>
      <c r="FTB25" s="1280"/>
      <c r="FTC25" s="1280"/>
      <c r="FTD25" s="1280"/>
      <c r="FTE25" s="1280"/>
      <c r="FTF25" s="1280"/>
      <c r="FTG25" s="1280"/>
      <c r="FTH25" s="1280"/>
      <c r="FTI25" s="1280"/>
      <c r="FTJ25" s="1280"/>
      <c r="FTK25" s="1280"/>
      <c r="FTL25" s="1280"/>
      <c r="FTM25" s="1280"/>
      <c r="FTN25" s="1280"/>
      <c r="FTO25" s="1280"/>
      <c r="FTP25" s="1280"/>
      <c r="FTQ25" s="1280"/>
      <c r="FTR25" s="1280"/>
      <c r="FTS25" s="1280"/>
      <c r="FTT25" s="1280"/>
      <c r="FTU25" s="1280"/>
      <c r="FTV25" s="1280"/>
      <c r="FTW25" s="1280"/>
      <c r="FTX25" s="1280"/>
      <c r="FTY25" s="1280"/>
      <c r="FTZ25" s="1280"/>
      <c r="FUA25" s="1280"/>
      <c r="FUB25" s="1280"/>
      <c r="FUC25" s="1280"/>
      <c r="FUD25" s="1280"/>
      <c r="FUE25" s="1280"/>
      <c r="FUF25" s="1280"/>
      <c r="FUG25" s="1280"/>
      <c r="FUH25" s="1280"/>
      <c r="FUI25" s="1280"/>
      <c r="FUJ25" s="1280"/>
      <c r="FUK25" s="1280"/>
      <c r="FUL25" s="1280"/>
      <c r="FUM25" s="1280"/>
      <c r="FUN25" s="1280"/>
      <c r="FUO25" s="1280"/>
      <c r="FUP25" s="1280"/>
      <c r="FUQ25" s="1280"/>
      <c r="FUR25" s="1280"/>
      <c r="FUS25" s="1280"/>
      <c r="FUT25" s="1280"/>
      <c r="FUU25" s="1280"/>
      <c r="FUV25" s="1280"/>
      <c r="FUW25" s="1280"/>
      <c r="FUX25" s="1280"/>
      <c r="FUY25" s="1280"/>
      <c r="FUZ25" s="1280"/>
      <c r="FVA25" s="1280"/>
      <c r="FVB25" s="1280"/>
      <c r="FVC25" s="1280"/>
      <c r="FVD25" s="1280"/>
      <c r="FVE25" s="1280"/>
      <c r="FVF25" s="1280"/>
      <c r="FVG25" s="1280"/>
      <c r="FVH25" s="1280"/>
      <c r="FVI25" s="1280"/>
      <c r="FVJ25" s="1280"/>
      <c r="FVK25" s="1280"/>
      <c r="FVL25" s="1280"/>
      <c r="FVM25" s="1280"/>
      <c r="FVN25" s="1280"/>
      <c r="FVO25" s="1280"/>
      <c r="FVP25" s="1280"/>
      <c r="FVQ25" s="1280"/>
      <c r="FVR25" s="1280"/>
      <c r="FVS25" s="1280"/>
      <c r="FVT25" s="1280"/>
      <c r="FVU25" s="1280"/>
      <c r="FVV25" s="1280"/>
      <c r="FVW25" s="1280"/>
      <c r="FVX25" s="1280"/>
      <c r="FVY25" s="1280"/>
      <c r="FVZ25" s="1280"/>
      <c r="FWA25" s="1280"/>
      <c r="FWB25" s="1280"/>
      <c r="FWC25" s="1280"/>
      <c r="FWD25" s="1280"/>
      <c r="FWE25" s="1280"/>
      <c r="FWF25" s="1280"/>
      <c r="FWG25" s="1280"/>
      <c r="FWH25" s="1280"/>
      <c r="FWI25" s="1280"/>
      <c r="FWJ25" s="1280"/>
      <c r="FWK25" s="1280"/>
      <c r="FWL25" s="1280"/>
      <c r="FWM25" s="1280"/>
      <c r="FWN25" s="1280"/>
      <c r="FWO25" s="1280"/>
      <c r="FWP25" s="1280"/>
      <c r="FWQ25" s="1280"/>
      <c r="FWR25" s="1280"/>
      <c r="FWS25" s="1280"/>
      <c r="FWT25" s="1280"/>
      <c r="FWU25" s="1280"/>
      <c r="FWV25" s="1280"/>
      <c r="FWW25" s="1280"/>
      <c r="FWX25" s="1280"/>
      <c r="FWY25" s="1280"/>
      <c r="FWZ25" s="1280"/>
      <c r="FXA25" s="1280"/>
      <c r="FXB25" s="1280"/>
      <c r="FXC25" s="1280"/>
      <c r="FXD25" s="1280"/>
      <c r="FXE25" s="1280"/>
      <c r="FXF25" s="1280"/>
      <c r="FXG25" s="1280"/>
      <c r="FXH25" s="1280"/>
      <c r="FXI25" s="1280"/>
      <c r="FXJ25" s="1280"/>
      <c r="FXK25" s="1280"/>
      <c r="FXL25" s="1280"/>
      <c r="FXM25" s="1280"/>
      <c r="FXN25" s="1280"/>
      <c r="FXO25" s="1280"/>
      <c r="FXP25" s="1280"/>
      <c r="FXQ25" s="1280"/>
      <c r="FXR25" s="1280"/>
      <c r="FXS25" s="1280"/>
      <c r="FXT25" s="1280"/>
      <c r="FXU25" s="1280"/>
      <c r="FXV25" s="1280"/>
      <c r="FXW25" s="1280"/>
      <c r="FXX25" s="1280"/>
      <c r="FXY25" s="1280"/>
      <c r="FXZ25" s="1280"/>
      <c r="FYA25" s="1280"/>
      <c r="FYB25" s="1280"/>
      <c r="FYC25" s="1280"/>
      <c r="FYD25" s="1280"/>
      <c r="FYE25" s="1280"/>
      <c r="FYF25" s="1280"/>
      <c r="FYG25" s="1280"/>
      <c r="FYH25" s="1280"/>
      <c r="FYI25" s="1280"/>
      <c r="FYJ25" s="1280"/>
      <c r="FYK25" s="1280"/>
      <c r="FYL25" s="1280"/>
      <c r="FYM25" s="1280"/>
      <c r="FYN25" s="1280"/>
      <c r="FYO25" s="1280"/>
      <c r="FYP25" s="1280"/>
      <c r="FYQ25" s="1280"/>
      <c r="FYR25" s="1280"/>
      <c r="FYS25" s="1280"/>
      <c r="FYT25" s="1280"/>
      <c r="FYU25" s="1280"/>
      <c r="FYV25" s="1280"/>
      <c r="FYW25" s="1280"/>
      <c r="FYX25" s="1280"/>
      <c r="FYY25" s="1280"/>
      <c r="FYZ25" s="1280"/>
      <c r="FZA25" s="1280"/>
      <c r="FZB25" s="1280"/>
      <c r="FZC25" s="1280"/>
      <c r="FZD25" s="1280"/>
      <c r="FZE25" s="1280"/>
      <c r="FZF25" s="1280"/>
      <c r="FZG25" s="1280"/>
      <c r="FZH25" s="1280"/>
      <c r="FZI25" s="1280"/>
      <c r="FZJ25" s="1280"/>
      <c r="FZK25" s="1280"/>
      <c r="FZL25" s="1280"/>
      <c r="FZM25" s="1280"/>
      <c r="FZN25" s="1280"/>
      <c r="FZO25" s="1280"/>
      <c r="FZP25" s="1280"/>
      <c r="FZQ25" s="1280"/>
      <c r="FZR25" s="1280"/>
      <c r="FZS25" s="1280"/>
      <c r="FZT25" s="1280"/>
      <c r="FZU25" s="1280"/>
      <c r="FZV25" s="1280"/>
      <c r="FZW25" s="1280"/>
      <c r="FZX25" s="1280"/>
      <c r="FZY25" s="1280"/>
      <c r="FZZ25" s="1280"/>
      <c r="GAA25" s="1280"/>
      <c r="GAB25" s="1280"/>
      <c r="GAC25" s="1280"/>
      <c r="GAD25" s="1280"/>
      <c r="GAE25" s="1280"/>
      <c r="GAF25" s="1280"/>
      <c r="GAG25" s="1280"/>
      <c r="GAH25" s="1280"/>
      <c r="GAI25" s="1280"/>
      <c r="GAJ25" s="1280"/>
      <c r="GAK25" s="1280"/>
      <c r="GAL25" s="1280"/>
      <c r="GAM25" s="1280"/>
      <c r="GAN25" s="1280"/>
      <c r="GAO25" s="1280"/>
      <c r="GAP25" s="1280"/>
      <c r="GAQ25" s="1280"/>
      <c r="GAR25" s="1280"/>
      <c r="GAS25" s="1280"/>
      <c r="GAT25" s="1280"/>
      <c r="GAU25" s="1280"/>
      <c r="GAV25" s="1280"/>
      <c r="GAW25" s="1280"/>
      <c r="GAX25" s="1280"/>
      <c r="GAY25" s="1280"/>
      <c r="GAZ25" s="1280"/>
      <c r="GBA25" s="1280"/>
      <c r="GBB25" s="1280"/>
      <c r="GBC25" s="1280"/>
      <c r="GBD25" s="1280"/>
      <c r="GBE25" s="1280"/>
      <c r="GBF25" s="1280"/>
      <c r="GBG25" s="1280"/>
      <c r="GBH25" s="1280"/>
      <c r="GBI25" s="1280"/>
      <c r="GBJ25" s="1280"/>
      <c r="GBK25" s="1280"/>
      <c r="GBL25" s="1280"/>
      <c r="GBM25" s="1280"/>
      <c r="GBN25" s="1280"/>
      <c r="GBO25" s="1280"/>
      <c r="GBP25" s="1280"/>
      <c r="GBQ25" s="1280"/>
      <c r="GBR25" s="1280"/>
      <c r="GBS25" s="1280"/>
      <c r="GBT25" s="1280"/>
      <c r="GBU25" s="1280"/>
      <c r="GBV25" s="1280"/>
      <c r="GBW25" s="1280"/>
      <c r="GBX25" s="1280"/>
      <c r="GBY25" s="1280"/>
      <c r="GBZ25" s="1280"/>
      <c r="GCA25" s="1280"/>
      <c r="GCB25" s="1280"/>
      <c r="GCC25" s="1280"/>
      <c r="GCD25" s="1280"/>
      <c r="GCE25" s="1280"/>
      <c r="GCF25" s="1280"/>
      <c r="GCG25" s="1280"/>
      <c r="GCH25" s="1280"/>
      <c r="GCI25" s="1280"/>
      <c r="GCJ25" s="1280"/>
      <c r="GCK25" s="1280"/>
      <c r="GCL25" s="1280"/>
      <c r="GCM25" s="1280"/>
      <c r="GCN25" s="1280"/>
      <c r="GCO25" s="1280"/>
      <c r="GCP25" s="1280"/>
      <c r="GCQ25" s="1280"/>
      <c r="GCR25" s="1280"/>
      <c r="GCS25" s="1280"/>
      <c r="GCT25" s="1280"/>
      <c r="GCU25" s="1280"/>
      <c r="GCV25" s="1280"/>
      <c r="GCW25" s="1280"/>
      <c r="GCX25" s="1280"/>
      <c r="GCY25" s="1280"/>
      <c r="GCZ25" s="1280"/>
      <c r="GDA25" s="1280"/>
      <c r="GDB25" s="1280"/>
      <c r="GDC25" s="1280"/>
      <c r="GDD25" s="1280"/>
      <c r="GDE25" s="1280"/>
      <c r="GDF25" s="1280"/>
      <c r="GDG25" s="1280"/>
      <c r="GDH25" s="1280"/>
      <c r="GDI25" s="1280"/>
      <c r="GDJ25" s="1280"/>
      <c r="GDK25" s="1280"/>
      <c r="GDL25" s="1280"/>
      <c r="GDM25" s="1280"/>
      <c r="GDN25" s="1280"/>
      <c r="GDO25" s="1280"/>
      <c r="GDP25" s="1280"/>
      <c r="GDQ25" s="1280"/>
      <c r="GDR25" s="1280"/>
      <c r="GDS25" s="1280"/>
      <c r="GDT25" s="1280"/>
      <c r="GDU25" s="1280"/>
      <c r="GDV25" s="1280"/>
      <c r="GDW25" s="1280"/>
      <c r="GDX25" s="1280"/>
      <c r="GDY25" s="1280"/>
      <c r="GDZ25" s="1280"/>
      <c r="GEA25" s="1280"/>
      <c r="GEB25" s="1280"/>
      <c r="GEC25" s="1280"/>
      <c r="GED25" s="1280"/>
      <c r="GEE25" s="1280"/>
      <c r="GEF25" s="1280"/>
      <c r="GEG25" s="1280"/>
      <c r="GEH25" s="1280"/>
      <c r="GEI25" s="1280"/>
      <c r="GEJ25" s="1280"/>
      <c r="GEK25" s="1280"/>
      <c r="GEL25" s="1280"/>
      <c r="GEM25" s="1280"/>
      <c r="GEN25" s="1280"/>
      <c r="GEO25" s="1280"/>
      <c r="GEP25" s="1280"/>
      <c r="GEQ25" s="1280"/>
      <c r="GER25" s="1280"/>
      <c r="GES25" s="1280"/>
      <c r="GET25" s="1280"/>
      <c r="GEU25" s="1280"/>
      <c r="GEV25" s="1280"/>
      <c r="GEW25" s="1280"/>
      <c r="GEX25" s="1280"/>
      <c r="GEY25" s="1280"/>
      <c r="GEZ25" s="1280"/>
      <c r="GFA25" s="1280"/>
      <c r="GFB25" s="1280"/>
      <c r="GFC25" s="1280"/>
      <c r="GFD25" s="1280"/>
      <c r="GFE25" s="1280"/>
      <c r="GFF25" s="1280"/>
      <c r="GFG25" s="1280"/>
      <c r="GFH25" s="1280"/>
      <c r="GFI25" s="1280"/>
      <c r="GFJ25" s="1280"/>
      <c r="GFK25" s="1280"/>
      <c r="GFL25" s="1280"/>
      <c r="GFM25" s="1280"/>
      <c r="GFN25" s="1280"/>
      <c r="GFO25" s="1280"/>
      <c r="GFP25" s="1280"/>
      <c r="GFQ25" s="1280"/>
      <c r="GFR25" s="1280"/>
      <c r="GFS25" s="1280"/>
      <c r="GFT25" s="1280"/>
      <c r="GFU25" s="1280"/>
      <c r="GFV25" s="1280"/>
      <c r="GFW25" s="1280"/>
      <c r="GFX25" s="1280"/>
      <c r="GFY25" s="1280"/>
      <c r="GFZ25" s="1280"/>
      <c r="GGA25" s="1280"/>
      <c r="GGB25" s="1280"/>
      <c r="GGC25" s="1280"/>
      <c r="GGD25" s="1280"/>
      <c r="GGE25" s="1280"/>
      <c r="GGF25" s="1280"/>
      <c r="GGG25" s="1280"/>
      <c r="GGH25" s="1280"/>
      <c r="GGI25" s="1280"/>
      <c r="GGJ25" s="1280"/>
      <c r="GGK25" s="1280"/>
      <c r="GGL25" s="1280"/>
      <c r="GGM25" s="1280"/>
      <c r="GGN25" s="1280"/>
      <c r="GGO25" s="1280"/>
      <c r="GGP25" s="1280"/>
      <c r="GGQ25" s="1280"/>
      <c r="GGR25" s="1280"/>
      <c r="GGS25" s="1280"/>
      <c r="GGT25" s="1280"/>
      <c r="GGU25" s="1280"/>
      <c r="GGV25" s="1280"/>
      <c r="GGW25" s="1280"/>
      <c r="GGX25" s="1280"/>
      <c r="GGY25" s="1280"/>
      <c r="GGZ25" s="1280"/>
      <c r="GHA25" s="1280"/>
      <c r="GHB25" s="1280"/>
      <c r="GHC25" s="1280"/>
      <c r="GHD25" s="1280"/>
      <c r="GHE25" s="1280"/>
      <c r="GHF25" s="1280"/>
      <c r="GHG25" s="1280"/>
      <c r="GHH25" s="1280"/>
      <c r="GHI25" s="1280"/>
      <c r="GHJ25" s="1280"/>
      <c r="GHK25" s="1280"/>
      <c r="GHL25" s="1280"/>
      <c r="GHM25" s="1280"/>
      <c r="GHN25" s="1280"/>
      <c r="GHO25" s="1280"/>
      <c r="GHP25" s="1280"/>
      <c r="GHQ25" s="1280"/>
      <c r="GHR25" s="1280"/>
      <c r="GHS25" s="1280"/>
      <c r="GHT25" s="1280"/>
      <c r="GHU25" s="1280"/>
      <c r="GHV25" s="1280"/>
      <c r="GHW25" s="1280"/>
      <c r="GHX25" s="1280"/>
      <c r="GHY25" s="1280"/>
      <c r="GHZ25" s="1280"/>
      <c r="GIA25" s="1280"/>
      <c r="GIB25" s="1280"/>
      <c r="GIC25" s="1280"/>
      <c r="GID25" s="1280"/>
      <c r="GIE25" s="1280"/>
      <c r="GIF25" s="1280"/>
      <c r="GIG25" s="1280"/>
      <c r="GIH25" s="1280"/>
      <c r="GII25" s="1280"/>
      <c r="GIJ25" s="1280"/>
      <c r="GIK25" s="1280"/>
      <c r="GIL25" s="1280"/>
      <c r="GIM25" s="1280"/>
      <c r="GIN25" s="1280"/>
      <c r="GIO25" s="1280"/>
      <c r="GIP25" s="1280"/>
      <c r="GIQ25" s="1280"/>
      <c r="GIR25" s="1280"/>
      <c r="GIS25" s="1280"/>
      <c r="GIT25" s="1280"/>
      <c r="GIU25" s="1280"/>
      <c r="GIV25" s="1280"/>
      <c r="GIW25" s="1280"/>
      <c r="GIX25" s="1280"/>
      <c r="GIY25" s="1280"/>
      <c r="GIZ25" s="1280"/>
      <c r="GJA25" s="1280"/>
      <c r="GJB25" s="1280"/>
      <c r="GJC25" s="1280"/>
      <c r="GJD25" s="1280"/>
      <c r="GJE25" s="1280"/>
      <c r="GJF25" s="1280"/>
      <c r="GJG25" s="1280"/>
      <c r="GJH25" s="1280"/>
      <c r="GJI25" s="1280"/>
      <c r="GJJ25" s="1280"/>
      <c r="GJK25" s="1280"/>
      <c r="GJL25" s="1280"/>
      <c r="GJM25" s="1280"/>
      <c r="GJN25" s="1280"/>
      <c r="GJO25" s="1280"/>
      <c r="GJP25" s="1280"/>
      <c r="GJQ25" s="1280"/>
      <c r="GJR25" s="1280"/>
      <c r="GJS25" s="1280"/>
      <c r="GJT25" s="1280"/>
      <c r="GJU25" s="1280"/>
      <c r="GJV25" s="1280"/>
      <c r="GJW25" s="1280"/>
      <c r="GJX25" s="1280"/>
      <c r="GJY25" s="1280"/>
      <c r="GJZ25" s="1280"/>
      <c r="GKA25" s="1280"/>
      <c r="GKB25" s="1280"/>
      <c r="GKC25" s="1280"/>
      <c r="GKD25" s="1280"/>
      <c r="GKE25" s="1280"/>
      <c r="GKF25" s="1280"/>
      <c r="GKG25" s="1280"/>
      <c r="GKH25" s="1280"/>
      <c r="GKI25" s="1280"/>
      <c r="GKJ25" s="1280"/>
      <c r="GKK25" s="1280"/>
      <c r="GKL25" s="1280"/>
      <c r="GKM25" s="1280"/>
      <c r="GKN25" s="1280"/>
      <c r="GKO25" s="1280"/>
      <c r="GKP25" s="1280"/>
      <c r="GKQ25" s="1280"/>
      <c r="GKR25" s="1280"/>
      <c r="GKS25" s="1280"/>
      <c r="GKT25" s="1280"/>
      <c r="GKU25" s="1280"/>
      <c r="GKV25" s="1280"/>
      <c r="GKW25" s="1280"/>
      <c r="GKX25" s="1280"/>
      <c r="GKY25" s="1280"/>
      <c r="GKZ25" s="1280"/>
      <c r="GLA25" s="1280"/>
      <c r="GLB25" s="1280"/>
      <c r="GLC25" s="1280"/>
      <c r="GLD25" s="1280"/>
      <c r="GLE25" s="1280"/>
      <c r="GLF25" s="1280"/>
      <c r="GLG25" s="1280"/>
      <c r="GLH25" s="1280"/>
      <c r="GLI25" s="1280"/>
      <c r="GLJ25" s="1280"/>
      <c r="GLK25" s="1280"/>
      <c r="GLL25" s="1280"/>
      <c r="GLM25" s="1280"/>
      <c r="GLN25" s="1280"/>
      <c r="GLO25" s="1280"/>
      <c r="GLP25" s="1280"/>
      <c r="GLQ25" s="1280"/>
      <c r="GLR25" s="1280"/>
      <c r="GLS25" s="1280"/>
      <c r="GLT25" s="1280"/>
      <c r="GLU25" s="1280"/>
      <c r="GLV25" s="1280"/>
      <c r="GLW25" s="1280"/>
      <c r="GLX25" s="1280"/>
      <c r="GLY25" s="1280"/>
      <c r="GLZ25" s="1280"/>
      <c r="GMA25" s="1280"/>
      <c r="GMB25" s="1280"/>
      <c r="GMC25" s="1280"/>
      <c r="GMD25" s="1280"/>
      <c r="GME25" s="1280"/>
      <c r="GMF25" s="1280"/>
      <c r="GMG25" s="1280"/>
      <c r="GMH25" s="1280"/>
      <c r="GMI25" s="1280"/>
      <c r="GMJ25" s="1280"/>
      <c r="GMK25" s="1280"/>
      <c r="GML25" s="1280"/>
      <c r="GMM25" s="1280"/>
      <c r="GMN25" s="1280"/>
      <c r="GMO25" s="1280"/>
      <c r="GMP25" s="1280"/>
      <c r="GMQ25" s="1280"/>
      <c r="GMR25" s="1280"/>
      <c r="GMS25" s="1280"/>
      <c r="GMT25" s="1280"/>
      <c r="GMU25" s="1280"/>
      <c r="GMV25" s="1280"/>
      <c r="GMW25" s="1280"/>
      <c r="GMX25" s="1280"/>
      <c r="GMY25" s="1280"/>
      <c r="GMZ25" s="1280"/>
      <c r="GNA25" s="1280"/>
      <c r="GNB25" s="1280"/>
      <c r="GNC25" s="1280"/>
      <c r="GND25" s="1280"/>
      <c r="GNE25" s="1280"/>
      <c r="GNF25" s="1280"/>
      <c r="GNG25" s="1280"/>
      <c r="GNH25" s="1280"/>
      <c r="GNI25" s="1280"/>
      <c r="GNJ25" s="1280"/>
      <c r="GNK25" s="1280"/>
      <c r="GNL25" s="1280"/>
      <c r="GNM25" s="1280"/>
      <c r="GNN25" s="1280"/>
      <c r="GNO25" s="1280"/>
      <c r="GNP25" s="1280"/>
      <c r="GNQ25" s="1280"/>
      <c r="GNR25" s="1280"/>
      <c r="GNS25" s="1280"/>
      <c r="GNT25" s="1280"/>
      <c r="GNU25" s="1280"/>
      <c r="GNV25" s="1280"/>
      <c r="GNW25" s="1280"/>
      <c r="GNX25" s="1280"/>
      <c r="GNY25" s="1280"/>
      <c r="GNZ25" s="1280"/>
      <c r="GOA25" s="1280"/>
      <c r="GOB25" s="1280"/>
      <c r="GOC25" s="1280"/>
      <c r="GOD25" s="1280"/>
      <c r="GOE25" s="1280"/>
      <c r="GOF25" s="1280"/>
      <c r="GOG25" s="1280"/>
      <c r="GOH25" s="1280"/>
      <c r="GOI25" s="1280"/>
      <c r="GOJ25" s="1280"/>
      <c r="GOK25" s="1280"/>
      <c r="GOL25" s="1280"/>
      <c r="GOM25" s="1280"/>
      <c r="GON25" s="1280"/>
      <c r="GOO25" s="1280"/>
      <c r="GOP25" s="1280"/>
      <c r="GOQ25" s="1280"/>
      <c r="GOR25" s="1280"/>
      <c r="GOS25" s="1280"/>
      <c r="GOT25" s="1280"/>
      <c r="GOU25" s="1280"/>
      <c r="GOV25" s="1280"/>
      <c r="GOW25" s="1280"/>
      <c r="GOX25" s="1280"/>
      <c r="GOY25" s="1280"/>
      <c r="GOZ25" s="1280"/>
      <c r="GPA25" s="1280"/>
      <c r="GPB25" s="1280"/>
      <c r="GPC25" s="1280"/>
      <c r="GPD25" s="1280"/>
      <c r="GPE25" s="1280"/>
      <c r="GPF25" s="1280"/>
      <c r="GPG25" s="1280"/>
      <c r="GPH25" s="1280"/>
      <c r="GPI25" s="1280"/>
      <c r="GPJ25" s="1280"/>
      <c r="GPK25" s="1280"/>
      <c r="GPL25" s="1280"/>
      <c r="GPM25" s="1280"/>
      <c r="GPN25" s="1280"/>
      <c r="GPO25" s="1280"/>
      <c r="GPP25" s="1280"/>
      <c r="GPQ25" s="1280"/>
      <c r="GPR25" s="1280"/>
      <c r="GPS25" s="1280"/>
      <c r="GPT25" s="1280"/>
      <c r="GPU25" s="1280"/>
      <c r="GPV25" s="1280"/>
      <c r="GPW25" s="1280"/>
      <c r="GPX25" s="1280"/>
      <c r="GPY25" s="1280"/>
      <c r="GPZ25" s="1280"/>
      <c r="GQA25" s="1280"/>
      <c r="GQB25" s="1280"/>
      <c r="GQC25" s="1280"/>
      <c r="GQD25" s="1280"/>
      <c r="GQE25" s="1280"/>
      <c r="GQF25" s="1280"/>
      <c r="GQG25" s="1280"/>
      <c r="GQH25" s="1280"/>
      <c r="GQI25" s="1280"/>
      <c r="GQJ25" s="1280"/>
      <c r="GQK25" s="1280"/>
      <c r="GQL25" s="1280"/>
      <c r="GQM25" s="1280"/>
      <c r="GQN25" s="1280"/>
      <c r="GQO25" s="1280"/>
      <c r="GQP25" s="1280"/>
      <c r="GQQ25" s="1280"/>
      <c r="GQR25" s="1280"/>
      <c r="GQS25" s="1280"/>
      <c r="GQT25" s="1280"/>
      <c r="GQU25" s="1280"/>
      <c r="GQV25" s="1280"/>
      <c r="GQW25" s="1280"/>
      <c r="GQX25" s="1280"/>
      <c r="GQY25" s="1280"/>
      <c r="GQZ25" s="1280"/>
      <c r="GRA25" s="1280"/>
      <c r="GRB25" s="1280"/>
      <c r="GRC25" s="1280"/>
      <c r="GRD25" s="1280"/>
      <c r="GRE25" s="1280"/>
      <c r="GRF25" s="1280"/>
      <c r="GRG25" s="1280"/>
      <c r="GRH25" s="1280"/>
      <c r="GRI25" s="1280"/>
      <c r="GRJ25" s="1280"/>
      <c r="GRK25" s="1280"/>
      <c r="GRL25" s="1280"/>
      <c r="GRM25" s="1280"/>
      <c r="GRN25" s="1280"/>
      <c r="GRO25" s="1280"/>
      <c r="GRP25" s="1280"/>
      <c r="GRQ25" s="1280"/>
      <c r="GRR25" s="1280"/>
      <c r="GRS25" s="1280"/>
      <c r="GRT25" s="1280"/>
      <c r="GRU25" s="1280"/>
      <c r="GRV25" s="1280"/>
      <c r="GRW25" s="1280"/>
      <c r="GRX25" s="1280"/>
      <c r="GRY25" s="1280"/>
      <c r="GRZ25" s="1280"/>
      <c r="GSA25" s="1280"/>
      <c r="GSB25" s="1280"/>
      <c r="GSC25" s="1280"/>
      <c r="GSD25" s="1280"/>
      <c r="GSE25" s="1280"/>
      <c r="GSF25" s="1280"/>
      <c r="GSG25" s="1280"/>
      <c r="GSH25" s="1280"/>
      <c r="GSI25" s="1280"/>
      <c r="GSJ25" s="1280"/>
      <c r="GSK25" s="1280"/>
      <c r="GSL25" s="1280"/>
      <c r="GSM25" s="1280"/>
      <c r="GSN25" s="1280"/>
      <c r="GSO25" s="1280"/>
      <c r="GSP25" s="1280"/>
      <c r="GSQ25" s="1280"/>
      <c r="GSR25" s="1280"/>
      <c r="GSS25" s="1280"/>
      <c r="GST25" s="1280"/>
      <c r="GSU25" s="1280"/>
      <c r="GSV25" s="1280"/>
      <c r="GSW25" s="1280"/>
      <c r="GSX25" s="1280"/>
      <c r="GSY25" s="1280"/>
      <c r="GSZ25" s="1280"/>
      <c r="GTA25" s="1280"/>
      <c r="GTB25" s="1280"/>
      <c r="GTC25" s="1280"/>
      <c r="GTD25" s="1280"/>
      <c r="GTE25" s="1280"/>
      <c r="GTF25" s="1280"/>
      <c r="GTG25" s="1280"/>
      <c r="GTH25" s="1280"/>
      <c r="GTI25" s="1280"/>
      <c r="GTJ25" s="1280"/>
      <c r="GTK25" s="1280"/>
      <c r="GTL25" s="1280"/>
      <c r="GTM25" s="1280"/>
      <c r="GTN25" s="1280"/>
      <c r="GTO25" s="1280"/>
      <c r="GTP25" s="1280"/>
      <c r="GTQ25" s="1280"/>
      <c r="GTR25" s="1280"/>
      <c r="GTS25" s="1280"/>
      <c r="GTT25" s="1280"/>
      <c r="GTU25" s="1280"/>
      <c r="GTV25" s="1280"/>
      <c r="GTW25" s="1280"/>
      <c r="GTX25" s="1280"/>
      <c r="GTY25" s="1280"/>
      <c r="GTZ25" s="1280"/>
      <c r="GUA25" s="1280"/>
      <c r="GUB25" s="1280"/>
      <c r="GUC25" s="1280"/>
      <c r="GUD25" s="1280"/>
      <c r="GUE25" s="1280"/>
      <c r="GUF25" s="1280"/>
      <c r="GUG25" s="1280"/>
      <c r="GUH25" s="1280"/>
      <c r="GUI25" s="1280"/>
      <c r="GUJ25" s="1280"/>
      <c r="GUK25" s="1280"/>
      <c r="GUL25" s="1280"/>
      <c r="GUM25" s="1280"/>
      <c r="GUN25" s="1280"/>
      <c r="GUO25" s="1280"/>
      <c r="GUP25" s="1280"/>
      <c r="GUQ25" s="1280"/>
      <c r="GUR25" s="1280"/>
      <c r="GUS25" s="1280"/>
      <c r="GUT25" s="1280"/>
      <c r="GUU25" s="1280"/>
      <c r="GUV25" s="1280"/>
      <c r="GUW25" s="1280"/>
      <c r="GUX25" s="1280"/>
      <c r="GUY25" s="1280"/>
      <c r="GUZ25" s="1280"/>
      <c r="GVA25" s="1280"/>
      <c r="GVB25" s="1280"/>
      <c r="GVC25" s="1280"/>
      <c r="GVD25" s="1280"/>
      <c r="GVE25" s="1280"/>
      <c r="GVF25" s="1280"/>
      <c r="GVG25" s="1280"/>
      <c r="GVH25" s="1280"/>
      <c r="GVI25" s="1280"/>
      <c r="GVJ25" s="1280"/>
      <c r="GVK25" s="1280"/>
      <c r="GVL25" s="1280"/>
      <c r="GVM25" s="1280"/>
      <c r="GVN25" s="1280"/>
      <c r="GVO25" s="1280"/>
      <c r="GVP25" s="1280"/>
      <c r="GVQ25" s="1280"/>
      <c r="GVR25" s="1280"/>
      <c r="GVS25" s="1280"/>
      <c r="GVT25" s="1280"/>
      <c r="GVU25" s="1280"/>
      <c r="GVV25" s="1280"/>
      <c r="GVW25" s="1280"/>
      <c r="GVX25" s="1280"/>
      <c r="GVY25" s="1280"/>
      <c r="GVZ25" s="1280"/>
      <c r="GWA25" s="1280"/>
      <c r="GWB25" s="1280"/>
      <c r="GWC25" s="1280"/>
      <c r="GWD25" s="1280"/>
      <c r="GWE25" s="1280"/>
      <c r="GWF25" s="1280"/>
      <c r="GWG25" s="1280"/>
      <c r="GWH25" s="1280"/>
      <c r="GWI25" s="1280"/>
      <c r="GWJ25" s="1280"/>
      <c r="GWK25" s="1280"/>
      <c r="GWL25" s="1280"/>
      <c r="GWM25" s="1280"/>
      <c r="GWN25" s="1280"/>
      <c r="GWO25" s="1280"/>
      <c r="GWP25" s="1280"/>
      <c r="GWQ25" s="1280"/>
      <c r="GWR25" s="1280"/>
      <c r="GWS25" s="1280"/>
      <c r="GWT25" s="1280"/>
      <c r="GWU25" s="1280"/>
      <c r="GWV25" s="1280"/>
      <c r="GWW25" s="1280"/>
      <c r="GWX25" s="1280"/>
      <c r="GWY25" s="1280"/>
      <c r="GWZ25" s="1280"/>
      <c r="GXA25" s="1280"/>
      <c r="GXB25" s="1280"/>
      <c r="GXC25" s="1280"/>
      <c r="GXD25" s="1280"/>
      <c r="GXE25" s="1280"/>
      <c r="GXF25" s="1280"/>
      <c r="GXG25" s="1280"/>
      <c r="GXH25" s="1280"/>
      <c r="GXI25" s="1280"/>
      <c r="GXJ25" s="1280"/>
      <c r="GXK25" s="1280"/>
      <c r="GXL25" s="1280"/>
      <c r="GXM25" s="1280"/>
      <c r="GXN25" s="1280"/>
      <c r="GXO25" s="1280"/>
      <c r="GXP25" s="1280"/>
      <c r="GXQ25" s="1280"/>
      <c r="GXR25" s="1280"/>
      <c r="GXS25" s="1280"/>
      <c r="GXT25" s="1280"/>
      <c r="GXU25" s="1280"/>
      <c r="GXV25" s="1280"/>
      <c r="GXW25" s="1280"/>
      <c r="GXX25" s="1280"/>
      <c r="GXY25" s="1280"/>
      <c r="GXZ25" s="1280"/>
      <c r="GYA25" s="1280"/>
      <c r="GYB25" s="1280"/>
      <c r="GYC25" s="1280"/>
      <c r="GYD25" s="1280"/>
      <c r="GYE25" s="1280"/>
      <c r="GYF25" s="1280"/>
      <c r="GYG25" s="1280"/>
      <c r="GYH25" s="1280"/>
      <c r="GYI25" s="1280"/>
      <c r="GYJ25" s="1280"/>
      <c r="GYK25" s="1280"/>
      <c r="GYL25" s="1280"/>
      <c r="GYM25" s="1280"/>
      <c r="GYN25" s="1280"/>
      <c r="GYO25" s="1280"/>
      <c r="GYP25" s="1280"/>
      <c r="GYQ25" s="1280"/>
      <c r="GYR25" s="1280"/>
      <c r="GYS25" s="1280"/>
      <c r="GYT25" s="1280"/>
      <c r="GYU25" s="1280"/>
      <c r="GYV25" s="1280"/>
      <c r="GYW25" s="1280"/>
      <c r="GYX25" s="1280"/>
      <c r="GYY25" s="1280"/>
      <c r="GYZ25" s="1280"/>
      <c r="GZA25" s="1280"/>
      <c r="GZB25" s="1280"/>
      <c r="GZC25" s="1280"/>
      <c r="GZD25" s="1280"/>
      <c r="GZE25" s="1280"/>
      <c r="GZF25" s="1280"/>
      <c r="GZG25" s="1280"/>
      <c r="GZH25" s="1280"/>
      <c r="GZI25" s="1280"/>
      <c r="GZJ25" s="1280"/>
      <c r="GZK25" s="1280"/>
      <c r="GZL25" s="1280"/>
      <c r="GZM25" s="1280"/>
      <c r="GZN25" s="1280"/>
      <c r="GZO25" s="1280"/>
      <c r="GZP25" s="1280"/>
      <c r="GZQ25" s="1280"/>
      <c r="GZR25" s="1280"/>
      <c r="GZS25" s="1280"/>
      <c r="GZT25" s="1280"/>
      <c r="GZU25" s="1280"/>
      <c r="GZV25" s="1280"/>
      <c r="GZW25" s="1280"/>
      <c r="GZX25" s="1280"/>
      <c r="GZY25" s="1280"/>
      <c r="GZZ25" s="1280"/>
      <c r="HAA25" s="1280"/>
      <c r="HAB25" s="1280"/>
      <c r="HAC25" s="1280"/>
      <c r="HAD25" s="1280"/>
      <c r="HAE25" s="1280"/>
      <c r="HAF25" s="1280"/>
      <c r="HAG25" s="1280"/>
      <c r="HAH25" s="1280"/>
      <c r="HAI25" s="1280"/>
      <c r="HAJ25" s="1280"/>
      <c r="HAK25" s="1280"/>
      <c r="HAL25" s="1280"/>
      <c r="HAM25" s="1280"/>
      <c r="HAN25" s="1280"/>
      <c r="HAO25" s="1280"/>
      <c r="HAP25" s="1280"/>
      <c r="HAQ25" s="1280"/>
      <c r="HAR25" s="1280"/>
      <c r="HAS25" s="1280"/>
      <c r="HAT25" s="1280"/>
      <c r="HAU25" s="1280"/>
      <c r="HAV25" s="1280"/>
      <c r="HAW25" s="1280"/>
      <c r="HAX25" s="1280"/>
      <c r="HAY25" s="1280"/>
      <c r="HAZ25" s="1280"/>
      <c r="HBA25" s="1280"/>
      <c r="HBB25" s="1280"/>
      <c r="HBC25" s="1280"/>
      <c r="HBD25" s="1280"/>
      <c r="HBE25" s="1280"/>
      <c r="HBF25" s="1280"/>
      <c r="HBG25" s="1280"/>
      <c r="HBH25" s="1280"/>
      <c r="HBI25" s="1280"/>
      <c r="HBJ25" s="1280"/>
      <c r="HBK25" s="1280"/>
      <c r="HBL25" s="1280"/>
      <c r="HBM25" s="1280"/>
      <c r="HBN25" s="1280"/>
      <c r="HBO25" s="1280"/>
      <c r="HBP25" s="1280"/>
      <c r="HBQ25" s="1280"/>
      <c r="HBR25" s="1280"/>
      <c r="HBS25" s="1280"/>
      <c r="HBT25" s="1280"/>
      <c r="HBU25" s="1280"/>
      <c r="HBV25" s="1280"/>
      <c r="HBW25" s="1280"/>
      <c r="HBX25" s="1280"/>
      <c r="HBY25" s="1280"/>
      <c r="HBZ25" s="1280"/>
      <c r="HCA25" s="1280"/>
      <c r="HCB25" s="1280"/>
      <c r="HCC25" s="1280"/>
      <c r="HCD25" s="1280"/>
      <c r="HCE25" s="1280"/>
      <c r="HCF25" s="1280"/>
      <c r="HCG25" s="1280"/>
      <c r="HCH25" s="1280"/>
      <c r="HCI25" s="1280"/>
      <c r="HCJ25" s="1280"/>
      <c r="HCK25" s="1280"/>
      <c r="HCL25" s="1280"/>
      <c r="HCM25" s="1280"/>
      <c r="HCN25" s="1280"/>
      <c r="HCO25" s="1280"/>
      <c r="HCP25" s="1280"/>
      <c r="HCQ25" s="1280"/>
      <c r="HCR25" s="1280"/>
      <c r="HCS25" s="1280"/>
      <c r="HCT25" s="1280"/>
      <c r="HCU25" s="1280"/>
      <c r="HCV25" s="1280"/>
      <c r="HCW25" s="1280"/>
      <c r="HCX25" s="1280"/>
      <c r="HCY25" s="1280"/>
      <c r="HCZ25" s="1280"/>
      <c r="HDA25" s="1280"/>
      <c r="HDB25" s="1280"/>
      <c r="HDC25" s="1280"/>
      <c r="HDD25" s="1280"/>
      <c r="HDE25" s="1280"/>
      <c r="HDF25" s="1280"/>
      <c r="HDG25" s="1280"/>
      <c r="HDH25" s="1280"/>
      <c r="HDI25" s="1280"/>
      <c r="HDJ25" s="1280"/>
      <c r="HDK25" s="1280"/>
      <c r="HDL25" s="1280"/>
      <c r="HDM25" s="1280"/>
      <c r="HDN25" s="1280"/>
      <c r="HDO25" s="1280"/>
      <c r="HDP25" s="1280"/>
      <c r="HDQ25" s="1280"/>
      <c r="HDR25" s="1280"/>
      <c r="HDS25" s="1280"/>
      <c r="HDT25" s="1280"/>
      <c r="HDU25" s="1280"/>
      <c r="HDV25" s="1280"/>
      <c r="HDW25" s="1280"/>
      <c r="HDX25" s="1280"/>
      <c r="HDY25" s="1280"/>
      <c r="HDZ25" s="1280"/>
      <c r="HEA25" s="1280"/>
      <c r="HEB25" s="1280"/>
      <c r="HEC25" s="1280"/>
      <c r="HED25" s="1280"/>
      <c r="HEE25" s="1280"/>
      <c r="HEF25" s="1280"/>
      <c r="HEG25" s="1280"/>
      <c r="HEH25" s="1280"/>
      <c r="HEI25" s="1280"/>
      <c r="HEJ25" s="1280"/>
      <c r="HEK25" s="1280"/>
      <c r="HEL25" s="1280"/>
      <c r="HEM25" s="1280"/>
      <c r="HEN25" s="1280"/>
      <c r="HEO25" s="1280"/>
      <c r="HEP25" s="1280"/>
      <c r="HEQ25" s="1280"/>
      <c r="HER25" s="1280"/>
      <c r="HES25" s="1280"/>
      <c r="HET25" s="1280"/>
      <c r="HEU25" s="1280"/>
      <c r="HEV25" s="1280"/>
      <c r="HEW25" s="1280"/>
      <c r="HEX25" s="1280"/>
      <c r="HEY25" s="1280"/>
      <c r="HEZ25" s="1280"/>
      <c r="HFA25" s="1280"/>
      <c r="HFB25" s="1280"/>
      <c r="HFC25" s="1280"/>
      <c r="HFD25" s="1280"/>
      <c r="HFE25" s="1280"/>
      <c r="HFF25" s="1280"/>
      <c r="HFG25" s="1280"/>
      <c r="HFH25" s="1280"/>
      <c r="HFI25" s="1280"/>
      <c r="HFJ25" s="1280"/>
      <c r="HFK25" s="1280"/>
      <c r="HFL25" s="1280"/>
      <c r="HFM25" s="1280"/>
      <c r="HFN25" s="1280"/>
      <c r="HFO25" s="1280"/>
      <c r="HFP25" s="1280"/>
      <c r="HFQ25" s="1280"/>
      <c r="HFR25" s="1280"/>
      <c r="HFS25" s="1280"/>
      <c r="HFT25" s="1280"/>
      <c r="HFU25" s="1280"/>
      <c r="HFV25" s="1280"/>
      <c r="HFW25" s="1280"/>
      <c r="HFX25" s="1280"/>
      <c r="HFY25" s="1280"/>
      <c r="HFZ25" s="1280"/>
      <c r="HGA25" s="1280"/>
      <c r="HGB25" s="1280"/>
      <c r="HGC25" s="1280"/>
      <c r="HGD25" s="1280"/>
      <c r="HGE25" s="1280"/>
      <c r="HGF25" s="1280"/>
      <c r="HGG25" s="1280"/>
      <c r="HGH25" s="1280"/>
      <c r="HGI25" s="1280"/>
      <c r="HGJ25" s="1280"/>
      <c r="HGK25" s="1280"/>
      <c r="HGL25" s="1280"/>
      <c r="HGM25" s="1280"/>
      <c r="HGN25" s="1280"/>
      <c r="HGO25" s="1280"/>
      <c r="HGP25" s="1280"/>
      <c r="HGQ25" s="1280"/>
      <c r="HGR25" s="1280"/>
      <c r="HGS25" s="1280"/>
      <c r="HGT25" s="1280"/>
      <c r="HGU25" s="1280"/>
      <c r="HGV25" s="1280"/>
      <c r="HGW25" s="1280"/>
      <c r="HGX25" s="1280"/>
      <c r="HGY25" s="1280"/>
      <c r="HGZ25" s="1280"/>
      <c r="HHA25" s="1280"/>
      <c r="HHB25" s="1280"/>
      <c r="HHC25" s="1280"/>
      <c r="HHD25" s="1280"/>
      <c r="HHE25" s="1280"/>
      <c r="HHF25" s="1280"/>
      <c r="HHG25" s="1280"/>
      <c r="HHH25" s="1280"/>
      <c r="HHI25" s="1280"/>
      <c r="HHJ25" s="1280"/>
      <c r="HHK25" s="1280"/>
      <c r="HHL25" s="1280"/>
      <c r="HHM25" s="1280"/>
      <c r="HHN25" s="1280"/>
      <c r="HHO25" s="1280"/>
      <c r="HHP25" s="1280"/>
      <c r="HHQ25" s="1280"/>
      <c r="HHR25" s="1280"/>
      <c r="HHS25" s="1280"/>
      <c r="HHT25" s="1280"/>
      <c r="HHU25" s="1280"/>
      <c r="HHV25" s="1280"/>
      <c r="HHW25" s="1280"/>
      <c r="HHX25" s="1280"/>
      <c r="HHY25" s="1280"/>
      <c r="HHZ25" s="1280"/>
      <c r="HIA25" s="1280"/>
      <c r="HIB25" s="1280"/>
      <c r="HIC25" s="1280"/>
      <c r="HID25" s="1280"/>
      <c r="HIE25" s="1280"/>
      <c r="HIF25" s="1280"/>
      <c r="HIG25" s="1280"/>
      <c r="HIH25" s="1280"/>
      <c r="HII25" s="1280"/>
      <c r="HIJ25" s="1280"/>
      <c r="HIK25" s="1280"/>
      <c r="HIL25" s="1280"/>
      <c r="HIM25" s="1280"/>
      <c r="HIN25" s="1280"/>
      <c r="HIO25" s="1280"/>
      <c r="HIP25" s="1280"/>
      <c r="HIQ25" s="1280"/>
      <c r="HIR25" s="1280"/>
      <c r="HIS25" s="1280"/>
      <c r="HIT25" s="1280"/>
      <c r="HIU25" s="1280"/>
      <c r="HIV25" s="1280"/>
      <c r="HIW25" s="1280"/>
      <c r="HIX25" s="1280"/>
      <c r="HIY25" s="1280"/>
      <c r="HIZ25" s="1280"/>
      <c r="HJA25" s="1280"/>
      <c r="HJB25" s="1280"/>
      <c r="HJC25" s="1280"/>
      <c r="HJD25" s="1280"/>
      <c r="HJE25" s="1280"/>
      <c r="HJF25" s="1280"/>
      <c r="HJG25" s="1280"/>
      <c r="HJH25" s="1280"/>
      <c r="HJI25" s="1280"/>
      <c r="HJJ25" s="1280"/>
      <c r="HJK25" s="1280"/>
      <c r="HJL25" s="1280"/>
      <c r="HJM25" s="1280"/>
      <c r="HJN25" s="1280"/>
      <c r="HJO25" s="1280"/>
      <c r="HJP25" s="1280"/>
      <c r="HJQ25" s="1280"/>
      <c r="HJR25" s="1280"/>
      <c r="HJS25" s="1280"/>
      <c r="HJT25" s="1280"/>
      <c r="HJU25" s="1280"/>
      <c r="HJV25" s="1280"/>
      <c r="HJW25" s="1280"/>
      <c r="HJX25" s="1280"/>
      <c r="HJY25" s="1280"/>
      <c r="HJZ25" s="1280"/>
      <c r="HKA25" s="1280"/>
      <c r="HKB25" s="1280"/>
      <c r="HKC25" s="1280"/>
      <c r="HKD25" s="1280"/>
      <c r="HKE25" s="1280"/>
      <c r="HKF25" s="1280"/>
      <c r="HKG25" s="1280"/>
      <c r="HKH25" s="1280"/>
      <c r="HKI25" s="1280"/>
      <c r="HKJ25" s="1280"/>
      <c r="HKK25" s="1280"/>
      <c r="HKL25" s="1280"/>
      <c r="HKM25" s="1280"/>
      <c r="HKN25" s="1280"/>
      <c r="HKO25" s="1280"/>
      <c r="HKP25" s="1280"/>
      <c r="HKQ25" s="1280"/>
      <c r="HKR25" s="1280"/>
      <c r="HKS25" s="1280"/>
      <c r="HKT25" s="1280"/>
      <c r="HKU25" s="1280"/>
      <c r="HKV25" s="1280"/>
      <c r="HKW25" s="1280"/>
      <c r="HKX25" s="1280"/>
      <c r="HKY25" s="1280"/>
      <c r="HKZ25" s="1280"/>
      <c r="HLA25" s="1280"/>
      <c r="HLB25" s="1280"/>
      <c r="HLC25" s="1280"/>
      <c r="HLD25" s="1280"/>
      <c r="HLE25" s="1280"/>
      <c r="HLF25" s="1280"/>
      <c r="HLG25" s="1280"/>
      <c r="HLH25" s="1280"/>
      <c r="HLI25" s="1280"/>
      <c r="HLJ25" s="1280"/>
      <c r="HLK25" s="1280"/>
      <c r="HLL25" s="1280"/>
      <c r="HLM25" s="1280"/>
      <c r="HLN25" s="1280"/>
      <c r="HLO25" s="1280"/>
      <c r="HLP25" s="1280"/>
      <c r="HLQ25" s="1280"/>
      <c r="HLR25" s="1280"/>
      <c r="HLS25" s="1280"/>
      <c r="HLT25" s="1280"/>
      <c r="HLU25" s="1280"/>
      <c r="HLV25" s="1280"/>
      <c r="HLW25" s="1280"/>
      <c r="HLX25" s="1280"/>
      <c r="HLY25" s="1280"/>
      <c r="HLZ25" s="1280"/>
      <c r="HMA25" s="1280"/>
      <c r="HMB25" s="1280"/>
      <c r="HMC25" s="1280"/>
      <c r="HMD25" s="1280"/>
      <c r="HME25" s="1280"/>
      <c r="HMF25" s="1280"/>
      <c r="HMG25" s="1280"/>
      <c r="HMH25" s="1280"/>
      <c r="HMI25" s="1280"/>
      <c r="HMJ25" s="1280"/>
      <c r="HMK25" s="1280"/>
      <c r="HML25" s="1280"/>
      <c r="HMM25" s="1280"/>
      <c r="HMN25" s="1280"/>
      <c r="HMO25" s="1280"/>
      <c r="HMP25" s="1280"/>
      <c r="HMQ25" s="1280"/>
      <c r="HMR25" s="1280"/>
      <c r="HMS25" s="1280"/>
      <c r="HMT25" s="1280"/>
      <c r="HMU25" s="1280"/>
      <c r="HMV25" s="1280"/>
      <c r="HMW25" s="1280"/>
      <c r="HMX25" s="1280"/>
      <c r="HMY25" s="1280"/>
      <c r="HMZ25" s="1280"/>
      <c r="HNA25" s="1280"/>
      <c r="HNB25" s="1280"/>
      <c r="HNC25" s="1280"/>
      <c r="HND25" s="1280"/>
      <c r="HNE25" s="1280"/>
      <c r="HNF25" s="1280"/>
      <c r="HNG25" s="1280"/>
      <c r="HNH25" s="1280"/>
      <c r="HNI25" s="1280"/>
      <c r="HNJ25" s="1280"/>
      <c r="HNK25" s="1280"/>
      <c r="HNL25" s="1280"/>
      <c r="HNM25" s="1280"/>
      <c r="HNN25" s="1280"/>
      <c r="HNO25" s="1280"/>
      <c r="HNP25" s="1280"/>
      <c r="HNQ25" s="1280"/>
      <c r="HNR25" s="1280"/>
      <c r="HNS25" s="1280"/>
      <c r="HNT25" s="1280"/>
      <c r="HNU25" s="1280"/>
      <c r="HNV25" s="1280"/>
      <c r="HNW25" s="1280"/>
      <c r="HNX25" s="1280"/>
      <c r="HNY25" s="1280"/>
      <c r="HNZ25" s="1280"/>
      <c r="HOA25" s="1280"/>
      <c r="HOB25" s="1280"/>
      <c r="HOC25" s="1280"/>
      <c r="HOD25" s="1280"/>
      <c r="HOE25" s="1280"/>
      <c r="HOF25" s="1280"/>
      <c r="HOG25" s="1280"/>
      <c r="HOH25" s="1280"/>
      <c r="HOI25" s="1280"/>
      <c r="HOJ25" s="1280"/>
      <c r="HOK25" s="1280"/>
      <c r="HOL25" s="1280"/>
      <c r="HOM25" s="1280"/>
      <c r="HON25" s="1280"/>
      <c r="HOO25" s="1280"/>
      <c r="HOP25" s="1280"/>
      <c r="HOQ25" s="1280"/>
      <c r="HOR25" s="1280"/>
      <c r="HOS25" s="1280"/>
      <c r="HOT25" s="1280"/>
      <c r="HOU25" s="1280"/>
      <c r="HOV25" s="1280"/>
      <c r="HOW25" s="1280"/>
      <c r="HOX25" s="1280"/>
      <c r="HOY25" s="1280"/>
      <c r="HOZ25" s="1280"/>
      <c r="HPA25" s="1280"/>
      <c r="HPB25" s="1280"/>
      <c r="HPC25" s="1280"/>
      <c r="HPD25" s="1280"/>
      <c r="HPE25" s="1280"/>
      <c r="HPF25" s="1280"/>
      <c r="HPG25" s="1280"/>
      <c r="HPH25" s="1280"/>
      <c r="HPI25" s="1280"/>
      <c r="HPJ25" s="1280"/>
      <c r="HPK25" s="1280"/>
      <c r="HPL25" s="1280"/>
      <c r="HPM25" s="1280"/>
      <c r="HPN25" s="1280"/>
      <c r="HPO25" s="1280"/>
      <c r="HPP25" s="1280"/>
      <c r="HPQ25" s="1280"/>
      <c r="HPR25" s="1280"/>
      <c r="HPS25" s="1280"/>
      <c r="HPT25" s="1280"/>
      <c r="HPU25" s="1280"/>
      <c r="HPV25" s="1280"/>
      <c r="HPW25" s="1280"/>
      <c r="HPX25" s="1280"/>
      <c r="HPY25" s="1280"/>
      <c r="HPZ25" s="1280"/>
      <c r="HQA25" s="1280"/>
      <c r="HQB25" s="1280"/>
      <c r="HQC25" s="1280"/>
      <c r="HQD25" s="1280"/>
      <c r="HQE25" s="1280"/>
      <c r="HQF25" s="1280"/>
      <c r="HQG25" s="1280"/>
      <c r="HQH25" s="1280"/>
      <c r="HQI25" s="1280"/>
      <c r="HQJ25" s="1280"/>
      <c r="HQK25" s="1280"/>
      <c r="HQL25" s="1280"/>
      <c r="HQM25" s="1280"/>
      <c r="HQN25" s="1280"/>
      <c r="HQO25" s="1280"/>
      <c r="HQP25" s="1280"/>
      <c r="HQQ25" s="1280"/>
      <c r="HQR25" s="1280"/>
      <c r="HQS25" s="1280"/>
      <c r="HQT25" s="1280"/>
      <c r="HQU25" s="1280"/>
      <c r="HQV25" s="1280"/>
      <c r="HQW25" s="1280"/>
      <c r="HQX25" s="1280"/>
      <c r="HQY25" s="1280"/>
      <c r="HQZ25" s="1280"/>
      <c r="HRA25" s="1280"/>
      <c r="HRB25" s="1280"/>
      <c r="HRC25" s="1280"/>
      <c r="HRD25" s="1280"/>
      <c r="HRE25" s="1280"/>
      <c r="HRF25" s="1280"/>
      <c r="HRG25" s="1280"/>
      <c r="HRH25" s="1280"/>
      <c r="HRI25" s="1280"/>
      <c r="HRJ25" s="1280"/>
      <c r="HRK25" s="1280"/>
      <c r="HRL25" s="1280"/>
      <c r="HRM25" s="1280"/>
      <c r="HRN25" s="1280"/>
      <c r="HRO25" s="1280"/>
      <c r="HRP25" s="1280"/>
      <c r="HRQ25" s="1280"/>
      <c r="HRR25" s="1280"/>
      <c r="HRS25" s="1280"/>
      <c r="HRT25" s="1280"/>
      <c r="HRU25" s="1280"/>
      <c r="HRV25" s="1280"/>
      <c r="HRW25" s="1280"/>
      <c r="HRX25" s="1280"/>
      <c r="HRY25" s="1280"/>
      <c r="HRZ25" s="1280"/>
      <c r="HSA25" s="1280"/>
      <c r="HSB25" s="1280"/>
      <c r="HSC25" s="1280"/>
      <c r="HSD25" s="1280"/>
      <c r="HSE25" s="1280"/>
      <c r="HSF25" s="1280"/>
      <c r="HSG25" s="1280"/>
      <c r="HSH25" s="1280"/>
      <c r="HSI25" s="1280"/>
      <c r="HSJ25" s="1280"/>
      <c r="HSK25" s="1280"/>
      <c r="HSL25" s="1280"/>
      <c r="HSM25" s="1280"/>
      <c r="HSN25" s="1280"/>
      <c r="HSO25" s="1280"/>
      <c r="HSP25" s="1280"/>
      <c r="HSQ25" s="1280"/>
      <c r="HSR25" s="1280"/>
      <c r="HSS25" s="1280"/>
      <c r="HST25" s="1280"/>
      <c r="HSU25" s="1280"/>
      <c r="HSV25" s="1280"/>
      <c r="HSW25" s="1280"/>
      <c r="HSX25" s="1280"/>
      <c r="HSY25" s="1280"/>
      <c r="HSZ25" s="1280"/>
      <c r="HTA25" s="1280"/>
      <c r="HTB25" s="1280"/>
      <c r="HTC25" s="1280"/>
      <c r="HTD25" s="1280"/>
      <c r="HTE25" s="1280"/>
      <c r="HTF25" s="1280"/>
      <c r="HTG25" s="1280"/>
      <c r="HTH25" s="1280"/>
      <c r="HTI25" s="1280"/>
      <c r="HTJ25" s="1280"/>
      <c r="HTK25" s="1280"/>
      <c r="HTL25" s="1280"/>
      <c r="HTM25" s="1280"/>
      <c r="HTN25" s="1280"/>
      <c r="HTO25" s="1280"/>
      <c r="HTP25" s="1280"/>
      <c r="HTQ25" s="1280"/>
      <c r="HTR25" s="1280"/>
      <c r="HTS25" s="1280"/>
      <c r="HTT25" s="1280"/>
      <c r="HTU25" s="1280"/>
      <c r="HTV25" s="1280"/>
      <c r="HTW25" s="1280"/>
      <c r="HTX25" s="1280"/>
      <c r="HTY25" s="1280"/>
      <c r="HTZ25" s="1280"/>
      <c r="HUA25" s="1280"/>
      <c r="HUB25" s="1280"/>
      <c r="HUC25" s="1280"/>
      <c r="HUD25" s="1280"/>
      <c r="HUE25" s="1280"/>
      <c r="HUF25" s="1280"/>
      <c r="HUG25" s="1280"/>
      <c r="HUH25" s="1280"/>
      <c r="HUI25" s="1280"/>
      <c r="HUJ25" s="1280"/>
      <c r="HUK25" s="1280"/>
      <c r="HUL25" s="1280"/>
      <c r="HUM25" s="1280"/>
      <c r="HUN25" s="1280"/>
      <c r="HUO25" s="1280"/>
      <c r="HUP25" s="1280"/>
      <c r="HUQ25" s="1280"/>
      <c r="HUR25" s="1280"/>
      <c r="HUS25" s="1280"/>
      <c r="HUT25" s="1280"/>
      <c r="HUU25" s="1280"/>
      <c r="HUV25" s="1280"/>
      <c r="HUW25" s="1280"/>
      <c r="HUX25" s="1280"/>
      <c r="HUY25" s="1280"/>
      <c r="HUZ25" s="1280"/>
      <c r="HVA25" s="1280"/>
      <c r="HVB25" s="1280"/>
      <c r="HVC25" s="1280"/>
      <c r="HVD25" s="1280"/>
      <c r="HVE25" s="1280"/>
      <c r="HVF25" s="1280"/>
      <c r="HVG25" s="1280"/>
      <c r="HVH25" s="1280"/>
      <c r="HVI25" s="1280"/>
      <c r="HVJ25" s="1280"/>
      <c r="HVK25" s="1280"/>
      <c r="HVL25" s="1280"/>
      <c r="HVM25" s="1280"/>
      <c r="HVN25" s="1280"/>
      <c r="HVO25" s="1280"/>
      <c r="HVP25" s="1280"/>
      <c r="HVQ25" s="1280"/>
      <c r="HVR25" s="1280"/>
      <c r="HVS25" s="1280"/>
      <c r="HVT25" s="1280"/>
      <c r="HVU25" s="1280"/>
      <c r="HVV25" s="1280"/>
      <c r="HVW25" s="1280"/>
      <c r="HVX25" s="1280"/>
      <c r="HVY25" s="1280"/>
      <c r="HVZ25" s="1280"/>
      <c r="HWA25" s="1280"/>
      <c r="HWB25" s="1280"/>
      <c r="HWC25" s="1280"/>
      <c r="HWD25" s="1280"/>
      <c r="HWE25" s="1280"/>
      <c r="HWF25" s="1280"/>
      <c r="HWG25" s="1280"/>
      <c r="HWH25" s="1280"/>
      <c r="HWI25" s="1280"/>
      <c r="HWJ25" s="1280"/>
      <c r="HWK25" s="1280"/>
      <c r="HWL25" s="1280"/>
      <c r="HWM25" s="1280"/>
      <c r="HWN25" s="1280"/>
      <c r="HWO25" s="1280"/>
      <c r="HWP25" s="1280"/>
      <c r="HWQ25" s="1280"/>
      <c r="HWR25" s="1280"/>
      <c r="HWS25" s="1280"/>
      <c r="HWT25" s="1280"/>
      <c r="HWU25" s="1280"/>
      <c r="HWV25" s="1280"/>
      <c r="HWW25" s="1280"/>
      <c r="HWX25" s="1280"/>
      <c r="HWY25" s="1280"/>
      <c r="HWZ25" s="1280"/>
      <c r="HXA25" s="1280"/>
      <c r="HXB25" s="1280"/>
      <c r="HXC25" s="1280"/>
      <c r="HXD25" s="1280"/>
      <c r="HXE25" s="1280"/>
      <c r="HXF25" s="1280"/>
      <c r="HXG25" s="1280"/>
      <c r="HXH25" s="1280"/>
      <c r="HXI25" s="1280"/>
      <c r="HXJ25" s="1280"/>
      <c r="HXK25" s="1280"/>
      <c r="HXL25" s="1280"/>
      <c r="HXM25" s="1280"/>
      <c r="HXN25" s="1280"/>
      <c r="HXO25" s="1280"/>
      <c r="HXP25" s="1280"/>
      <c r="HXQ25" s="1280"/>
      <c r="HXR25" s="1280"/>
      <c r="HXS25" s="1280"/>
      <c r="HXT25" s="1280"/>
      <c r="HXU25" s="1280"/>
      <c r="HXV25" s="1280"/>
      <c r="HXW25" s="1280"/>
      <c r="HXX25" s="1280"/>
      <c r="HXY25" s="1280"/>
      <c r="HXZ25" s="1280"/>
      <c r="HYA25" s="1280"/>
      <c r="HYB25" s="1280"/>
      <c r="HYC25" s="1280"/>
      <c r="HYD25" s="1280"/>
      <c r="HYE25" s="1280"/>
      <c r="HYF25" s="1280"/>
      <c r="HYG25" s="1280"/>
      <c r="HYH25" s="1280"/>
      <c r="HYI25" s="1280"/>
      <c r="HYJ25" s="1280"/>
      <c r="HYK25" s="1280"/>
      <c r="HYL25" s="1280"/>
      <c r="HYM25" s="1280"/>
      <c r="HYN25" s="1280"/>
      <c r="HYO25" s="1280"/>
      <c r="HYP25" s="1280"/>
      <c r="HYQ25" s="1280"/>
      <c r="HYR25" s="1280"/>
      <c r="HYS25" s="1280"/>
      <c r="HYT25" s="1280"/>
      <c r="HYU25" s="1280"/>
      <c r="HYV25" s="1280"/>
      <c r="HYW25" s="1280"/>
      <c r="HYX25" s="1280"/>
      <c r="HYY25" s="1280"/>
      <c r="HYZ25" s="1280"/>
      <c r="HZA25" s="1280"/>
      <c r="HZB25" s="1280"/>
      <c r="HZC25" s="1280"/>
      <c r="HZD25" s="1280"/>
      <c r="HZE25" s="1280"/>
      <c r="HZF25" s="1280"/>
      <c r="HZG25" s="1280"/>
      <c r="HZH25" s="1280"/>
      <c r="HZI25" s="1280"/>
      <c r="HZJ25" s="1280"/>
      <c r="HZK25" s="1280"/>
      <c r="HZL25" s="1280"/>
      <c r="HZM25" s="1280"/>
      <c r="HZN25" s="1280"/>
      <c r="HZO25" s="1280"/>
      <c r="HZP25" s="1280"/>
      <c r="HZQ25" s="1280"/>
      <c r="HZR25" s="1280"/>
      <c r="HZS25" s="1280"/>
      <c r="HZT25" s="1280"/>
      <c r="HZU25" s="1280"/>
      <c r="HZV25" s="1280"/>
      <c r="HZW25" s="1280"/>
      <c r="HZX25" s="1280"/>
      <c r="HZY25" s="1280"/>
      <c r="HZZ25" s="1280"/>
      <c r="IAA25" s="1280"/>
      <c r="IAB25" s="1280"/>
      <c r="IAC25" s="1280"/>
      <c r="IAD25" s="1280"/>
      <c r="IAE25" s="1280"/>
      <c r="IAF25" s="1280"/>
      <c r="IAG25" s="1280"/>
      <c r="IAH25" s="1280"/>
      <c r="IAI25" s="1280"/>
      <c r="IAJ25" s="1280"/>
      <c r="IAK25" s="1280"/>
      <c r="IAL25" s="1280"/>
      <c r="IAM25" s="1280"/>
      <c r="IAN25" s="1280"/>
      <c r="IAO25" s="1280"/>
      <c r="IAP25" s="1280"/>
      <c r="IAQ25" s="1280"/>
      <c r="IAR25" s="1280"/>
      <c r="IAS25" s="1280"/>
      <c r="IAT25" s="1280"/>
      <c r="IAU25" s="1280"/>
      <c r="IAV25" s="1280"/>
      <c r="IAW25" s="1280"/>
      <c r="IAX25" s="1280"/>
      <c r="IAY25" s="1280"/>
      <c r="IAZ25" s="1280"/>
      <c r="IBA25" s="1280"/>
      <c r="IBB25" s="1280"/>
      <c r="IBC25" s="1280"/>
      <c r="IBD25" s="1280"/>
      <c r="IBE25" s="1280"/>
      <c r="IBF25" s="1280"/>
      <c r="IBG25" s="1280"/>
      <c r="IBH25" s="1280"/>
      <c r="IBI25" s="1280"/>
      <c r="IBJ25" s="1280"/>
      <c r="IBK25" s="1280"/>
      <c r="IBL25" s="1280"/>
      <c r="IBM25" s="1280"/>
      <c r="IBN25" s="1280"/>
      <c r="IBO25" s="1280"/>
      <c r="IBP25" s="1280"/>
      <c r="IBQ25" s="1280"/>
      <c r="IBR25" s="1280"/>
      <c r="IBS25" s="1280"/>
      <c r="IBT25" s="1280"/>
      <c r="IBU25" s="1280"/>
      <c r="IBV25" s="1280"/>
      <c r="IBW25" s="1280"/>
      <c r="IBX25" s="1280"/>
      <c r="IBY25" s="1280"/>
      <c r="IBZ25" s="1280"/>
      <c r="ICA25" s="1280"/>
      <c r="ICB25" s="1280"/>
      <c r="ICC25" s="1280"/>
      <c r="ICD25" s="1280"/>
      <c r="ICE25" s="1280"/>
      <c r="ICF25" s="1280"/>
      <c r="ICG25" s="1280"/>
      <c r="ICH25" s="1280"/>
      <c r="ICI25" s="1280"/>
      <c r="ICJ25" s="1280"/>
      <c r="ICK25" s="1280"/>
      <c r="ICL25" s="1280"/>
      <c r="ICM25" s="1280"/>
      <c r="ICN25" s="1280"/>
      <c r="ICO25" s="1280"/>
      <c r="ICP25" s="1280"/>
      <c r="ICQ25" s="1280"/>
      <c r="ICR25" s="1280"/>
      <c r="ICS25" s="1280"/>
      <c r="ICT25" s="1280"/>
      <c r="ICU25" s="1280"/>
      <c r="ICV25" s="1280"/>
      <c r="ICW25" s="1280"/>
      <c r="ICX25" s="1280"/>
      <c r="ICY25" s="1280"/>
      <c r="ICZ25" s="1280"/>
      <c r="IDA25" s="1280"/>
      <c r="IDB25" s="1280"/>
      <c r="IDC25" s="1280"/>
      <c r="IDD25" s="1280"/>
      <c r="IDE25" s="1280"/>
      <c r="IDF25" s="1280"/>
      <c r="IDG25" s="1280"/>
      <c r="IDH25" s="1280"/>
      <c r="IDI25" s="1280"/>
      <c r="IDJ25" s="1280"/>
      <c r="IDK25" s="1280"/>
      <c r="IDL25" s="1280"/>
      <c r="IDM25" s="1280"/>
      <c r="IDN25" s="1280"/>
      <c r="IDO25" s="1280"/>
      <c r="IDP25" s="1280"/>
      <c r="IDQ25" s="1280"/>
      <c r="IDR25" s="1280"/>
      <c r="IDS25" s="1280"/>
      <c r="IDT25" s="1280"/>
      <c r="IDU25" s="1280"/>
      <c r="IDV25" s="1280"/>
      <c r="IDW25" s="1280"/>
      <c r="IDX25" s="1280"/>
      <c r="IDY25" s="1280"/>
      <c r="IDZ25" s="1280"/>
      <c r="IEA25" s="1280"/>
      <c r="IEB25" s="1280"/>
      <c r="IEC25" s="1280"/>
      <c r="IED25" s="1280"/>
      <c r="IEE25" s="1280"/>
      <c r="IEF25" s="1280"/>
      <c r="IEG25" s="1280"/>
      <c r="IEH25" s="1280"/>
      <c r="IEI25" s="1280"/>
      <c r="IEJ25" s="1280"/>
      <c r="IEK25" s="1280"/>
      <c r="IEL25" s="1280"/>
      <c r="IEM25" s="1280"/>
      <c r="IEN25" s="1280"/>
      <c r="IEO25" s="1280"/>
      <c r="IEP25" s="1280"/>
      <c r="IEQ25" s="1280"/>
      <c r="IER25" s="1280"/>
      <c r="IES25" s="1280"/>
      <c r="IET25" s="1280"/>
      <c r="IEU25" s="1280"/>
      <c r="IEV25" s="1280"/>
      <c r="IEW25" s="1280"/>
      <c r="IEX25" s="1280"/>
      <c r="IEY25" s="1280"/>
      <c r="IEZ25" s="1280"/>
      <c r="IFA25" s="1280"/>
      <c r="IFB25" s="1280"/>
      <c r="IFC25" s="1280"/>
      <c r="IFD25" s="1280"/>
      <c r="IFE25" s="1280"/>
      <c r="IFF25" s="1280"/>
      <c r="IFG25" s="1280"/>
      <c r="IFH25" s="1280"/>
      <c r="IFI25" s="1280"/>
      <c r="IFJ25" s="1280"/>
      <c r="IFK25" s="1280"/>
      <c r="IFL25" s="1280"/>
      <c r="IFM25" s="1280"/>
      <c r="IFN25" s="1280"/>
      <c r="IFO25" s="1280"/>
      <c r="IFP25" s="1280"/>
      <c r="IFQ25" s="1280"/>
      <c r="IFR25" s="1280"/>
      <c r="IFS25" s="1280"/>
      <c r="IFT25" s="1280"/>
      <c r="IFU25" s="1280"/>
      <c r="IFV25" s="1280"/>
      <c r="IFW25" s="1280"/>
      <c r="IFX25" s="1280"/>
      <c r="IFY25" s="1280"/>
      <c r="IFZ25" s="1280"/>
      <c r="IGA25" s="1280"/>
      <c r="IGB25" s="1280"/>
      <c r="IGC25" s="1280"/>
      <c r="IGD25" s="1280"/>
      <c r="IGE25" s="1280"/>
      <c r="IGF25" s="1280"/>
      <c r="IGG25" s="1280"/>
      <c r="IGH25" s="1280"/>
      <c r="IGI25" s="1280"/>
      <c r="IGJ25" s="1280"/>
      <c r="IGK25" s="1280"/>
      <c r="IGL25" s="1280"/>
      <c r="IGM25" s="1280"/>
      <c r="IGN25" s="1280"/>
      <c r="IGO25" s="1280"/>
      <c r="IGP25" s="1280"/>
      <c r="IGQ25" s="1280"/>
      <c r="IGR25" s="1280"/>
      <c r="IGS25" s="1280"/>
      <c r="IGT25" s="1280"/>
      <c r="IGU25" s="1280"/>
      <c r="IGV25" s="1280"/>
      <c r="IGW25" s="1280"/>
      <c r="IGX25" s="1280"/>
      <c r="IGY25" s="1280"/>
      <c r="IGZ25" s="1280"/>
      <c r="IHA25" s="1280"/>
      <c r="IHB25" s="1280"/>
      <c r="IHC25" s="1280"/>
      <c r="IHD25" s="1280"/>
      <c r="IHE25" s="1280"/>
      <c r="IHF25" s="1280"/>
      <c r="IHG25" s="1280"/>
      <c r="IHH25" s="1280"/>
      <c r="IHI25" s="1280"/>
      <c r="IHJ25" s="1280"/>
      <c r="IHK25" s="1280"/>
      <c r="IHL25" s="1280"/>
      <c r="IHM25" s="1280"/>
      <c r="IHN25" s="1280"/>
      <c r="IHO25" s="1280"/>
      <c r="IHP25" s="1280"/>
      <c r="IHQ25" s="1280"/>
      <c r="IHR25" s="1280"/>
      <c r="IHS25" s="1280"/>
      <c r="IHT25" s="1280"/>
      <c r="IHU25" s="1280"/>
      <c r="IHV25" s="1280"/>
      <c r="IHW25" s="1280"/>
      <c r="IHX25" s="1280"/>
      <c r="IHY25" s="1280"/>
      <c r="IHZ25" s="1280"/>
      <c r="IIA25" s="1280"/>
      <c r="IIB25" s="1280"/>
      <c r="IIC25" s="1280"/>
      <c r="IID25" s="1280"/>
      <c r="IIE25" s="1280"/>
      <c r="IIF25" s="1280"/>
      <c r="IIG25" s="1280"/>
      <c r="IIH25" s="1280"/>
      <c r="III25" s="1280"/>
      <c r="IIJ25" s="1280"/>
      <c r="IIK25" s="1280"/>
      <c r="IIL25" s="1280"/>
      <c r="IIM25" s="1280"/>
      <c r="IIN25" s="1280"/>
      <c r="IIO25" s="1280"/>
      <c r="IIP25" s="1280"/>
      <c r="IIQ25" s="1280"/>
      <c r="IIR25" s="1280"/>
      <c r="IIS25" s="1280"/>
      <c r="IIT25" s="1280"/>
      <c r="IIU25" s="1280"/>
      <c r="IIV25" s="1280"/>
      <c r="IIW25" s="1280"/>
      <c r="IIX25" s="1280"/>
      <c r="IIY25" s="1280"/>
      <c r="IIZ25" s="1280"/>
      <c r="IJA25" s="1280"/>
      <c r="IJB25" s="1280"/>
      <c r="IJC25" s="1280"/>
      <c r="IJD25" s="1280"/>
      <c r="IJE25" s="1280"/>
      <c r="IJF25" s="1280"/>
      <c r="IJG25" s="1280"/>
      <c r="IJH25" s="1280"/>
      <c r="IJI25" s="1280"/>
      <c r="IJJ25" s="1280"/>
      <c r="IJK25" s="1280"/>
      <c r="IJL25" s="1280"/>
      <c r="IJM25" s="1280"/>
      <c r="IJN25" s="1280"/>
      <c r="IJO25" s="1280"/>
      <c r="IJP25" s="1280"/>
      <c r="IJQ25" s="1280"/>
      <c r="IJR25" s="1280"/>
      <c r="IJS25" s="1280"/>
      <c r="IJT25" s="1280"/>
      <c r="IJU25" s="1280"/>
      <c r="IJV25" s="1280"/>
      <c r="IJW25" s="1280"/>
      <c r="IJX25" s="1280"/>
      <c r="IJY25" s="1280"/>
      <c r="IJZ25" s="1280"/>
      <c r="IKA25" s="1280"/>
      <c r="IKB25" s="1280"/>
      <c r="IKC25" s="1280"/>
      <c r="IKD25" s="1280"/>
      <c r="IKE25" s="1280"/>
      <c r="IKF25" s="1280"/>
      <c r="IKG25" s="1280"/>
      <c r="IKH25" s="1280"/>
      <c r="IKI25" s="1280"/>
      <c r="IKJ25" s="1280"/>
      <c r="IKK25" s="1280"/>
      <c r="IKL25" s="1280"/>
      <c r="IKM25" s="1280"/>
      <c r="IKN25" s="1280"/>
      <c r="IKO25" s="1280"/>
      <c r="IKP25" s="1280"/>
      <c r="IKQ25" s="1280"/>
      <c r="IKR25" s="1280"/>
      <c r="IKS25" s="1280"/>
      <c r="IKT25" s="1280"/>
      <c r="IKU25" s="1280"/>
      <c r="IKV25" s="1280"/>
      <c r="IKW25" s="1280"/>
      <c r="IKX25" s="1280"/>
      <c r="IKY25" s="1280"/>
      <c r="IKZ25" s="1280"/>
      <c r="ILA25" s="1280"/>
      <c r="ILB25" s="1280"/>
      <c r="ILC25" s="1280"/>
      <c r="ILD25" s="1280"/>
      <c r="ILE25" s="1280"/>
      <c r="ILF25" s="1280"/>
      <c r="ILG25" s="1280"/>
      <c r="ILH25" s="1280"/>
      <c r="ILI25" s="1280"/>
      <c r="ILJ25" s="1280"/>
      <c r="ILK25" s="1280"/>
      <c r="ILL25" s="1280"/>
      <c r="ILM25" s="1280"/>
      <c r="ILN25" s="1280"/>
      <c r="ILO25" s="1280"/>
      <c r="ILP25" s="1280"/>
      <c r="ILQ25" s="1280"/>
      <c r="ILR25" s="1280"/>
      <c r="ILS25" s="1280"/>
      <c r="ILT25" s="1280"/>
      <c r="ILU25" s="1280"/>
      <c r="ILV25" s="1280"/>
      <c r="ILW25" s="1280"/>
      <c r="ILX25" s="1280"/>
      <c r="ILY25" s="1280"/>
      <c r="ILZ25" s="1280"/>
      <c r="IMA25" s="1280"/>
      <c r="IMB25" s="1280"/>
      <c r="IMC25" s="1280"/>
      <c r="IMD25" s="1280"/>
      <c r="IME25" s="1280"/>
      <c r="IMF25" s="1280"/>
      <c r="IMG25" s="1280"/>
      <c r="IMH25" s="1280"/>
      <c r="IMI25" s="1280"/>
      <c r="IMJ25" s="1280"/>
      <c r="IMK25" s="1280"/>
      <c r="IML25" s="1280"/>
      <c r="IMM25" s="1280"/>
      <c r="IMN25" s="1280"/>
      <c r="IMO25" s="1280"/>
      <c r="IMP25" s="1280"/>
      <c r="IMQ25" s="1280"/>
      <c r="IMR25" s="1280"/>
      <c r="IMS25" s="1280"/>
      <c r="IMT25" s="1280"/>
      <c r="IMU25" s="1280"/>
      <c r="IMV25" s="1280"/>
      <c r="IMW25" s="1280"/>
      <c r="IMX25" s="1280"/>
      <c r="IMY25" s="1280"/>
      <c r="IMZ25" s="1280"/>
      <c r="INA25" s="1280"/>
      <c r="INB25" s="1280"/>
      <c r="INC25" s="1280"/>
      <c r="IND25" s="1280"/>
      <c r="INE25" s="1280"/>
      <c r="INF25" s="1280"/>
      <c r="ING25" s="1280"/>
      <c r="INH25" s="1280"/>
      <c r="INI25" s="1280"/>
      <c r="INJ25" s="1280"/>
      <c r="INK25" s="1280"/>
      <c r="INL25" s="1280"/>
      <c r="INM25" s="1280"/>
      <c r="INN25" s="1280"/>
      <c r="INO25" s="1280"/>
      <c r="INP25" s="1280"/>
      <c r="INQ25" s="1280"/>
      <c r="INR25" s="1280"/>
      <c r="INS25" s="1280"/>
      <c r="INT25" s="1280"/>
      <c r="INU25" s="1280"/>
      <c r="INV25" s="1280"/>
      <c r="INW25" s="1280"/>
      <c r="INX25" s="1280"/>
      <c r="INY25" s="1280"/>
      <c r="INZ25" s="1280"/>
      <c r="IOA25" s="1280"/>
      <c r="IOB25" s="1280"/>
      <c r="IOC25" s="1280"/>
      <c r="IOD25" s="1280"/>
      <c r="IOE25" s="1280"/>
      <c r="IOF25" s="1280"/>
      <c r="IOG25" s="1280"/>
      <c r="IOH25" s="1280"/>
      <c r="IOI25" s="1280"/>
      <c r="IOJ25" s="1280"/>
      <c r="IOK25" s="1280"/>
      <c r="IOL25" s="1280"/>
      <c r="IOM25" s="1280"/>
      <c r="ION25" s="1280"/>
      <c r="IOO25" s="1280"/>
      <c r="IOP25" s="1280"/>
      <c r="IOQ25" s="1280"/>
      <c r="IOR25" s="1280"/>
      <c r="IOS25" s="1280"/>
      <c r="IOT25" s="1280"/>
      <c r="IOU25" s="1280"/>
      <c r="IOV25" s="1280"/>
      <c r="IOW25" s="1280"/>
      <c r="IOX25" s="1280"/>
      <c r="IOY25" s="1280"/>
      <c r="IOZ25" s="1280"/>
      <c r="IPA25" s="1280"/>
      <c r="IPB25" s="1280"/>
      <c r="IPC25" s="1280"/>
      <c r="IPD25" s="1280"/>
      <c r="IPE25" s="1280"/>
      <c r="IPF25" s="1280"/>
      <c r="IPG25" s="1280"/>
      <c r="IPH25" s="1280"/>
      <c r="IPI25" s="1280"/>
      <c r="IPJ25" s="1280"/>
      <c r="IPK25" s="1280"/>
      <c r="IPL25" s="1280"/>
      <c r="IPM25" s="1280"/>
      <c r="IPN25" s="1280"/>
      <c r="IPO25" s="1280"/>
      <c r="IPP25" s="1280"/>
      <c r="IPQ25" s="1280"/>
      <c r="IPR25" s="1280"/>
      <c r="IPS25" s="1280"/>
      <c r="IPT25" s="1280"/>
      <c r="IPU25" s="1280"/>
      <c r="IPV25" s="1280"/>
      <c r="IPW25" s="1280"/>
      <c r="IPX25" s="1280"/>
      <c r="IPY25" s="1280"/>
      <c r="IPZ25" s="1280"/>
      <c r="IQA25" s="1280"/>
      <c r="IQB25" s="1280"/>
      <c r="IQC25" s="1280"/>
      <c r="IQD25" s="1280"/>
      <c r="IQE25" s="1280"/>
      <c r="IQF25" s="1280"/>
      <c r="IQG25" s="1280"/>
      <c r="IQH25" s="1280"/>
      <c r="IQI25" s="1280"/>
      <c r="IQJ25" s="1280"/>
      <c r="IQK25" s="1280"/>
      <c r="IQL25" s="1280"/>
      <c r="IQM25" s="1280"/>
      <c r="IQN25" s="1280"/>
      <c r="IQO25" s="1280"/>
      <c r="IQP25" s="1280"/>
      <c r="IQQ25" s="1280"/>
      <c r="IQR25" s="1280"/>
      <c r="IQS25" s="1280"/>
      <c r="IQT25" s="1280"/>
      <c r="IQU25" s="1280"/>
      <c r="IQV25" s="1280"/>
      <c r="IQW25" s="1280"/>
      <c r="IQX25" s="1280"/>
      <c r="IQY25" s="1280"/>
      <c r="IQZ25" s="1280"/>
      <c r="IRA25" s="1280"/>
      <c r="IRB25" s="1280"/>
      <c r="IRC25" s="1280"/>
      <c r="IRD25" s="1280"/>
      <c r="IRE25" s="1280"/>
      <c r="IRF25" s="1280"/>
      <c r="IRG25" s="1280"/>
      <c r="IRH25" s="1280"/>
      <c r="IRI25" s="1280"/>
      <c r="IRJ25" s="1280"/>
      <c r="IRK25" s="1280"/>
      <c r="IRL25" s="1280"/>
      <c r="IRM25" s="1280"/>
      <c r="IRN25" s="1280"/>
      <c r="IRO25" s="1280"/>
      <c r="IRP25" s="1280"/>
      <c r="IRQ25" s="1280"/>
      <c r="IRR25" s="1280"/>
      <c r="IRS25" s="1280"/>
      <c r="IRT25" s="1280"/>
      <c r="IRU25" s="1280"/>
      <c r="IRV25" s="1280"/>
      <c r="IRW25" s="1280"/>
      <c r="IRX25" s="1280"/>
      <c r="IRY25" s="1280"/>
      <c r="IRZ25" s="1280"/>
      <c r="ISA25" s="1280"/>
      <c r="ISB25" s="1280"/>
      <c r="ISC25" s="1280"/>
      <c r="ISD25" s="1280"/>
      <c r="ISE25" s="1280"/>
      <c r="ISF25" s="1280"/>
      <c r="ISG25" s="1280"/>
      <c r="ISH25" s="1280"/>
      <c r="ISI25" s="1280"/>
      <c r="ISJ25" s="1280"/>
      <c r="ISK25" s="1280"/>
      <c r="ISL25" s="1280"/>
      <c r="ISM25" s="1280"/>
      <c r="ISN25" s="1280"/>
      <c r="ISO25" s="1280"/>
      <c r="ISP25" s="1280"/>
      <c r="ISQ25" s="1280"/>
      <c r="ISR25" s="1280"/>
      <c r="ISS25" s="1280"/>
      <c r="IST25" s="1280"/>
      <c r="ISU25" s="1280"/>
      <c r="ISV25" s="1280"/>
      <c r="ISW25" s="1280"/>
      <c r="ISX25" s="1280"/>
      <c r="ISY25" s="1280"/>
      <c r="ISZ25" s="1280"/>
      <c r="ITA25" s="1280"/>
      <c r="ITB25" s="1280"/>
      <c r="ITC25" s="1280"/>
      <c r="ITD25" s="1280"/>
      <c r="ITE25" s="1280"/>
      <c r="ITF25" s="1280"/>
      <c r="ITG25" s="1280"/>
      <c r="ITH25" s="1280"/>
      <c r="ITI25" s="1280"/>
      <c r="ITJ25" s="1280"/>
      <c r="ITK25" s="1280"/>
      <c r="ITL25" s="1280"/>
      <c r="ITM25" s="1280"/>
      <c r="ITN25" s="1280"/>
      <c r="ITO25" s="1280"/>
      <c r="ITP25" s="1280"/>
      <c r="ITQ25" s="1280"/>
      <c r="ITR25" s="1280"/>
      <c r="ITS25" s="1280"/>
      <c r="ITT25" s="1280"/>
      <c r="ITU25" s="1280"/>
      <c r="ITV25" s="1280"/>
      <c r="ITW25" s="1280"/>
      <c r="ITX25" s="1280"/>
      <c r="ITY25" s="1280"/>
      <c r="ITZ25" s="1280"/>
      <c r="IUA25" s="1280"/>
      <c r="IUB25" s="1280"/>
      <c r="IUC25" s="1280"/>
      <c r="IUD25" s="1280"/>
      <c r="IUE25" s="1280"/>
      <c r="IUF25" s="1280"/>
      <c r="IUG25" s="1280"/>
      <c r="IUH25" s="1280"/>
      <c r="IUI25" s="1280"/>
      <c r="IUJ25" s="1280"/>
      <c r="IUK25" s="1280"/>
      <c r="IUL25" s="1280"/>
      <c r="IUM25" s="1280"/>
      <c r="IUN25" s="1280"/>
      <c r="IUO25" s="1280"/>
      <c r="IUP25" s="1280"/>
      <c r="IUQ25" s="1280"/>
      <c r="IUR25" s="1280"/>
      <c r="IUS25" s="1280"/>
      <c r="IUT25" s="1280"/>
      <c r="IUU25" s="1280"/>
      <c r="IUV25" s="1280"/>
      <c r="IUW25" s="1280"/>
      <c r="IUX25" s="1280"/>
      <c r="IUY25" s="1280"/>
      <c r="IUZ25" s="1280"/>
      <c r="IVA25" s="1280"/>
      <c r="IVB25" s="1280"/>
      <c r="IVC25" s="1280"/>
      <c r="IVD25" s="1280"/>
      <c r="IVE25" s="1280"/>
      <c r="IVF25" s="1280"/>
      <c r="IVG25" s="1280"/>
      <c r="IVH25" s="1280"/>
      <c r="IVI25" s="1280"/>
      <c r="IVJ25" s="1280"/>
      <c r="IVK25" s="1280"/>
      <c r="IVL25" s="1280"/>
      <c r="IVM25" s="1280"/>
      <c r="IVN25" s="1280"/>
      <c r="IVO25" s="1280"/>
      <c r="IVP25" s="1280"/>
      <c r="IVQ25" s="1280"/>
      <c r="IVR25" s="1280"/>
      <c r="IVS25" s="1280"/>
      <c r="IVT25" s="1280"/>
      <c r="IVU25" s="1280"/>
      <c r="IVV25" s="1280"/>
      <c r="IVW25" s="1280"/>
      <c r="IVX25" s="1280"/>
      <c r="IVY25" s="1280"/>
      <c r="IVZ25" s="1280"/>
      <c r="IWA25" s="1280"/>
      <c r="IWB25" s="1280"/>
      <c r="IWC25" s="1280"/>
      <c r="IWD25" s="1280"/>
      <c r="IWE25" s="1280"/>
      <c r="IWF25" s="1280"/>
      <c r="IWG25" s="1280"/>
      <c r="IWH25" s="1280"/>
      <c r="IWI25" s="1280"/>
      <c r="IWJ25" s="1280"/>
      <c r="IWK25" s="1280"/>
      <c r="IWL25" s="1280"/>
      <c r="IWM25" s="1280"/>
      <c r="IWN25" s="1280"/>
      <c r="IWO25" s="1280"/>
      <c r="IWP25" s="1280"/>
      <c r="IWQ25" s="1280"/>
      <c r="IWR25" s="1280"/>
      <c r="IWS25" s="1280"/>
      <c r="IWT25" s="1280"/>
      <c r="IWU25" s="1280"/>
      <c r="IWV25" s="1280"/>
      <c r="IWW25" s="1280"/>
      <c r="IWX25" s="1280"/>
      <c r="IWY25" s="1280"/>
      <c r="IWZ25" s="1280"/>
      <c r="IXA25" s="1280"/>
      <c r="IXB25" s="1280"/>
      <c r="IXC25" s="1280"/>
      <c r="IXD25" s="1280"/>
      <c r="IXE25" s="1280"/>
      <c r="IXF25" s="1280"/>
      <c r="IXG25" s="1280"/>
      <c r="IXH25" s="1280"/>
      <c r="IXI25" s="1280"/>
      <c r="IXJ25" s="1280"/>
      <c r="IXK25" s="1280"/>
      <c r="IXL25" s="1280"/>
      <c r="IXM25" s="1280"/>
      <c r="IXN25" s="1280"/>
      <c r="IXO25" s="1280"/>
      <c r="IXP25" s="1280"/>
      <c r="IXQ25" s="1280"/>
      <c r="IXR25" s="1280"/>
      <c r="IXS25" s="1280"/>
      <c r="IXT25" s="1280"/>
      <c r="IXU25" s="1280"/>
      <c r="IXV25" s="1280"/>
      <c r="IXW25" s="1280"/>
      <c r="IXX25" s="1280"/>
      <c r="IXY25" s="1280"/>
      <c r="IXZ25" s="1280"/>
      <c r="IYA25" s="1280"/>
      <c r="IYB25" s="1280"/>
      <c r="IYC25" s="1280"/>
      <c r="IYD25" s="1280"/>
      <c r="IYE25" s="1280"/>
      <c r="IYF25" s="1280"/>
      <c r="IYG25" s="1280"/>
      <c r="IYH25" s="1280"/>
      <c r="IYI25" s="1280"/>
      <c r="IYJ25" s="1280"/>
      <c r="IYK25" s="1280"/>
      <c r="IYL25" s="1280"/>
      <c r="IYM25" s="1280"/>
      <c r="IYN25" s="1280"/>
      <c r="IYO25" s="1280"/>
      <c r="IYP25" s="1280"/>
      <c r="IYQ25" s="1280"/>
      <c r="IYR25" s="1280"/>
      <c r="IYS25" s="1280"/>
      <c r="IYT25" s="1280"/>
      <c r="IYU25" s="1280"/>
      <c r="IYV25" s="1280"/>
      <c r="IYW25" s="1280"/>
      <c r="IYX25" s="1280"/>
      <c r="IYY25" s="1280"/>
      <c r="IYZ25" s="1280"/>
      <c r="IZA25" s="1280"/>
      <c r="IZB25" s="1280"/>
      <c r="IZC25" s="1280"/>
      <c r="IZD25" s="1280"/>
      <c r="IZE25" s="1280"/>
      <c r="IZF25" s="1280"/>
      <c r="IZG25" s="1280"/>
      <c r="IZH25" s="1280"/>
      <c r="IZI25" s="1280"/>
      <c r="IZJ25" s="1280"/>
      <c r="IZK25" s="1280"/>
      <c r="IZL25" s="1280"/>
      <c r="IZM25" s="1280"/>
      <c r="IZN25" s="1280"/>
      <c r="IZO25" s="1280"/>
      <c r="IZP25" s="1280"/>
      <c r="IZQ25" s="1280"/>
      <c r="IZR25" s="1280"/>
      <c r="IZS25" s="1280"/>
      <c r="IZT25" s="1280"/>
      <c r="IZU25" s="1280"/>
      <c r="IZV25" s="1280"/>
      <c r="IZW25" s="1280"/>
      <c r="IZX25" s="1280"/>
      <c r="IZY25" s="1280"/>
      <c r="IZZ25" s="1280"/>
      <c r="JAA25" s="1280"/>
      <c r="JAB25" s="1280"/>
      <c r="JAC25" s="1280"/>
      <c r="JAD25" s="1280"/>
      <c r="JAE25" s="1280"/>
      <c r="JAF25" s="1280"/>
      <c r="JAG25" s="1280"/>
      <c r="JAH25" s="1280"/>
      <c r="JAI25" s="1280"/>
      <c r="JAJ25" s="1280"/>
      <c r="JAK25" s="1280"/>
      <c r="JAL25" s="1280"/>
      <c r="JAM25" s="1280"/>
      <c r="JAN25" s="1280"/>
      <c r="JAO25" s="1280"/>
      <c r="JAP25" s="1280"/>
      <c r="JAQ25" s="1280"/>
      <c r="JAR25" s="1280"/>
      <c r="JAS25" s="1280"/>
      <c r="JAT25" s="1280"/>
      <c r="JAU25" s="1280"/>
      <c r="JAV25" s="1280"/>
      <c r="JAW25" s="1280"/>
      <c r="JAX25" s="1280"/>
      <c r="JAY25" s="1280"/>
      <c r="JAZ25" s="1280"/>
      <c r="JBA25" s="1280"/>
      <c r="JBB25" s="1280"/>
      <c r="JBC25" s="1280"/>
      <c r="JBD25" s="1280"/>
      <c r="JBE25" s="1280"/>
      <c r="JBF25" s="1280"/>
      <c r="JBG25" s="1280"/>
      <c r="JBH25" s="1280"/>
      <c r="JBI25" s="1280"/>
      <c r="JBJ25" s="1280"/>
      <c r="JBK25" s="1280"/>
      <c r="JBL25" s="1280"/>
      <c r="JBM25" s="1280"/>
      <c r="JBN25" s="1280"/>
      <c r="JBO25" s="1280"/>
      <c r="JBP25" s="1280"/>
      <c r="JBQ25" s="1280"/>
      <c r="JBR25" s="1280"/>
      <c r="JBS25" s="1280"/>
      <c r="JBT25" s="1280"/>
      <c r="JBU25" s="1280"/>
      <c r="JBV25" s="1280"/>
      <c r="JBW25" s="1280"/>
      <c r="JBX25" s="1280"/>
      <c r="JBY25" s="1280"/>
      <c r="JBZ25" s="1280"/>
      <c r="JCA25" s="1280"/>
      <c r="JCB25" s="1280"/>
      <c r="JCC25" s="1280"/>
      <c r="JCD25" s="1280"/>
      <c r="JCE25" s="1280"/>
      <c r="JCF25" s="1280"/>
      <c r="JCG25" s="1280"/>
      <c r="JCH25" s="1280"/>
      <c r="JCI25" s="1280"/>
      <c r="JCJ25" s="1280"/>
      <c r="JCK25" s="1280"/>
      <c r="JCL25" s="1280"/>
      <c r="JCM25" s="1280"/>
      <c r="JCN25" s="1280"/>
      <c r="JCO25" s="1280"/>
      <c r="JCP25" s="1280"/>
      <c r="JCQ25" s="1280"/>
      <c r="JCR25" s="1280"/>
      <c r="JCS25" s="1280"/>
      <c r="JCT25" s="1280"/>
      <c r="JCU25" s="1280"/>
      <c r="JCV25" s="1280"/>
      <c r="JCW25" s="1280"/>
      <c r="JCX25" s="1280"/>
      <c r="JCY25" s="1280"/>
      <c r="JCZ25" s="1280"/>
      <c r="JDA25" s="1280"/>
      <c r="JDB25" s="1280"/>
      <c r="JDC25" s="1280"/>
      <c r="JDD25" s="1280"/>
      <c r="JDE25" s="1280"/>
      <c r="JDF25" s="1280"/>
      <c r="JDG25" s="1280"/>
      <c r="JDH25" s="1280"/>
      <c r="JDI25" s="1280"/>
      <c r="JDJ25" s="1280"/>
      <c r="JDK25" s="1280"/>
      <c r="JDL25" s="1280"/>
      <c r="JDM25" s="1280"/>
      <c r="JDN25" s="1280"/>
      <c r="JDO25" s="1280"/>
      <c r="JDP25" s="1280"/>
      <c r="JDQ25" s="1280"/>
      <c r="JDR25" s="1280"/>
      <c r="JDS25" s="1280"/>
      <c r="JDT25" s="1280"/>
      <c r="JDU25" s="1280"/>
      <c r="JDV25" s="1280"/>
      <c r="JDW25" s="1280"/>
      <c r="JDX25" s="1280"/>
      <c r="JDY25" s="1280"/>
      <c r="JDZ25" s="1280"/>
      <c r="JEA25" s="1280"/>
      <c r="JEB25" s="1280"/>
      <c r="JEC25" s="1280"/>
      <c r="JED25" s="1280"/>
      <c r="JEE25" s="1280"/>
      <c r="JEF25" s="1280"/>
      <c r="JEG25" s="1280"/>
      <c r="JEH25" s="1280"/>
      <c r="JEI25" s="1280"/>
      <c r="JEJ25" s="1280"/>
      <c r="JEK25" s="1280"/>
      <c r="JEL25" s="1280"/>
      <c r="JEM25" s="1280"/>
      <c r="JEN25" s="1280"/>
      <c r="JEO25" s="1280"/>
      <c r="JEP25" s="1280"/>
      <c r="JEQ25" s="1280"/>
      <c r="JER25" s="1280"/>
      <c r="JES25" s="1280"/>
      <c r="JET25" s="1280"/>
      <c r="JEU25" s="1280"/>
      <c r="JEV25" s="1280"/>
      <c r="JEW25" s="1280"/>
      <c r="JEX25" s="1280"/>
      <c r="JEY25" s="1280"/>
      <c r="JEZ25" s="1280"/>
      <c r="JFA25" s="1280"/>
      <c r="JFB25" s="1280"/>
      <c r="JFC25" s="1280"/>
      <c r="JFD25" s="1280"/>
      <c r="JFE25" s="1280"/>
      <c r="JFF25" s="1280"/>
      <c r="JFG25" s="1280"/>
      <c r="JFH25" s="1280"/>
      <c r="JFI25" s="1280"/>
      <c r="JFJ25" s="1280"/>
      <c r="JFK25" s="1280"/>
      <c r="JFL25" s="1280"/>
      <c r="JFM25" s="1280"/>
      <c r="JFN25" s="1280"/>
      <c r="JFO25" s="1280"/>
      <c r="JFP25" s="1280"/>
      <c r="JFQ25" s="1280"/>
      <c r="JFR25" s="1280"/>
      <c r="JFS25" s="1280"/>
      <c r="JFT25" s="1280"/>
      <c r="JFU25" s="1280"/>
      <c r="JFV25" s="1280"/>
      <c r="JFW25" s="1280"/>
      <c r="JFX25" s="1280"/>
      <c r="JFY25" s="1280"/>
      <c r="JFZ25" s="1280"/>
      <c r="JGA25" s="1280"/>
      <c r="JGB25" s="1280"/>
      <c r="JGC25" s="1280"/>
      <c r="JGD25" s="1280"/>
      <c r="JGE25" s="1280"/>
      <c r="JGF25" s="1280"/>
      <c r="JGG25" s="1280"/>
      <c r="JGH25" s="1280"/>
      <c r="JGI25" s="1280"/>
      <c r="JGJ25" s="1280"/>
      <c r="JGK25" s="1280"/>
      <c r="JGL25" s="1280"/>
      <c r="JGM25" s="1280"/>
      <c r="JGN25" s="1280"/>
      <c r="JGO25" s="1280"/>
      <c r="JGP25" s="1280"/>
      <c r="JGQ25" s="1280"/>
      <c r="JGR25" s="1280"/>
      <c r="JGS25" s="1280"/>
      <c r="JGT25" s="1280"/>
      <c r="JGU25" s="1280"/>
      <c r="JGV25" s="1280"/>
      <c r="JGW25" s="1280"/>
      <c r="JGX25" s="1280"/>
      <c r="JGY25" s="1280"/>
      <c r="JGZ25" s="1280"/>
      <c r="JHA25" s="1280"/>
      <c r="JHB25" s="1280"/>
      <c r="JHC25" s="1280"/>
      <c r="JHD25" s="1280"/>
      <c r="JHE25" s="1280"/>
      <c r="JHF25" s="1280"/>
      <c r="JHG25" s="1280"/>
      <c r="JHH25" s="1280"/>
      <c r="JHI25" s="1280"/>
      <c r="JHJ25" s="1280"/>
      <c r="JHK25" s="1280"/>
      <c r="JHL25" s="1280"/>
      <c r="JHM25" s="1280"/>
      <c r="JHN25" s="1280"/>
      <c r="JHO25" s="1280"/>
      <c r="JHP25" s="1280"/>
      <c r="JHQ25" s="1280"/>
      <c r="JHR25" s="1280"/>
      <c r="JHS25" s="1280"/>
      <c r="JHT25" s="1280"/>
      <c r="JHU25" s="1280"/>
      <c r="JHV25" s="1280"/>
      <c r="JHW25" s="1280"/>
      <c r="JHX25" s="1280"/>
      <c r="JHY25" s="1280"/>
      <c r="JHZ25" s="1280"/>
      <c r="JIA25" s="1280"/>
      <c r="JIB25" s="1280"/>
      <c r="JIC25" s="1280"/>
      <c r="JID25" s="1280"/>
      <c r="JIE25" s="1280"/>
      <c r="JIF25" s="1280"/>
      <c r="JIG25" s="1280"/>
      <c r="JIH25" s="1280"/>
      <c r="JII25" s="1280"/>
      <c r="JIJ25" s="1280"/>
      <c r="JIK25" s="1280"/>
      <c r="JIL25" s="1280"/>
      <c r="JIM25" s="1280"/>
      <c r="JIN25" s="1280"/>
      <c r="JIO25" s="1280"/>
      <c r="JIP25" s="1280"/>
      <c r="JIQ25" s="1280"/>
      <c r="JIR25" s="1280"/>
      <c r="JIS25" s="1280"/>
      <c r="JIT25" s="1280"/>
      <c r="JIU25" s="1280"/>
      <c r="JIV25" s="1280"/>
      <c r="JIW25" s="1280"/>
      <c r="JIX25" s="1280"/>
      <c r="JIY25" s="1280"/>
      <c r="JIZ25" s="1280"/>
      <c r="JJA25" s="1280"/>
      <c r="JJB25" s="1280"/>
      <c r="JJC25" s="1280"/>
      <c r="JJD25" s="1280"/>
      <c r="JJE25" s="1280"/>
      <c r="JJF25" s="1280"/>
      <c r="JJG25" s="1280"/>
      <c r="JJH25" s="1280"/>
      <c r="JJI25" s="1280"/>
      <c r="JJJ25" s="1280"/>
      <c r="JJK25" s="1280"/>
      <c r="JJL25" s="1280"/>
      <c r="JJM25" s="1280"/>
      <c r="JJN25" s="1280"/>
      <c r="JJO25" s="1280"/>
      <c r="JJP25" s="1280"/>
      <c r="JJQ25" s="1280"/>
      <c r="JJR25" s="1280"/>
      <c r="JJS25" s="1280"/>
      <c r="JJT25" s="1280"/>
      <c r="JJU25" s="1280"/>
      <c r="JJV25" s="1280"/>
      <c r="JJW25" s="1280"/>
      <c r="JJX25" s="1280"/>
      <c r="JJY25" s="1280"/>
      <c r="JJZ25" s="1280"/>
      <c r="JKA25" s="1280"/>
      <c r="JKB25" s="1280"/>
      <c r="JKC25" s="1280"/>
      <c r="JKD25" s="1280"/>
      <c r="JKE25" s="1280"/>
      <c r="JKF25" s="1280"/>
      <c r="JKG25" s="1280"/>
      <c r="JKH25" s="1280"/>
      <c r="JKI25" s="1280"/>
      <c r="JKJ25" s="1280"/>
      <c r="JKK25" s="1280"/>
      <c r="JKL25" s="1280"/>
      <c r="JKM25" s="1280"/>
      <c r="JKN25" s="1280"/>
      <c r="JKO25" s="1280"/>
      <c r="JKP25" s="1280"/>
      <c r="JKQ25" s="1280"/>
      <c r="JKR25" s="1280"/>
      <c r="JKS25" s="1280"/>
      <c r="JKT25" s="1280"/>
      <c r="JKU25" s="1280"/>
      <c r="JKV25" s="1280"/>
      <c r="JKW25" s="1280"/>
      <c r="JKX25" s="1280"/>
      <c r="JKY25" s="1280"/>
      <c r="JKZ25" s="1280"/>
      <c r="JLA25" s="1280"/>
      <c r="JLB25" s="1280"/>
      <c r="JLC25" s="1280"/>
      <c r="JLD25" s="1280"/>
      <c r="JLE25" s="1280"/>
      <c r="JLF25" s="1280"/>
      <c r="JLG25" s="1280"/>
      <c r="JLH25" s="1280"/>
      <c r="JLI25" s="1280"/>
      <c r="JLJ25" s="1280"/>
      <c r="JLK25" s="1280"/>
      <c r="JLL25" s="1280"/>
      <c r="JLM25" s="1280"/>
      <c r="JLN25" s="1280"/>
      <c r="JLO25" s="1280"/>
      <c r="JLP25" s="1280"/>
      <c r="JLQ25" s="1280"/>
      <c r="JLR25" s="1280"/>
      <c r="JLS25" s="1280"/>
      <c r="JLT25" s="1280"/>
      <c r="JLU25" s="1280"/>
      <c r="JLV25" s="1280"/>
      <c r="JLW25" s="1280"/>
      <c r="JLX25" s="1280"/>
      <c r="JLY25" s="1280"/>
      <c r="JLZ25" s="1280"/>
      <c r="JMA25" s="1280"/>
      <c r="JMB25" s="1280"/>
      <c r="JMC25" s="1280"/>
      <c r="JMD25" s="1280"/>
      <c r="JME25" s="1280"/>
      <c r="JMF25" s="1280"/>
      <c r="JMG25" s="1280"/>
      <c r="JMH25" s="1280"/>
      <c r="JMI25" s="1280"/>
      <c r="JMJ25" s="1280"/>
      <c r="JMK25" s="1280"/>
      <c r="JML25" s="1280"/>
      <c r="JMM25" s="1280"/>
      <c r="JMN25" s="1280"/>
      <c r="JMO25" s="1280"/>
      <c r="JMP25" s="1280"/>
      <c r="JMQ25" s="1280"/>
      <c r="JMR25" s="1280"/>
      <c r="JMS25" s="1280"/>
      <c r="JMT25" s="1280"/>
      <c r="JMU25" s="1280"/>
      <c r="JMV25" s="1280"/>
      <c r="JMW25" s="1280"/>
      <c r="JMX25" s="1280"/>
      <c r="JMY25" s="1280"/>
      <c r="JMZ25" s="1280"/>
      <c r="JNA25" s="1280"/>
      <c r="JNB25" s="1280"/>
      <c r="JNC25" s="1280"/>
      <c r="JND25" s="1280"/>
      <c r="JNE25" s="1280"/>
      <c r="JNF25" s="1280"/>
      <c r="JNG25" s="1280"/>
      <c r="JNH25" s="1280"/>
      <c r="JNI25" s="1280"/>
      <c r="JNJ25" s="1280"/>
      <c r="JNK25" s="1280"/>
      <c r="JNL25" s="1280"/>
      <c r="JNM25" s="1280"/>
      <c r="JNN25" s="1280"/>
      <c r="JNO25" s="1280"/>
      <c r="JNP25" s="1280"/>
      <c r="JNQ25" s="1280"/>
      <c r="JNR25" s="1280"/>
      <c r="JNS25" s="1280"/>
      <c r="JNT25" s="1280"/>
      <c r="JNU25" s="1280"/>
      <c r="JNV25" s="1280"/>
      <c r="JNW25" s="1280"/>
      <c r="JNX25" s="1280"/>
      <c r="JNY25" s="1280"/>
      <c r="JNZ25" s="1280"/>
      <c r="JOA25" s="1280"/>
      <c r="JOB25" s="1280"/>
      <c r="JOC25" s="1280"/>
      <c r="JOD25" s="1280"/>
      <c r="JOE25" s="1280"/>
      <c r="JOF25" s="1280"/>
      <c r="JOG25" s="1280"/>
      <c r="JOH25" s="1280"/>
      <c r="JOI25" s="1280"/>
      <c r="JOJ25" s="1280"/>
      <c r="JOK25" s="1280"/>
      <c r="JOL25" s="1280"/>
      <c r="JOM25" s="1280"/>
      <c r="JON25" s="1280"/>
      <c r="JOO25" s="1280"/>
      <c r="JOP25" s="1280"/>
      <c r="JOQ25" s="1280"/>
      <c r="JOR25" s="1280"/>
      <c r="JOS25" s="1280"/>
      <c r="JOT25" s="1280"/>
      <c r="JOU25" s="1280"/>
      <c r="JOV25" s="1280"/>
      <c r="JOW25" s="1280"/>
      <c r="JOX25" s="1280"/>
      <c r="JOY25" s="1280"/>
      <c r="JOZ25" s="1280"/>
      <c r="JPA25" s="1280"/>
      <c r="JPB25" s="1280"/>
      <c r="JPC25" s="1280"/>
      <c r="JPD25" s="1280"/>
      <c r="JPE25" s="1280"/>
      <c r="JPF25" s="1280"/>
      <c r="JPG25" s="1280"/>
      <c r="JPH25" s="1280"/>
      <c r="JPI25" s="1280"/>
      <c r="JPJ25" s="1280"/>
      <c r="JPK25" s="1280"/>
      <c r="JPL25" s="1280"/>
      <c r="JPM25" s="1280"/>
      <c r="JPN25" s="1280"/>
      <c r="JPO25" s="1280"/>
      <c r="JPP25" s="1280"/>
      <c r="JPQ25" s="1280"/>
      <c r="JPR25" s="1280"/>
      <c r="JPS25" s="1280"/>
      <c r="JPT25" s="1280"/>
      <c r="JPU25" s="1280"/>
      <c r="JPV25" s="1280"/>
      <c r="JPW25" s="1280"/>
      <c r="JPX25" s="1280"/>
      <c r="JPY25" s="1280"/>
      <c r="JPZ25" s="1280"/>
      <c r="JQA25" s="1280"/>
      <c r="JQB25" s="1280"/>
      <c r="JQC25" s="1280"/>
      <c r="JQD25" s="1280"/>
      <c r="JQE25" s="1280"/>
      <c r="JQF25" s="1280"/>
      <c r="JQG25" s="1280"/>
      <c r="JQH25" s="1280"/>
      <c r="JQI25" s="1280"/>
      <c r="JQJ25" s="1280"/>
      <c r="JQK25" s="1280"/>
      <c r="JQL25" s="1280"/>
      <c r="JQM25" s="1280"/>
      <c r="JQN25" s="1280"/>
      <c r="JQO25" s="1280"/>
      <c r="JQP25" s="1280"/>
      <c r="JQQ25" s="1280"/>
      <c r="JQR25" s="1280"/>
      <c r="JQS25" s="1280"/>
      <c r="JQT25" s="1280"/>
      <c r="JQU25" s="1280"/>
      <c r="JQV25" s="1280"/>
      <c r="JQW25" s="1280"/>
      <c r="JQX25" s="1280"/>
      <c r="JQY25" s="1280"/>
      <c r="JQZ25" s="1280"/>
      <c r="JRA25" s="1280"/>
      <c r="JRB25" s="1280"/>
      <c r="JRC25" s="1280"/>
      <c r="JRD25" s="1280"/>
      <c r="JRE25" s="1280"/>
      <c r="JRF25" s="1280"/>
      <c r="JRG25" s="1280"/>
      <c r="JRH25" s="1280"/>
      <c r="JRI25" s="1280"/>
      <c r="JRJ25" s="1280"/>
      <c r="JRK25" s="1280"/>
      <c r="JRL25" s="1280"/>
      <c r="JRM25" s="1280"/>
      <c r="JRN25" s="1280"/>
      <c r="JRO25" s="1280"/>
      <c r="JRP25" s="1280"/>
      <c r="JRQ25" s="1280"/>
      <c r="JRR25" s="1280"/>
      <c r="JRS25" s="1280"/>
      <c r="JRT25" s="1280"/>
      <c r="JRU25" s="1280"/>
      <c r="JRV25" s="1280"/>
      <c r="JRW25" s="1280"/>
      <c r="JRX25" s="1280"/>
      <c r="JRY25" s="1280"/>
      <c r="JRZ25" s="1280"/>
      <c r="JSA25" s="1280"/>
      <c r="JSB25" s="1280"/>
      <c r="JSC25" s="1280"/>
      <c r="JSD25" s="1280"/>
      <c r="JSE25" s="1280"/>
      <c r="JSF25" s="1280"/>
      <c r="JSG25" s="1280"/>
      <c r="JSH25" s="1280"/>
      <c r="JSI25" s="1280"/>
      <c r="JSJ25" s="1280"/>
      <c r="JSK25" s="1280"/>
      <c r="JSL25" s="1280"/>
      <c r="JSM25" s="1280"/>
      <c r="JSN25" s="1280"/>
      <c r="JSO25" s="1280"/>
      <c r="JSP25" s="1280"/>
      <c r="JSQ25" s="1280"/>
      <c r="JSR25" s="1280"/>
      <c r="JSS25" s="1280"/>
      <c r="JST25" s="1280"/>
      <c r="JSU25" s="1280"/>
      <c r="JSV25" s="1280"/>
      <c r="JSW25" s="1280"/>
      <c r="JSX25" s="1280"/>
      <c r="JSY25" s="1280"/>
      <c r="JSZ25" s="1280"/>
      <c r="JTA25" s="1280"/>
      <c r="JTB25" s="1280"/>
      <c r="JTC25" s="1280"/>
      <c r="JTD25" s="1280"/>
      <c r="JTE25" s="1280"/>
      <c r="JTF25" s="1280"/>
      <c r="JTG25" s="1280"/>
      <c r="JTH25" s="1280"/>
      <c r="JTI25" s="1280"/>
      <c r="JTJ25" s="1280"/>
      <c r="JTK25" s="1280"/>
      <c r="JTL25" s="1280"/>
      <c r="JTM25" s="1280"/>
      <c r="JTN25" s="1280"/>
      <c r="JTO25" s="1280"/>
      <c r="JTP25" s="1280"/>
      <c r="JTQ25" s="1280"/>
      <c r="JTR25" s="1280"/>
      <c r="JTS25" s="1280"/>
      <c r="JTT25" s="1280"/>
      <c r="JTU25" s="1280"/>
      <c r="JTV25" s="1280"/>
      <c r="JTW25" s="1280"/>
      <c r="JTX25" s="1280"/>
      <c r="JTY25" s="1280"/>
      <c r="JTZ25" s="1280"/>
      <c r="JUA25" s="1280"/>
      <c r="JUB25" s="1280"/>
      <c r="JUC25" s="1280"/>
      <c r="JUD25" s="1280"/>
      <c r="JUE25" s="1280"/>
      <c r="JUF25" s="1280"/>
      <c r="JUG25" s="1280"/>
      <c r="JUH25" s="1280"/>
      <c r="JUI25" s="1280"/>
      <c r="JUJ25" s="1280"/>
      <c r="JUK25" s="1280"/>
      <c r="JUL25" s="1280"/>
      <c r="JUM25" s="1280"/>
      <c r="JUN25" s="1280"/>
      <c r="JUO25" s="1280"/>
      <c r="JUP25" s="1280"/>
      <c r="JUQ25" s="1280"/>
      <c r="JUR25" s="1280"/>
      <c r="JUS25" s="1280"/>
      <c r="JUT25" s="1280"/>
      <c r="JUU25" s="1280"/>
      <c r="JUV25" s="1280"/>
      <c r="JUW25" s="1280"/>
      <c r="JUX25" s="1280"/>
      <c r="JUY25" s="1280"/>
      <c r="JUZ25" s="1280"/>
      <c r="JVA25" s="1280"/>
      <c r="JVB25" s="1280"/>
      <c r="JVC25" s="1280"/>
      <c r="JVD25" s="1280"/>
      <c r="JVE25" s="1280"/>
      <c r="JVF25" s="1280"/>
      <c r="JVG25" s="1280"/>
      <c r="JVH25" s="1280"/>
      <c r="JVI25" s="1280"/>
      <c r="JVJ25" s="1280"/>
      <c r="JVK25" s="1280"/>
      <c r="JVL25" s="1280"/>
      <c r="JVM25" s="1280"/>
      <c r="JVN25" s="1280"/>
      <c r="JVO25" s="1280"/>
      <c r="JVP25" s="1280"/>
      <c r="JVQ25" s="1280"/>
      <c r="JVR25" s="1280"/>
      <c r="JVS25" s="1280"/>
      <c r="JVT25" s="1280"/>
      <c r="JVU25" s="1280"/>
      <c r="JVV25" s="1280"/>
      <c r="JVW25" s="1280"/>
      <c r="JVX25" s="1280"/>
      <c r="JVY25" s="1280"/>
      <c r="JVZ25" s="1280"/>
      <c r="JWA25" s="1280"/>
      <c r="JWB25" s="1280"/>
      <c r="JWC25" s="1280"/>
      <c r="JWD25" s="1280"/>
      <c r="JWE25" s="1280"/>
      <c r="JWF25" s="1280"/>
      <c r="JWG25" s="1280"/>
      <c r="JWH25" s="1280"/>
      <c r="JWI25" s="1280"/>
      <c r="JWJ25" s="1280"/>
      <c r="JWK25" s="1280"/>
      <c r="JWL25" s="1280"/>
      <c r="JWM25" s="1280"/>
      <c r="JWN25" s="1280"/>
      <c r="JWO25" s="1280"/>
      <c r="JWP25" s="1280"/>
      <c r="JWQ25" s="1280"/>
      <c r="JWR25" s="1280"/>
      <c r="JWS25" s="1280"/>
      <c r="JWT25" s="1280"/>
      <c r="JWU25" s="1280"/>
      <c r="JWV25" s="1280"/>
      <c r="JWW25" s="1280"/>
      <c r="JWX25" s="1280"/>
      <c r="JWY25" s="1280"/>
      <c r="JWZ25" s="1280"/>
      <c r="JXA25" s="1280"/>
      <c r="JXB25" s="1280"/>
      <c r="JXC25" s="1280"/>
      <c r="JXD25" s="1280"/>
      <c r="JXE25" s="1280"/>
      <c r="JXF25" s="1280"/>
      <c r="JXG25" s="1280"/>
      <c r="JXH25" s="1280"/>
      <c r="JXI25" s="1280"/>
      <c r="JXJ25" s="1280"/>
      <c r="JXK25" s="1280"/>
      <c r="JXL25" s="1280"/>
      <c r="JXM25" s="1280"/>
      <c r="JXN25" s="1280"/>
      <c r="JXO25" s="1280"/>
      <c r="JXP25" s="1280"/>
      <c r="JXQ25" s="1280"/>
      <c r="JXR25" s="1280"/>
      <c r="JXS25" s="1280"/>
      <c r="JXT25" s="1280"/>
      <c r="JXU25" s="1280"/>
      <c r="JXV25" s="1280"/>
      <c r="JXW25" s="1280"/>
      <c r="JXX25" s="1280"/>
      <c r="JXY25" s="1280"/>
      <c r="JXZ25" s="1280"/>
      <c r="JYA25" s="1280"/>
      <c r="JYB25" s="1280"/>
      <c r="JYC25" s="1280"/>
      <c r="JYD25" s="1280"/>
      <c r="JYE25" s="1280"/>
      <c r="JYF25" s="1280"/>
      <c r="JYG25" s="1280"/>
      <c r="JYH25" s="1280"/>
      <c r="JYI25" s="1280"/>
      <c r="JYJ25" s="1280"/>
      <c r="JYK25" s="1280"/>
      <c r="JYL25" s="1280"/>
      <c r="JYM25" s="1280"/>
      <c r="JYN25" s="1280"/>
      <c r="JYO25" s="1280"/>
      <c r="JYP25" s="1280"/>
      <c r="JYQ25" s="1280"/>
      <c r="JYR25" s="1280"/>
      <c r="JYS25" s="1280"/>
      <c r="JYT25" s="1280"/>
      <c r="JYU25" s="1280"/>
      <c r="JYV25" s="1280"/>
      <c r="JYW25" s="1280"/>
      <c r="JYX25" s="1280"/>
      <c r="JYY25" s="1280"/>
      <c r="JYZ25" s="1280"/>
      <c r="JZA25" s="1280"/>
      <c r="JZB25" s="1280"/>
      <c r="JZC25" s="1280"/>
      <c r="JZD25" s="1280"/>
      <c r="JZE25" s="1280"/>
      <c r="JZF25" s="1280"/>
      <c r="JZG25" s="1280"/>
      <c r="JZH25" s="1280"/>
      <c r="JZI25" s="1280"/>
      <c r="JZJ25" s="1280"/>
      <c r="JZK25" s="1280"/>
      <c r="JZL25" s="1280"/>
      <c r="JZM25" s="1280"/>
      <c r="JZN25" s="1280"/>
      <c r="JZO25" s="1280"/>
      <c r="JZP25" s="1280"/>
      <c r="JZQ25" s="1280"/>
      <c r="JZR25" s="1280"/>
      <c r="JZS25" s="1280"/>
      <c r="JZT25" s="1280"/>
      <c r="JZU25" s="1280"/>
      <c r="JZV25" s="1280"/>
      <c r="JZW25" s="1280"/>
      <c r="JZX25" s="1280"/>
      <c r="JZY25" s="1280"/>
      <c r="JZZ25" s="1280"/>
      <c r="KAA25" s="1280"/>
      <c r="KAB25" s="1280"/>
      <c r="KAC25" s="1280"/>
      <c r="KAD25" s="1280"/>
      <c r="KAE25" s="1280"/>
      <c r="KAF25" s="1280"/>
      <c r="KAG25" s="1280"/>
      <c r="KAH25" s="1280"/>
      <c r="KAI25" s="1280"/>
      <c r="KAJ25" s="1280"/>
      <c r="KAK25" s="1280"/>
      <c r="KAL25" s="1280"/>
      <c r="KAM25" s="1280"/>
      <c r="KAN25" s="1280"/>
      <c r="KAO25" s="1280"/>
      <c r="KAP25" s="1280"/>
      <c r="KAQ25" s="1280"/>
      <c r="KAR25" s="1280"/>
      <c r="KAS25" s="1280"/>
      <c r="KAT25" s="1280"/>
      <c r="KAU25" s="1280"/>
      <c r="KAV25" s="1280"/>
      <c r="KAW25" s="1280"/>
      <c r="KAX25" s="1280"/>
      <c r="KAY25" s="1280"/>
      <c r="KAZ25" s="1280"/>
      <c r="KBA25" s="1280"/>
      <c r="KBB25" s="1280"/>
      <c r="KBC25" s="1280"/>
      <c r="KBD25" s="1280"/>
      <c r="KBE25" s="1280"/>
      <c r="KBF25" s="1280"/>
      <c r="KBG25" s="1280"/>
      <c r="KBH25" s="1280"/>
      <c r="KBI25" s="1280"/>
      <c r="KBJ25" s="1280"/>
      <c r="KBK25" s="1280"/>
      <c r="KBL25" s="1280"/>
      <c r="KBM25" s="1280"/>
      <c r="KBN25" s="1280"/>
      <c r="KBO25" s="1280"/>
      <c r="KBP25" s="1280"/>
      <c r="KBQ25" s="1280"/>
      <c r="KBR25" s="1280"/>
      <c r="KBS25" s="1280"/>
      <c r="KBT25" s="1280"/>
      <c r="KBU25" s="1280"/>
      <c r="KBV25" s="1280"/>
      <c r="KBW25" s="1280"/>
      <c r="KBX25" s="1280"/>
      <c r="KBY25" s="1280"/>
      <c r="KBZ25" s="1280"/>
      <c r="KCA25" s="1280"/>
      <c r="KCB25" s="1280"/>
      <c r="KCC25" s="1280"/>
      <c r="KCD25" s="1280"/>
      <c r="KCE25" s="1280"/>
      <c r="KCF25" s="1280"/>
      <c r="KCG25" s="1280"/>
      <c r="KCH25" s="1280"/>
      <c r="KCI25" s="1280"/>
      <c r="KCJ25" s="1280"/>
      <c r="KCK25" s="1280"/>
      <c r="KCL25" s="1280"/>
      <c r="KCM25" s="1280"/>
      <c r="KCN25" s="1280"/>
      <c r="KCO25" s="1280"/>
      <c r="KCP25" s="1280"/>
      <c r="KCQ25" s="1280"/>
      <c r="KCR25" s="1280"/>
      <c r="KCS25" s="1280"/>
      <c r="KCT25" s="1280"/>
      <c r="KCU25" s="1280"/>
      <c r="KCV25" s="1280"/>
      <c r="KCW25" s="1280"/>
      <c r="KCX25" s="1280"/>
      <c r="KCY25" s="1280"/>
      <c r="KCZ25" s="1280"/>
      <c r="KDA25" s="1280"/>
      <c r="KDB25" s="1280"/>
      <c r="KDC25" s="1280"/>
      <c r="KDD25" s="1280"/>
      <c r="KDE25" s="1280"/>
      <c r="KDF25" s="1280"/>
      <c r="KDG25" s="1280"/>
      <c r="KDH25" s="1280"/>
      <c r="KDI25" s="1280"/>
      <c r="KDJ25" s="1280"/>
      <c r="KDK25" s="1280"/>
      <c r="KDL25" s="1280"/>
      <c r="KDM25" s="1280"/>
      <c r="KDN25" s="1280"/>
      <c r="KDO25" s="1280"/>
      <c r="KDP25" s="1280"/>
      <c r="KDQ25" s="1280"/>
      <c r="KDR25" s="1280"/>
      <c r="KDS25" s="1280"/>
      <c r="KDT25" s="1280"/>
      <c r="KDU25" s="1280"/>
      <c r="KDV25" s="1280"/>
      <c r="KDW25" s="1280"/>
      <c r="KDX25" s="1280"/>
      <c r="KDY25" s="1280"/>
      <c r="KDZ25" s="1280"/>
      <c r="KEA25" s="1280"/>
      <c r="KEB25" s="1280"/>
      <c r="KEC25" s="1280"/>
      <c r="KED25" s="1280"/>
      <c r="KEE25" s="1280"/>
      <c r="KEF25" s="1280"/>
      <c r="KEG25" s="1280"/>
      <c r="KEH25" s="1280"/>
      <c r="KEI25" s="1280"/>
      <c r="KEJ25" s="1280"/>
      <c r="KEK25" s="1280"/>
      <c r="KEL25" s="1280"/>
      <c r="KEM25" s="1280"/>
      <c r="KEN25" s="1280"/>
      <c r="KEO25" s="1280"/>
      <c r="KEP25" s="1280"/>
      <c r="KEQ25" s="1280"/>
      <c r="KER25" s="1280"/>
      <c r="KES25" s="1280"/>
      <c r="KET25" s="1280"/>
      <c r="KEU25" s="1280"/>
      <c r="KEV25" s="1280"/>
      <c r="KEW25" s="1280"/>
      <c r="KEX25" s="1280"/>
      <c r="KEY25" s="1280"/>
      <c r="KEZ25" s="1280"/>
      <c r="KFA25" s="1280"/>
      <c r="KFB25" s="1280"/>
      <c r="KFC25" s="1280"/>
      <c r="KFD25" s="1280"/>
      <c r="KFE25" s="1280"/>
      <c r="KFF25" s="1280"/>
      <c r="KFG25" s="1280"/>
      <c r="KFH25" s="1280"/>
      <c r="KFI25" s="1280"/>
      <c r="KFJ25" s="1280"/>
      <c r="KFK25" s="1280"/>
      <c r="KFL25" s="1280"/>
      <c r="KFM25" s="1280"/>
      <c r="KFN25" s="1280"/>
      <c r="KFO25" s="1280"/>
      <c r="KFP25" s="1280"/>
      <c r="KFQ25" s="1280"/>
      <c r="KFR25" s="1280"/>
      <c r="KFS25" s="1280"/>
      <c r="KFT25" s="1280"/>
      <c r="KFU25" s="1280"/>
      <c r="KFV25" s="1280"/>
      <c r="KFW25" s="1280"/>
      <c r="KFX25" s="1280"/>
      <c r="KFY25" s="1280"/>
      <c r="KFZ25" s="1280"/>
      <c r="KGA25" s="1280"/>
      <c r="KGB25" s="1280"/>
      <c r="KGC25" s="1280"/>
      <c r="KGD25" s="1280"/>
      <c r="KGE25" s="1280"/>
      <c r="KGF25" s="1280"/>
      <c r="KGG25" s="1280"/>
      <c r="KGH25" s="1280"/>
      <c r="KGI25" s="1280"/>
      <c r="KGJ25" s="1280"/>
      <c r="KGK25" s="1280"/>
      <c r="KGL25" s="1280"/>
      <c r="KGM25" s="1280"/>
      <c r="KGN25" s="1280"/>
      <c r="KGO25" s="1280"/>
      <c r="KGP25" s="1280"/>
      <c r="KGQ25" s="1280"/>
      <c r="KGR25" s="1280"/>
      <c r="KGS25" s="1280"/>
      <c r="KGT25" s="1280"/>
      <c r="KGU25" s="1280"/>
      <c r="KGV25" s="1280"/>
      <c r="KGW25" s="1280"/>
      <c r="KGX25" s="1280"/>
      <c r="KGY25" s="1280"/>
      <c r="KGZ25" s="1280"/>
      <c r="KHA25" s="1280"/>
      <c r="KHB25" s="1280"/>
      <c r="KHC25" s="1280"/>
      <c r="KHD25" s="1280"/>
      <c r="KHE25" s="1280"/>
      <c r="KHF25" s="1280"/>
      <c r="KHG25" s="1280"/>
      <c r="KHH25" s="1280"/>
      <c r="KHI25" s="1280"/>
      <c r="KHJ25" s="1280"/>
      <c r="KHK25" s="1280"/>
      <c r="KHL25" s="1280"/>
      <c r="KHM25" s="1280"/>
      <c r="KHN25" s="1280"/>
      <c r="KHO25" s="1280"/>
      <c r="KHP25" s="1280"/>
      <c r="KHQ25" s="1280"/>
      <c r="KHR25" s="1280"/>
      <c r="KHS25" s="1280"/>
      <c r="KHT25" s="1280"/>
      <c r="KHU25" s="1280"/>
      <c r="KHV25" s="1280"/>
      <c r="KHW25" s="1280"/>
      <c r="KHX25" s="1280"/>
      <c r="KHY25" s="1280"/>
      <c r="KHZ25" s="1280"/>
      <c r="KIA25" s="1280"/>
      <c r="KIB25" s="1280"/>
      <c r="KIC25" s="1280"/>
      <c r="KID25" s="1280"/>
      <c r="KIE25" s="1280"/>
      <c r="KIF25" s="1280"/>
      <c r="KIG25" s="1280"/>
      <c r="KIH25" s="1280"/>
      <c r="KII25" s="1280"/>
      <c r="KIJ25" s="1280"/>
      <c r="KIK25" s="1280"/>
      <c r="KIL25" s="1280"/>
      <c r="KIM25" s="1280"/>
      <c r="KIN25" s="1280"/>
      <c r="KIO25" s="1280"/>
      <c r="KIP25" s="1280"/>
      <c r="KIQ25" s="1280"/>
      <c r="KIR25" s="1280"/>
      <c r="KIS25" s="1280"/>
      <c r="KIT25" s="1280"/>
      <c r="KIU25" s="1280"/>
      <c r="KIV25" s="1280"/>
      <c r="KIW25" s="1280"/>
      <c r="KIX25" s="1280"/>
      <c r="KIY25" s="1280"/>
      <c r="KIZ25" s="1280"/>
      <c r="KJA25" s="1280"/>
      <c r="KJB25" s="1280"/>
      <c r="KJC25" s="1280"/>
      <c r="KJD25" s="1280"/>
      <c r="KJE25" s="1280"/>
      <c r="KJF25" s="1280"/>
      <c r="KJG25" s="1280"/>
      <c r="KJH25" s="1280"/>
      <c r="KJI25" s="1280"/>
      <c r="KJJ25" s="1280"/>
      <c r="KJK25" s="1280"/>
      <c r="KJL25" s="1280"/>
      <c r="KJM25" s="1280"/>
      <c r="KJN25" s="1280"/>
      <c r="KJO25" s="1280"/>
      <c r="KJP25" s="1280"/>
      <c r="KJQ25" s="1280"/>
      <c r="KJR25" s="1280"/>
      <c r="KJS25" s="1280"/>
      <c r="KJT25" s="1280"/>
      <c r="KJU25" s="1280"/>
      <c r="KJV25" s="1280"/>
      <c r="KJW25" s="1280"/>
      <c r="KJX25" s="1280"/>
      <c r="KJY25" s="1280"/>
      <c r="KJZ25" s="1280"/>
      <c r="KKA25" s="1280"/>
      <c r="KKB25" s="1280"/>
      <c r="KKC25" s="1280"/>
      <c r="KKD25" s="1280"/>
      <c r="KKE25" s="1280"/>
      <c r="KKF25" s="1280"/>
      <c r="KKG25" s="1280"/>
      <c r="KKH25" s="1280"/>
      <c r="KKI25" s="1280"/>
      <c r="KKJ25" s="1280"/>
      <c r="KKK25" s="1280"/>
      <c r="KKL25" s="1280"/>
      <c r="KKM25" s="1280"/>
      <c r="KKN25" s="1280"/>
      <c r="KKO25" s="1280"/>
      <c r="KKP25" s="1280"/>
      <c r="KKQ25" s="1280"/>
      <c r="KKR25" s="1280"/>
      <c r="KKS25" s="1280"/>
      <c r="KKT25" s="1280"/>
      <c r="KKU25" s="1280"/>
      <c r="KKV25" s="1280"/>
      <c r="KKW25" s="1280"/>
      <c r="KKX25" s="1280"/>
      <c r="KKY25" s="1280"/>
      <c r="KKZ25" s="1280"/>
      <c r="KLA25" s="1280"/>
      <c r="KLB25" s="1280"/>
      <c r="KLC25" s="1280"/>
      <c r="KLD25" s="1280"/>
      <c r="KLE25" s="1280"/>
      <c r="KLF25" s="1280"/>
      <c r="KLG25" s="1280"/>
      <c r="KLH25" s="1280"/>
      <c r="KLI25" s="1280"/>
      <c r="KLJ25" s="1280"/>
      <c r="KLK25" s="1280"/>
      <c r="KLL25" s="1280"/>
      <c r="KLM25" s="1280"/>
      <c r="KLN25" s="1280"/>
      <c r="KLO25" s="1280"/>
      <c r="KLP25" s="1280"/>
      <c r="KLQ25" s="1280"/>
      <c r="KLR25" s="1280"/>
      <c r="KLS25" s="1280"/>
      <c r="KLT25" s="1280"/>
      <c r="KLU25" s="1280"/>
      <c r="KLV25" s="1280"/>
      <c r="KLW25" s="1280"/>
      <c r="KLX25" s="1280"/>
      <c r="KLY25" s="1280"/>
      <c r="KLZ25" s="1280"/>
      <c r="KMA25" s="1280"/>
      <c r="KMB25" s="1280"/>
      <c r="KMC25" s="1280"/>
      <c r="KMD25" s="1280"/>
      <c r="KME25" s="1280"/>
      <c r="KMF25" s="1280"/>
      <c r="KMG25" s="1280"/>
      <c r="KMH25" s="1280"/>
      <c r="KMI25" s="1280"/>
      <c r="KMJ25" s="1280"/>
      <c r="KMK25" s="1280"/>
      <c r="KML25" s="1280"/>
      <c r="KMM25" s="1280"/>
      <c r="KMN25" s="1280"/>
      <c r="KMO25" s="1280"/>
      <c r="KMP25" s="1280"/>
      <c r="KMQ25" s="1280"/>
      <c r="KMR25" s="1280"/>
      <c r="KMS25" s="1280"/>
      <c r="KMT25" s="1280"/>
      <c r="KMU25" s="1280"/>
      <c r="KMV25" s="1280"/>
      <c r="KMW25" s="1280"/>
      <c r="KMX25" s="1280"/>
      <c r="KMY25" s="1280"/>
      <c r="KMZ25" s="1280"/>
      <c r="KNA25" s="1280"/>
      <c r="KNB25" s="1280"/>
      <c r="KNC25" s="1280"/>
      <c r="KND25" s="1280"/>
      <c r="KNE25" s="1280"/>
      <c r="KNF25" s="1280"/>
      <c r="KNG25" s="1280"/>
      <c r="KNH25" s="1280"/>
      <c r="KNI25" s="1280"/>
      <c r="KNJ25" s="1280"/>
      <c r="KNK25" s="1280"/>
      <c r="KNL25" s="1280"/>
      <c r="KNM25" s="1280"/>
      <c r="KNN25" s="1280"/>
      <c r="KNO25" s="1280"/>
      <c r="KNP25" s="1280"/>
      <c r="KNQ25" s="1280"/>
      <c r="KNR25" s="1280"/>
      <c r="KNS25" s="1280"/>
      <c r="KNT25" s="1280"/>
      <c r="KNU25" s="1280"/>
      <c r="KNV25" s="1280"/>
      <c r="KNW25" s="1280"/>
      <c r="KNX25" s="1280"/>
      <c r="KNY25" s="1280"/>
      <c r="KNZ25" s="1280"/>
      <c r="KOA25" s="1280"/>
      <c r="KOB25" s="1280"/>
      <c r="KOC25" s="1280"/>
      <c r="KOD25" s="1280"/>
      <c r="KOE25" s="1280"/>
      <c r="KOF25" s="1280"/>
      <c r="KOG25" s="1280"/>
      <c r="KOH25" s="1280"/>
      <c r="KOI25" s="1280"/>
      <c r="KOJ25" s="1280"/>
      <c r="KOK25" s="1280"/>
      <c r="KOL25" s="1280"/>
      <c r="KOM25" s="1280"/>
      <c r="KON25" s="1280"/>
      <c r="KOO25" s="1280"/>
      <c r="KOP25" s="1280"/>
      <c r="KOQ25" s="1280"/>
      <c r="KOR25" s="1280"/>
      <c r="KOS25" s="1280"/>
      <c r="KOT25" s="1280"/>
      <c r="KOU25" s="1280"/>
      <c r="KOV25" s="1280"/>
      <c r="KOW25" s="1280"/>
      <c r="KOX25" s="1280"/>
      <c r="KOY25" s="1280"/>
      <c r="KOZ25" s="1280"/>
      <c r="KPA25" s="1280"/>
      <c r="KPB25" s="1280"/>
      <c r="KPC25" s="1280"/>
      <c r="KPD25" s="1280"/>
      <c r="KPE25" s="1280"/>
      <c r="KPF25" s="1280"/>
      <c r="KPG25" s="1280"/>
      <c r="KPH25" s="1280"/>
      <c r="KPI25" s="1280"/>
      <c r="KPJ25" s="1280"/>
      <c r="KPK25" s="1280"/>
      <c r="KPL25" s="1280"/>
      <c r="KPM25" s="1280"/>
      <c r="KPN25" s="1280"/>
      <c r="KPO25" s="1280"/>
      <c r="KPP25" s="1280"/>
      <c r="KPQ25" s="1280"/>
      <c r="KPR25" s="1280"/>
      <c r="KPS25" s="1280"/>
      <c r="KPT25" s="1280"/>
      <c r="KPU25" s="1280"/>
      <c r="KPV25" s="1280"/>
      <c r="KPW25" s="1280"/>
      <c r="KPX25" s="1280"/>
      <c r="KPY25" s="1280"/>
      <c r="KPZ25" s="1280"/>
      <c r="KQA25" s="1280"/>
      <c r="KQB25" s="1280"/>
      <c r="KQC25" s="1280"/>
      <c r="KQD25" s="1280"/>
      <c r="KQE25" s="1280"/>
      <c r="KQF25" s="1280"/>
      <c r="KQG25" s="1280"/>
      <c r="KQH25" s="1280"/>
      <c r="KQI25" s="1280"/>
      <c r="KQJ25" s="1280"/>
      <c r="KQK25" s="1280"/>
      <c r="KQL25" s="1280"/>
      <c r="KQM25" s="1280"/>
      <c r="KQN25" s="1280"/>
      <c r="KQO25" s="1280"/>
      <c r="KQP25" s="1280"/>
      <c r="KQQ25" s="1280"/>
      <c r="KQR25" s="1280"/>
      <c r="KQS25" s="1280"/>
      <c r="KQT25" s="1280"/>
      <c r="KQU25" s="1280"/>
      <c r="KQV25" s="1280"/>
      <c r="KQW25" s="1280"/>
      <c r="KQX25" s="1280"/>
      <c r="KQY25" s="1280"/>
      <c r="KQZ25" s="1280"/>
      <c r="KRA25" s="1280"/>
      <c r="KRB25" s="1280"/>
      <c r="KRC25" s="1280"/>
      <c r="KRD25" s="1280"/>
      <c r="KRE25" s="1280"/>
      <c r="KRF25" s="1280"/>
      <c r="KRG25" s="1280"/>
      <c r="KRH25" s="1280"/>
      <c r="KRI25" s="1280"/>
      <c r="KRJ25" s="1280"/>
      <c r="KRK25" s="1280"/>
      <c r="KRL25" s="1280"/>
      <c r="KRM25" s="1280"/>
      <c r="KRN25" s="1280"/>
      <c r="KRO25" s="1280"/>
      <c r="KRP25" s="1280"/>
      <c r="KRQ25" s="1280"/>
      <c r="KRR25" s="1280"/>
      <c r="KRS25" s="1280"/>
      <c r="KRT25" s="1280"/>
      <c r="KRU25" s="1280"/>
      <c r="KRV25" s="1280"/>
      <c r="KRW25" s="1280"/>
      <c r="KRX25" s="1280"/>
      <c r="KRY25" s="1280"/>
      <c r="KRZ25" s="1280"/>
      <c r="KSA25" s="1280"/>
      <c r="KSB25" s="1280"/>
      <c r="KSC25" s="1280"/>
      <c r="KSD25" s="1280"/>
      <c r="KSE25" s="1280"/>
      <c r="KSF25" s="1280"/>
      <c r="KSG25" s="1280"/>
      <c r="KSH25" s="1280"/>
      <c r="KSI25" s="1280"/>
      <c r="KSJ25" s="1280"/>
      <c r="KSK25" s="1280"/>
      <c r="KSL25" s="1280"/>
      <c r="KSM25" s="1280"/>
      <c r="KSN25" s="1280"/>
      <c r="KSO25" s="1280"/>
      <c r="KSP25" s="1280"/>
      <c r="KSQ25" s="1280"/>
      <c r="KSR25" s="1280"/>
      <c r="KSS25" s="1280"/>
      <c r="KST25" s="1280"/>
      <c r="KSU25" s="1280"/>
      <c r="KSV25" s="1280"/>
      <c r="KSW25" s="1280"/>
      <c r="KSX25" s="1280"/>
      <c r="KSY25" s="1280"/>
      <c r="KSZ25" s="1280"/>
      <c r="KTA25" s="1280"/>
      <c r="KTB25" s="1280"/>
      <c r="KTC25" s="1280"/>
      <c r="KTD25" s="1280"/>
      <c r="KTE25" s="1280"/>
      <c r="KTF25" s="1280"/>
      <c r="KTG25" s="1280"/>
      <c r="KTH25" s="1280"/>
      <c r="KTI25" s="1280"/>
      <c r="KTJ25" s="1280"/>
      <c r="KTK25" s="1280"/>
      <c r="KTL25" s="1280"/>
      <c r="KTM25" s="1280"/>
      <c r="KTN25" s="1280"/>
      <c r="KTO25" s="1280"/>
      <c r="KTP25" s="1280"/>
      <c r="KTQ25" s="1280"/>
      <c r="KTR25" s="1280"/>
      <c r="KTS25" s="1280"/>
      <c r="KTT25" s="1280"/>
      <c r="KTU25" s="1280"/>
      <c r="KTV25" s="1280"/>
      <c r="KTW25" s="1280"/>
      <c r="KTX25" s="1280"/>
      <c r="KTY25" s="1280"/>
      <c r="KTZ25" s="1280"/>
      <c r="KUA25" s="1280"/>
      <c r="KUB25" s="1280"/>
      <c r="KUC25" s="1280"/>
      <c r="KUD25" s="1280"/>
      <c r="KUE25" s="1280"/>
      <c r="KUF25" s="1280"/>
      <c r="KUG25" s="1280"/>
      <c r="KUH25" s="1280"/>
      <c r="KUI25" s="1280"/>
      <c r="KUJ25" s="1280"/>
      <c r="KUK25" s="1280"/>
      <c r="KUL25" s="1280"/>
      <c r="KUM25" s="1280"/>
      <c r="KUN25" s="1280"/>
      <c r="KUO25" s="1280"/>
      <c r="KUP25" s="1280"/>
      <c r="KUQ25" s="1280"/>
      <c r="KUR25" s="1280"/>
      <c r="KUS25" s="1280"/>
      <c r="KUT25" s="1280"/>
      <c r="KUU25" s="1280"/>
      <c r="KUV25" s="1280"/>
      <c r="KUW25" s="1280"/>
      <c r="KUX25" s="1280"/>
      <c r="KUY25" s="1280"/>
      <c r="KUZ25" s="1280"/>
      <c r="KVA25" s="1280"/>
      <c r="KVB25" s="1280"/>
      <c r="KVC25" s="1280"/>
      <c r="KVD25" s="1280"/>
      <c r="KVE25" s="1280"/>
      <c r="KVF25" s="1280"/>
      <c r="KVG25" s="1280"/>
      <c r="KVH25" s="1280"/>
      <c r="KVI25" s="1280"/>
      <c r="KVJ25" s="1280"/>
      <c r="KVK25" s="1280"/>
      <c r="KVL25" s="1280"/>
      <c r="KVM25" s="1280"/>
      <c r="KVN25" s="1280"/>
      <c r="KVO25" s="1280"/>
      <c r="KVP25" s="1280"/>
      <c r="KVQ25" s="1280"/>
      <c r="KVR25" s="1280"/>
      <c r="KVS25" s="1280"/>
      <c r="KVT25" s="1280"/>
      <c r="KVU25" s="1280"/>
      <c r="KVV25" s="1280"/>
      <c r="KVW25" s="1280"/>
      <c r="KVX25" s="1280"/>
      <c r="KVY25" s="1280"/>
      <c r="KVZ25" s="1280"/>
      <c r="KWA25" s="1280"/>
      <c r="KWB25" s="1280"/>
      <c r="KWC25" s="1280"/>
      <c r="KWD25" s="1280"/>
      <c r="KWE25" s="1280"/>
      <c r="KWF25" s="1280"/>
      <c r="KWG25" s="1280"/>
      <c r="KWH25" s="1280"/>
      <c r="KWI25" s="1280"/>
      <c r="KWJ25" s="1280"/>
      <c r="KWK25" s="1280"/>
      <c r="KWL25" s="1280"/>
      <c r="KWM25" s="1280"/>
      <c r="KWN25" s="1280"/>
      <c r="KWO25" s="1280"/>
      <c r="KWP25" s="1280"/>
      <c r="KWQ25" s="1280"/>
      <c r="KWR25" s="1280"/>
      <c r="KWS25" s="1280"/>
      <c r="KWT25" s="1280"/>
      <c r="KWU25" s="1280"/>
      <c r="KWV25" s="1280"/>
      <c r="KWW25" s="1280"/>
      <c r="KWX25" s="1280"/>
      <c r="KWY25" s="1280"/>
      <c r="KWZ25" s="1280"/>
      <c r="KXA25" s="1280"/>
      <c r="KXB25" s="1280"/>
      <c r="KXC25" s="1280"/>
      <c r="KXD25" s="1280"/>
      <c r="KXE25" s="1280"/>
      <c r="KXF25" s="1280"/>
      <c r="KXG25" s="1280"/>
      <c r="KXH25" s="1280"/>
      <c r="KXI25" s="1280"/>
      <c r="KXJ25" s="1280"/>
      <c r="KXK25" s="1280"/>
      <c r="KXL25" s="1280"/>
      <c r="KXM25" s="1280"/>
      <c r="KXN25" s="1280"/>
      <c r="KXO25" s="1280"/>
      <c r="KXP25" s="1280"/>
      <c r="KXQ25" s="1280"/>
      <c r="KXR25" s="1280"/>
      <c r="KXS25" s="1280"/>
      <c r="KXT25" s="1280"/>
      <c r="KXU25" s="1280"/>
      <c r="KXV25" s="1280"/>
      <c r="KXW25" s="1280"/>
      <c r="KXX25" s="1280"/>
      <c r="KXY25" s="1280"/>
      <c r="KXZ25" s="1280"/>
      <c r="KYA25" s="1280"/>
      <c r="KYB25" s="1280"/>
      <c r="KYC25" s="1280"/>
      <c r="KYD25" s="1280"/>
      <c r="KYE25" s="1280"/>
      <c r="KYF25" s="1280"/>
      <c r="KYG25" s="1280"/>
      <c r="KYH25" s="1280"/>
      <c r="KYI25" s="1280"/>
      <c r="KYJ25" s="1280"/>
      <c r="KYK25" s="1280"/>
      <c r="KYL25" s="1280"/>
      <c r="KYM25" s="1280"/>
      <c r="KYN25" s="1280"/>
      <c r="KYO25" s="1280"/>
      <c r="KYP25" s="1280"/>
      <c r="KYQ25" s="1280"/>
      <c r="KYR25" s="1280"/>
      <c r="KYS25" s="1280"/>
      <c r="KYT25" s="1280"/>
      <c r="KYU25" s="1280"/>
      <c r="KYV25" s="1280"/>
      <c r="KYW25" s="1280"/>
      <c r="KYX25" s="1280"/>
      <c r="KYY25" s="1280"/>
      <c r="KYZ25" s="1280"/>
      <c r="KZA25" s="1280"/>
      <c r="KZB25" s="1280"/>
      <c r="KZC25" s="1280"/>
      <c r="KZD25" s="1280"/>
      <c r="KZE25" s="1280"/>
      <c r="KZF25" s="1280"/>
      <c r="KZG25" s="1280"/>
      <c r="KZH25" s="1280"/>
      <c r="KZI25" s="1280"/>
      <c r="KZJ25" s="1280"/>
      <c r="KZK25" s="1280"/>
      <c r="KZL25" s="1280"/>
      <c r="KZM25" s="1280"/>
      <c r="KZN25" s="1280"/>
      <c r="KZO25" s="1280"/>
      <c r="KZP25" s="1280"/>
      <c r="KZQ25" s="1280"/>
      <c r="KZR25" s="1280"/>
      <c r="KZS25" s="1280"/>
      <c r="KZT25" s="1280"/>
      <c r="KZU25" s="1280"/>
      <c r="KZV25" s="1280"/>
      <c r="KZW25" s="1280"/>
      <c r="KZX25" s="1280"/>
      <c r="KZY25" s="1280"/>
      <c r="KZZ25" s="1280"/>
      <c r="LAA25" s="1280"/>
      <c r="LAB25" s="1280"/>
      <c r="LAC25" s="1280"/>
      <c r="LAD25" s="1280"/>
      <c r="LAE25" s="1280"/>
      <c r="LAF25" s="1280"/>
      <c r="LAG25" s="1280"/>
      <c r="LAH25" s="1280"/>
      <c r="LAI25" s="1280"/>
      <c r="LAJ25" s="1280"/>
      <c r="LAK25" s="1280"/>
      <c r="LAL25" s="1280"/>
      <c r="LAM25" s="1280"/>
      <c r="LAN25" s="1280"/>
      <c r="LAO25" s="1280"/>
      <c r="LAP25" s="1280"/>
      <c r="LAQ25" s="1280"/>
      <c r="LAR25" s="1280"/>
      <c r="LAS25" s="1280"/>
      <c r="LAT25" s="1280"/>
      <c r="LAU25" s="1280"/>
      <c r="LAV25" s="1280"/>
      <c r="LAW25" s="1280"/>
      <c r="LAX25" s="1280"/>
      <c r="LAY25" s="1280"/>
      <c r="LAZ25" s="1280"/>
      <c r="LBA25" s="1280"/>
      <c r="LBB25" s="1280"/>
      <c r="LBC25" s="1280"/>
      <c r="LBD25" s="1280"/>
      <c r="LBE25" s="1280"/>
      <c r="LBF25" s="1280"/>
      <c r="LBG25" s="1280"/>
      <c r="LBH25" s="1280"/>
      <c r="LBI25" s="1280"/>
      <c r="LBJ25" s="1280"/>
      <c r="LBK25" s="1280"/>
      <c r="LBL25" s="1280"/>
      <c r="LBM25" s="1280"/>
      <c r="LBN25" s="1280"/>
      <c r="LBO25" s="1280"/>
      <c r="LBP25" s="1280"/>
      <c r="LBQ25" s="1280"/>
      <c r="LBR25" s="1280"/>
      <c r="LBS25" s="1280"/>
      <c r="LBT25" s="1280"/>
      <c r="LBU25" s="1280"/>
      <c r="LBV25" s="1280"/>
      <c r="LBW25" s="1280"/>
      <c r="LBX25" s="1280"/>
      <c r="LBY25" s="1280"/>
      <c r="LBZ25" s="1280"/>
      <c r="LCA25" s="1280"/>
      <c r="LCB25" s="1280"/>
      <c r="LCC25" s="1280"/>
      <c r="LCD25" s="1280"/>
      <c r="LCE25" s="1280"/>
      <c r="LCF25" s="1280"/>
      <c r="LCG25" s="1280"/>
      <c r="LCH25" s="1280"/>
      <c r="LCI25" s="1280"/>
      <c r="LCJ25" s="1280"/>
      <c r="LCK25" s="1280"/>
      <c r="LCL25" s="1280"/>
      <c r="LCM25" s="1280"/>
      <c r="LCN25" s="1280"/>
      <c r="LCO25" s="1280"/>
      <c r="LCP25" s="1280"/>
      <c r="LCQ25" s="1280"/>
      <c r="LCR25" s="1280"/>
      <c r="LCS25" s="1280"/>
      <c r="LCT25" s="1280"/>
      <c r="LCU25" s="1280"/>
      <c r="LCV25" s="1280"/>
      <c r="LCW25" s="1280"/>
      <c r="LCX25" s="1280"/>
      <c r="LCY25" s="1280"/>
      <c r="LCZ25" s="1280"/>
      <c r="LDA25" s="1280"/>
      <c r="LDB25" s="1280"/>
      <c r="LDC25" s="1280"/>
      <c r="LDD25" s="1280"/>
      <c r="LDE25" s="1280"/>
      <c r="LDF25" s="1280"/>
      <c r="LDG25" s="1280"/>
      <c r="LDH25" s="1280"/>
      <c r="LDI25" s="1280"/>
      <c r="LDJ25" s="1280"/>
      <c r="LDK25" s="1280"/>
      <c r="LDL25" s="1280"/>
      <c r="LDM25" s="1280"/>
      <c r="LDN25" s="1280"/>
      <c r="LDO25" s="1280"/>
      <c r="LDP25" s="1280"/>
      <c r="LDQ25" s="1280"/>
      <c r="LDR25" s="1280"/>
      <c r="LDS25" s="1280"/>
      <c r="LDT25" s="1280"/>
      <c r="LDU25" s="1280"/>
      <c r="LDV25" s="1280"/>
      <c r="LDW25" s="1280"/>
      <c r="LDX25" s="1280"/>
      <c r="LDY25" s="1280"/>
      <c r="LDZ25" s="1280"/>
      <c r="LEA25" s="1280"/>
      <c r="LEB25" s="1280"/>
      <c r="LEC25" s="1280"/>
      <c r="LED25" s="1280"/>
      <c r="LEE25" s="1280"/>
      <c r="LEF25" s="1280"/>
      <c r="LEG25" s="1280"/>
      <c r="LEH25" s="1280"/>
      <c r="LEI25" s="1280"/>
      <c r="LEJ25" s="1280"/>
      <c r="LEK25" s="1280"/>
      <c r="LEL25" s="1280"/>
      <c r="LEM25" s="1280"/>
      <c r="LEN25" s="1280"/>
      <c r="LEO25" s="1280"/>
      <c r="LEP25" s="1280"/>
      <c r="LEQ25" s="1280"/>
      <c r="LER25" s="1280"/>
      <c r="LES25" s="1280"/>
      <c r="LET25" s="1280"/>
      <c r="LEU25" s="1280"/>
      <c r="LEV25" s="1280"/>
      <c r="LEW25" s="1280"/>
      <c r="LEX25" s="1280"/>
      <c r="LEY25" s="1280"/>
      <c r="LEZ25" s="1280"/>
      <c r="LFA25" s="1280"/>
      <c r="LFB25" s="1280"/>
      <c r="LFC25" s="1280"/>
      <c r="LFD25" s="1280"/>
      <c r="LFE25" s="1280"/>
      <c r="LFF25" s="1280"/>
      <c r="LFG25" s="1280"/>
      <c r="LFH25" s="1280"/>
      <c r="LFI25" s="1280"/>
      <c r="LFJ25" s="1280"/>
      <c r="LFK25" s="1280"/>
      <c r="LFL25" s="1280"/>
      <c r="LFM25" s="1280"/>
      <c r="LFN25" s="1280"/>
      <c r="LFO25" s="1280"/>
      <c r="LFP25" s="1280"/>
      <c r="LFQ25" s="1280"/>
      <c r="LFR25" s="1280"/>
      <c r="LFS25" s="1280"/>
      <c r="LFT25" s="1280"/>
      <c r="LFU25" s="1280"/>
      <c r="LFV25" s="1280"/>
      <c r="LFW25" s="1280"/>
      <c r="LFX25" s="1280"/>
      <c r="LFY25" s="1280"/>
      <c r="LFZ25" s="1280"/>
      <c r="LGA25" s="1280"/>
      <c r="LGB25" s="1280"/>
      <c r="LGC25" s="1280"/>
      <c r="LGD25" s="1280"/>
      <c r="LGE25" s="1280"/>
      <c r="LGF25" s="1280"/>
      <c r="LGG25" s="1280"/>
      <c r="LGH25" s="1280"/>
      <c r="LGI25" s="1280"/>
      <c r="LGJ25" s="1280"/>
      <c r="LGK25" s="1280"/>
      <c r="LGL25" s="1280"/>
      <c r="LGM25" s="1280"/>
      <c r="LGN25" s="1280"/>
      <c r="LGO25" s="1280"/>
      <c r="LGP25" s="1280"/>
      <c r="LGQ25" s="1280"/>
      <c r="LGR25" s="1280"/>
      <c r="LGS25" s="1280"/>
      <c r="LGT25" s="1280"/>
      <c r="LGU25" s="1280"/>
      <c r="LGV25" s="1280"/>
      <c r="LGW25" s="1280"/>
      <c r="LGX25" s="1280"/>
      <c r="LGY25" s="1280"/>
      <c r="LGZ25" s="1280"/>
      <c r="LHA25" s="1280"/>
      <c r="LHB25" s="1280"/>
      <c r="LHC25" s="1280"/>
      <c r="LHD25" s="1280"/>
      <c r="LHE25" s="1280"/>
      <c r="LHF25" s="1280"/>
      <c r="LHG25" s="1280"/>
      <c r="LHH25" s="1280"/>
      <c r="LHI25" s="1280"/>
      <c r="LHJ25" s="1280"/>
      <c r="LHK25" s="1280"/>
      <c r="LHL25" s="1280"/>
      <c r="LHM25" s="1280"/>
      <c r="LHN25" s="1280"/>
      <c r="LHO25" s="1280"/>
      <c r="LHP25" s="1280"/>
      <c r="LHQ25" s="1280"/>
      <c r="LHR25" s="1280"/>
      <c r="LHS25" s="1280"/>
      <c r="LHT25" s="1280"/>
      <c r="LHU25" s="1280"/>
      <c r="LHV25" s="1280"/>
      <c r="LHW25" s="1280"/>
      <c r="LHX25" s="1280"/>
      <c r="LHY25" s="1280"/>
      <c r="LHZ25" s="1280"/>
      <c r="LIA25" s="1280"/>
      <c r="LIB25" s="1280"/>
      <c r="LIC25" s="1280"/>
      <c r="LID25" s="1280"/>
      <c r="LIE25" s="1280"/>
      <c r="LIF25" s="1280"/>
      <c r="LIG25" s="1280"/>
      <c r="LIH25" s="1280"/>
      <c r="LII25" s="1280"/>
      <c r="LIJ25" s="1280"/>
      <c r="LIK25" s="1280"/>
      <c r="LIL25" s="1280"/>
      <c r="LIM25" s="1280"/>
      <c r="LIN25" s="1280"/>
      <c r="LIO25" s="1280"/>
      <c r="LIP25" s="1280"/>
      <c r="LIQ25" s="1280"/>
      <c r="LIR25" s="1280"/>
      <c r="LIS25" s="1280"/>
      <c r="LIT25" s="1280"/>
      <c r="LIU25" s="1280"/>
      <c r="LIV25" s="1280"/>
      <c r="LIW25" s="1280"/>
      <c r="LIX25" s="1280"/>
      <c r="LIY25" s="1280"/>
      <c r="LIZ25" s="1280"/>
      <c r="LJA25" s="1280"/>
      <c r="LJB25" s="1280"/>
      <c r="LJC25" s="1280"/>
      <c r="LJD25" s="1280"/>
      <c r="LJE25" s="1280"/>
      <c r="LJF25" s="1280"/>
      <c r="LJG25" s="1280"/>
      <c r="LJH25" s="1280"/>
      <c r="LJI25" s="1280"/>
      <c r="LJJ25" s="1280"/>
      <c r="LJK25" s="1280"/>
      <c r="LJL25" s="1280"/>
      <c r="LJM25" s="1280"/>
      <c r="LJN25" s="1280"/>
      <c r="LJO25" s="1280"/>
      <c r="LJP25" s="1280"/>
      <c r="LJQ25" s="1280"/>
      <c r="LJR25" s="1280"/>
      <c r="LJS25" s="1280"/>
      <c r="LJT25" s="1280"/>
      <c r="LJU25" s="1280"/>
      <c r="LJV25" s="1280"/>
      <c r="LJW25" s="1280"/>
      <c r="LJX25" s="1280"/>
      <c r="LJY25" s="1280"/>
      <c r="LJZ25" s="1280"/>
      <c r="LKA25" s="1280"/>
      <c r="LKB25" s="1280"/>
      <c r="LKC25" s="1280"/>
      <c r="LKD25" s="1280"/>
      <c r="LKE25" s="1280"/>
      <c r="LKF25" s="1280"/>
      <c r="LKG25" s="1280"/>
      <c r="LKH25" s="1280"/>
      <c r="LKI25" s="1280"/>
      <c r="LKJ25" s="1280"/>
      <c r="LKK25" s="1280"/>
      <c r="LKL25" s="1280"/>
      <c r="LKM25" s="1280"/>
      <c r="LKN25" s="1280"/>
      <c r="LKO25" s="1280"/>
      <c r="LKP25" s="1280"/>
      <c r="LKQ25" s="1280"/>
      <c r="LKR25" s="1280"/>
      <c r="LKS25" s="1280"/>
      <c r="LKT25" s="1280"/>
      <c r="LKU25" s="1280"/>
      <c r="LKV25" s="1280"/>
      <c r="LKW25" s="1280"/>
      <c r="LKX25" s="1280"/>
      <c r="LKY25" s="1280"/>
      <c r="LKZ25" s="1280"/>
      <c r="LLA25" s="1280"/>
      <c r="LLB25" s="1280"/>
      <c r="LLC25" s="1280"/>
      <c r="LLD25" s="1280"/>
      <c r="LLE25" s="1280"/>
      <c r="LLF25" s="1280"/>
      <c r="LLG25" s="1280"/>
      <c r="LLH25" s="1280"/>
      <c r="LLI25" s="1280"/>
      <c r="LLJ25" s="1280"/>
      <c r="LLK25" s="1280"/>
      <c r="LLL25" s="1280"/>
      <c r="LLM25" s="1280"/>
      <c r="LLN25" s="1280"/>
      <c r="LLO25" s="1280"/>
      <c r="LLP25" s="1280"/>
      <c r="LLQ25" s="1280"/>
      <c r="LLR25" s="1280"/>
      <c r="LLS25" s="1280"/>
      <c r="LLT25" s="1280"/>
      <c r="LLU25" s="1280"/>
      <c r="LLV25" s="1280"/>
      <c r="LLW25" s="1280"/>
      <c r="LLX25" s="1280"/>
      <c r="LLY25" s="1280"/>
      <c r="LLZ25" s="1280"/>
      <c r="LMA25" s="1280"/>
      <c r="LMB25" s="1280"/>
      <c r="LMC25" s="1280"/>
      <c r="LMD25" s="1280"/>
      <c r="LME25" s="1280"/>
      <c r="LMF25" s="1280"/>
      <c r="LMG25" s="1280"/>
      <c r="LMH25" s="1280"/>
      <c r="LMI25" s="1280"/>
      <c r="LMJ25" s="1280"/>
      <c r="LMK25" s="1280"/>
      <c r="LML25" s="1280"/>
      <c r="LMM25" s="1280"/>
      <c r="LMN25" s="1280"/>
      <c r="LMO25" s="1280"/>
      <c r="LMP25" s="1280"/>
      <c r="LMQ25" s="1280"/>
      <c r="LMR25" s="1280"/>
      <c r="LMS25" s="1280"/>
      <c r="LMT25" s="1280"/>
      <c r="LMU25" s="1280"/>
      <c r="LMV25" s="1280"/>
      <c r="LMW25" s="1280"/>
      <c r="LMX25" s="1280"/>
      <c r="LMY25" s="1280"/>
      <c r="LMZ25" s="1280"/>
      <c r="LNA25" s="1280"/>
      <c r="LNB25" s="1280"/>
      <c r="LNC25" s="1280"/>
      <c r="LND25" s="1280"/>
      <c r="LNE25" s="1280"/>
      <c r="LNF25" s="1280"/>
      <c r="LNG25" s="1280"/>
      <c r="LNH25" s="1280"/>
      <c r="LNI25" s="1280"/>
      <c r="LNJ25" s="1280"/>
      <c r="LNK25" s="1280"/>
      <c r="LNL25" s="1280"/>
      <c r="LNM25" s="1280"/>
      <c r="LNN25" s="1280"/>
      <c r="LNO25" s="1280"/>
      <c r="LNP25" s="1280"/>
      <c r="LNQ25" s="1280"/>
      <c r="LNR25" s="1280"/>
      <c r="LNS25" s="1280"/>
      <c r="LNT25" s="1280"/>
      <c r="LNU25" s="1280"/>
      <c r="LNV25" s="1280"/>
      <c r="LNW25" s="1280"/>
      <c r="LNX25" s="1280"/>
      <c r="LNY25" s="1280"/>
      <c r="LNZ25" s="1280"/>
      <c r="LOA25" s="1280"/>
      <c r="LOB25" s="1280"/>
      <c r="LOC25" s="1280"/>
      <c r="LOD25" s="1280"/>
      <c r="LOE25" s="1280"/>
      <c r="LOF25" s="1280"/>
      <c r="LOG25" s="1280"/>
      <c r="LOH25" s="1280"/>
      <c r="LOI25" s="1280"/>
      <c r="LOJ25" s="1280"/>
      <c r="LOK25" s="1280"/>
      <c r="LOL25" s="1280"/>
      <c r="LOM25" s="1280"/>
      <c r="LON25" s="1280"/>
      <c r="LOO25" s="1280"/>
      <c r="LOP25" s="1280"/>
      <c r="LOQ25" s="1280"/>
      <c r="LOR25" s="1280"/>
      <c r="LOS25" s="1280"/>
      <c r="LOT25" s="1280"/>
      <c r="LOU25" s="1280"/>
      <c r="LOV25" s="1280"/>
      <c r="LOW25" s="1280"/>
      <c r="LOX25" s="1280"/>
      <c r="LOY25" s="1280"/>
      <c r="LOZ25" s="1280"/>
      <c r="LPA25" s="1280"/>
      <c r="LPB25" s="1280"/>
      <c r="LPC25" s="1280"/>
      <c r="LPD25" s="1280"/>
      <c r="LPE25" s="1280"/>
      <c r="LPF25" s="1280"/>
      <c r="LPG25" s="1280"/>
      <c r="LPH25" s="1280"/>
      <c r="LPI25" s="1280"/>
      <c r="LPJ25" s="1280"/>
      <c r="LPK25" s="1280"/>
      <c r="LPL25" s="1280"/>
      <c r="LPM25" s="1280"/>
      <c r="LPN25" s="1280"/>
      <c r="LPO25" s="1280"/>
      <c r="LPP25" s="1280"/>
      <c r="LPQ25" s="1280"/>
      <c r="LPR25" s="1280"/>
      <c r="LPS25" s="1280"/>
      <c r="LPT25" s="1280"/>
      <c r="LPU25" s="1280"/>
      <c r="LPV25" s="1280"/>
      <c r="LPW25" s="1280"/>
      <c r="LPX25" s="1280"/>
      <c r="LPY25" s="1280"/>
      <c r="LPZ25" s="1280"/>
      <c r="LQA25" s="1280"/>
      <c r="LQB25" s="1280"/>
      <c r="LQC25" s="1280"/>
      <c r="LQD25" s="1280"/>
      <c r="LQE25" s="1280"/>
      <c r="LQF25" s="1280"/>
      <c r="LQG25" s="1280"/>
      <c r="LQH25" s="1280"/>
      <c r="LQI25" s="1280"/>
      <c r="LQJ25" s="1280"/>
      <c r="LQK25" s="1280"/>
      <c r="LQL25" s="1280"/>
      <c r="LQM25" s="1280"/>
      <c r="LQN25" s="1280"/>
      <c r="LQO25" s="1280"/>
      <c r="LQP25" s="1280"/>
      <c r="LQQ25" s="1280"/>
      <c r="LQR25" s="1280"/>
      <c r="LQS25" s="1280"/>
      <c r="LQT25" s="1280"/>
      <c r="LQU25" s="1280"/>
      <c r="LQV25" s="1280"/>
      <c r="LQW25" s="1280"/>
      <c r="LQX25" s="1280"/>
      <c r="LQY25" s="1280"/>
      <c r="LQZ25" s="1280"/>
      <c r="LRA25" s="1280"/>
      <c r="LRB25" s="1280"/>
      <c r="LRC25" s="1280"/>
      <c r="LRD25" s="1280"/>
      <c r="LRE25" s="1280"/>
      <c r="LRF25" s="1280"/>
      <c r="LRG25" s="1280"/>
      <c r="LRH25" s="1280"/>
      <c r="LRI25" s="1280"/>
      <c r="LRJ25" s="1280"/>
      <c r="LRK25" s="1280"/>
      <c r="LRL25" s="1280"/>
      <c r="LRM25" s="1280"/>
      <c r="LRN25" s="1280"/>
      <c r="LRO25" s="1280"/>
      <c r="LRP25" s="1280"/>
      <c r="LRQ25" s="1280"/>
      <c r="LRR25" s="1280"/>
      <c r="LRS25" s="1280"/>
      <c r="LRT25" s="1280"/>
      <c r="LRU25" s="1280"/>
      <c r="LRV25" s="1280"/>
      <c r="LRW25" s="1280"/>
      <c r="LRX25" s="1280"/>
      <c r="LRY25" s="1280"/>
      <c r="LRZ25" s="1280"/>
      <c r="LSA25" s="1280"/>
      <c r="LSB25" s="1280"/>
      <c r="LSC25" s="1280"/>
      <c r="LSD25" s="1280"/>
      <c r="LSE25" s="1280"/>
      <c r="LSF25" s="1280"/>
      <c r="LSG25" s="1280"/>
      <c r="LSH25" s="1280"/>
      <c r="LSI25" s="1280"/>
      <c r="LSJ25" s="1280"/>
      <c r="LSK25" s="1280"/>
      <c r="LSL25" s="1280"/>
      <c r="LSM25" s="1280"/>
      <c r="LSN25" s="1280"/>
      <c r="LSO25" s="1280"/>
      <c r="LSP25" s="1280"/>
      <c r="LSQ25" s="1280"/>
      <c r="LSR25" s="1280"/>
      <c r="LSS25" s="1280"/>
      <c r="LST25" s="1280"/>
      <c r="LSU25" s="1280"/>
      <c r="LSV25" s="1280"/>
      <c r="LSW25" s="1280"/>
      <c r="LSX25" s="1280"/>
      <c r="LSY25" s="1280"/>
      <c r="LSZ25" s="1280"/>
      <c r="LTA25" s="1280"/>
      <c r="LTB25" s="1280"/>
      <c r="LTC25" s="1280"/>
      <c r="LTD25" s="1280"/>
      <c r="LTE25" s="1280"/>
      <c r="LTF25" s="1280"/>
      <c r="LTG25" s="1280"/>
      <c r="LTH25" s="1280"/>
      <c r="LTI25" s="1280"/>
      <c r="LTJ25" s="1280"/>
      <c r="LTK25" s="1280"/>
      <c r="LTL25" s="1280"/>
      <c r="LTM25" s="1280"/>
      <c r="LTN25" s="1280"/>
      <c r="LTO25" s="1280"/>
      <c r="LTP25" s="1280"/>
      <c r="LTQ25" s="1280"/>
      <c r="LTR25" s="1280"/>
      <c r="LTS25" s="1280"/>
      <c r="LTT25" s="1280"/>
      <c r="LTU25" s="1280"/>
      <c r="LTV25" s="1280"/>
      <c r="LTW25" s="1280"/>
      <c r="LTX25" s="1280"/>
      <c r="LTY25" s="1280"/>
      <c r="LTZ25" s="1280"/>
      <c r="LUA25" s="1280"/>
      <c r="LUB25" s="1280"/>
      <c r="LUC25" s="1280"/>
      <c r="LUD25" s="1280"/>
      <c r="LUE25" s="1280"/>
      <c r="LUF25" s="1280"/>
      <c r="LUG25" s="1280"/>
      <c r="LUH25" s="1280"/>
      <c r="LUI25" s="1280"/>
      <c r="LUJ25" s="1280"/>
      <c r="LUK25" s="1280"/>
      <c r="LUL25" s="1280"/>
      <c r="LUM25" s="1280"/>
      <c r="LUN25" s="1280"/>
      <c r="LUO25" s="1280"/>
      <c r="LUP25" s="1280"/>
      <c r="LUQ25" s="1280"/>
      <c r="LUR25" s="1280"/>
      <c r="LUS25" s="1280"/>
      <c r="LUT25" s="1280"/>
      <c r="LUU25" s="1280"/>
      <c r="LUV25" s="1280"/>
      <c r="LUW25" s="1280"/>
      <c r="LUX25" s="1280"/>
      <c r="LUY25" s="1280"/>
      <c r="LUZ25" s="1280"/>
      <c r="LVA25" s="1280"/>
      <c r="LVB25" s="1280"/>
      <c r="LVC25" s="1280"/>
      <c r="LVD25" s="1280"/>
      <c r="LVE25" s="1280"/>
      <c r="LVF25" s="1280"/>
      <c r="LVG25" s="1280"/>
      <c r="LVH25" s="1280"/>
      <c r="LVI25" s="1280"/>
      <c r="LVJ25" s="1280"/>
      <c r="LVK25" s="1280"/>
      <c r="LVL25" s="1280"/>
      <c r="LVM25" s="1280"/>
      <c r="LVN25" s="1280"/>
      <c r="LVO25" s="1280"/>
      <c r="LVP25" s="1280"/>
      <c r="LVQ25" s="1280"/>
      <c r="LVR25" s="1280"/>
      <c r="LVS25" s="1280"/>
      <c r="LVT25" s="1280"/>
      <c r="LVU25" s="1280"/>
      <c r="LVV25" s="1280"/>
      <c r="LVW25" s="1280"/>
      <c r="LVX25" s="1280"/>
      <c r="LVY25" s="1280"/>
      <c r="LVZ25" s="1280"/>
      <c r="LWA25" s="1280"/>
      <c r="LWB25" s="1280"/>
      <c r="LWC25" s="1280"/>
      <c r="LWD25" s="1280"/>
      <c r="LWE25" s="1280"/>
      <c r="LWF25" s="1280"/>
      <c r="LWG25" s="1280"/>
      <c r="LWH25" s="1280"/>
      <c r="LWI25" s="1280"/>
      <c r="LWJ25" s="1280"/>
      <c r="LWK25" s="1280"/>
      <c r="LWL25" s="1280"/>
      <c r="LWM25" s="1280"/>
      <c r="LWN25" s="1280"/>
      <c r="LWO25" s="1280"/>
      <c r="LWP25" s="1280"/>
      <c r="LWQ25" s="1280"/>
      <c r="LWR25" s="1280"/>
      <c r="LWS25" s="1280"/>
      <c r="LWT25" s="1280"/>
      <c r="LWU25" s="1280"/>
      <c r="LWV25" s="1280"/>
      <c r="LWW25" s="1280"/>
      <c r="LWX25" s="1280"/>
      <c r="LWY25" s="1280"/>
      <c r="LWZ25" s="1280"/>
      <c r="LXA25" s="1280"/>
      <c r="LXB25" s="1280"/>
      <c r="LXC25" s="1280"/>
      <c r="LXD25" s="1280"/>
      <c r="LXE25" s="1280"/>
      <c r="LXF25" s="1280"/>
      <c r="LXG25" s="1280"/>
      <c r="LXH25" s="1280"/>
      <c r="LXI25" s="1280"/>
      <c r="LXJ25" s="1280"/>
      <c r="LXK25" s="1280"/>
      <c r="LXL25" s="1280"/>
      <c r="LXM25" s="1280"/>
      <c r="LXN25" s="1280"/>
      <c r="LXO25" s="1280"/>
      <c r="LXP25" s="1280"/>
      <c r="LXQ25" s="1280"/>
      <c r="LXR25" s="1280"/>
      <c r="LXS25" s="1280"/>
      <c r="LXT25" s="1280"/>
      <c r="LXU25" s="1280"/>
      <c r="LXV25" s="1280"/>
      <c r="LXW25" s="1280"/>
      <c r="LXX25" s="1280"/>
      <c r="LXY25" s="1280"/>
      <c r="LXZ25" s="1280"/>
      <c r="LYA25" s="1280"/>
      <c r="LYB25" s="1280"/>
      <c r="LYC25" s="1280"/>
      <c r="LYD25" s="1280"/>
      <c r="LYE25" s="1280"/>
      <c r="LYF25" s="1280"/>
      <c r="LYG25" s="1280"/>
      <c r="LYH25" s="1280"/>
      <c r="LYI25" s="1280"/>
      <c r="LYJ25" s="1280"/>
      <c r="LYK25" s="1280"/>
      <c r="LYL25" s="1280"/>
      <c r="LYM25" s="1280"/>
      <c r="LYN25" s="1280"/>
      <c r="LYO25" s="1280"/>
      <c r="LYP25" s="1280"/>
      <c r="LYQ25" s="1280"/>
      <c r="LYR25" s="1280"/>
      <c r="LYS25" s="1280"/>
      <c r="LYT25" s="1280"/>
      <c r="LYU25" s="1280"/>
      <c r="LYV25" s="1280"/>
      <c r="LYW25" s="1280"/>
      <c r="LYX25" s="1280"/>
      <c r="LYY25" s="1280"/>
      <c r="LYZ25" s="1280"/>
      <c r="LZA25" s="1280"/>
      <c r="LZB25" s="1280"/>
      <c r="LZC25" s="1280"/>
      <c r="LZD25" s="1280"/>
      <c r="LZE25" s="1280"/>
      <c r="LZF25" s="1280"/>
      <c r="LZG25" s="1280"/>
      <c r="LZH25" s="1280"/>
      <c r="LZI25" s="1280"/>
      <c r="LZJ25" s="1280"/>
      <c r="LZK25" s="1280"/>
      <c r="LZL25" s="1280"/>
      <c r="LZM25" s="1280"/>
      <c r="LZN25" s="1280"/>
      <c r="LZO25" s="1280"/>
      <c r="LZP25" s="1280"/>
      <c r="LZQ25" s="1280"/>
      <c r="LZR25" s="1280"/>
      <c r="LZS25" s="1280"/>
      <c r="LZT25" s="1280"/>
      <c r="LZU25" s="1280"/>
      <c r="LZV25" s="1280"/>
      <c r="LZW25" s="1280"/>
      <c r="LZX25" s="1280"/>
      <c r="LZY25" s="1280"/>
      <c r="LZZ25" s="1280"/>
      <c r="MAA25" s="1280"/>
      <c r="MAB25" s="1280"/>
      <c r="MAC25" s="1280"/>
      <c r="MAD25" s="1280"/>
      <c r="MAE25" s="1280"/>
      <c r="MAF25" s="1280"/>
      <c r="MAG25" s="1280"/>
      <c r="MAH25" s="1280"/>
      <c r="MAI25" s="1280"/>
      <c r="MAJ25" s="1280"/>
      <c r="MAK25" s="1280"/>
      <c r="MAL25" s="1280"/>
      <c r="MAM25" s="1280"/>
      <c r="MAN25" s="1280"/>
      <c r="MAO25" s="1280"/>
      <c r="MAP25" s="1280"/>
      <c r="MAQ25" s="1280"/>
      <c r="MAR25" s="1280"/>
      <c r="MAS25" s="1280"/>
      <c r="MAT25" s="1280"/>
      <c r="MAU25" s="1280"/>
      <c r="MAV25" s="1280"/>
      <c r="MAW25" s="1280"/>
      <c r="MAX25" s="1280"/>
      <c r="MAY25" s="1280"/>
      <c r="MAZ25" s="1280"/>
      <c r="MBA25" s="1280"/>
      <c r="MBB25" s="1280"/>
      <c r="MBC25" s="1280"/>
      <c r="MBD25" s="1280"/>
      <c r="MBE25" s="1280"/>
      <c r="MBF25" s="1280"/>
      <c r="MBG25" s="1280"/>
      <c r="MBH25" s="1280"/>
      <c r="MBI25" s="1280"/>
      <c r="MBJ25" s="1280"/>
      <c r="MBK25" s="1280"/>
      <c r="MBL25" s="1280"/>
      <c r="MBM25" s="1280"/>
      <c r="MBN25" s="1280"/>
      <c r="MBO25" s="1280"/>
      <c r="MBP25" s="1280"/>
      <c r="MBQ25" s="1280"/>
      <c r="MBR25" s="1280"/>
      <c r="MBS25" s="1280"/>
      <c r="MBT25" s="1280"/>
      <c r="MBU25" s="1280"/>
      <c r="MBV25" s="1280"/>
      <c r="MBW25" s="1280"/>
      <c r="MBX25" s="1280"/>
      <c r="MBY25" s="1280"/>
      <c r="MBZ25" s="1280"/>
      <c r="MCA25" s="1280"/>
      <c r="MCB25" s="1280"/>
      <c r="MCC25" s="1280"/>
      <c r="MCD25" s="1280"/>
      <c r="MCE25" s="1280"/>
      <c r="MCF25" s="1280"/>
      <c r="MCG25" s="1280"/>
      <c r="MCH25" s="1280"/>
      <c r="MCI25" s="1280"/>
      <c r="MCJ25" s="1280"/>
      <c r="MCK25" s="1280"/>
      <c r="MCL25" s="1280"/>
      <c r="MCM25" s="1280"/>
      <c r="MCN25" s="1280"/>
      <c r="MCO25" s="1280"/>
      <c r="MCP25" s="1280"/>
      <c r="MCQ25" s="1280"/>
      <c r="MCR25" s="1280"/>
      <c r="MCS25" s="1280"/>
      <c r="MCT25" s="1280"/>
      <c r="MCU25" s="1280"/>
      <c r="MCV25" s="1280"/>
      <c r="MCW25" s="1280"/>
      <c r="MCX25" s="1280"/>
      <c r="MCY25" s="1280"/>
      <c r="MCZ25" s="1280"/>
      <c r="MDA25" s="1280"/>
      <c r="MDB25" s="1280"/>
      <c r="MDC25" s="1280"/>
      <c r="MDD25" s="1280"/>
      <c r="MDE25" s="1280"/>
      <c r="MDF25" s="1280"/>
      <c r="MDG25" s="1280"/>
      <c r="MDH25" s="1280"/>
      <c r="MDI25" s="1280"/>
      <c r="MDJ25" s="1280"/>
      <c r="MDK25" s="1280"/>
      <c r="MDL25" s="1280"/>
      <c r="MDM25" s="1280"/>
      <c r="MDN25" s="1280"/>
      <c r="MDO25" s="1280"/>
      <c r="MDP25" s="1280"/>
      <c r="MDQ25" s="1280"/>
      <c r="MDR25" s="1280"/>
      <c r="MDS25" s="1280"/>
      <c r="MDT25" s="1280"/>
      <c r="MDU25" s="1280"/>
      <c r="MDV25" s="1280"/>
      <c r="MDW25" s="1280"/>
      <c r="MDX25" s="1280"/>
      <c r="MDY25" s="1280"/>
      <c r="MDZ25" s="1280"/>
      <c r="MEA25" s="1280"/>
      <c r="MEB25" s="1280"/>
      <c r="MEC25" s="1280"/>
      <c r="MED25" s="1280"/>
      <c r="MEE25" s="1280"/>
      <c r="MEF25" s="1280"/>
      <c r="MEG25" s="1280"/>
      <c r="MEH25" s="1280"/>
      <c r="MEI25" s="1280"/>
      <c r="MEJ25" s="1280"/>
      <c r="MEK25" s="1280"/>
      <c r="MEL25" s="1280"/>
      <c r="MEM25" s="1280"/>
      <c r="MEN25" s="1280"/>
      <c r="MEO25" s="1280"/>
      <c r="MEP25" s="1280"/>
      <c r="MEQ25" s="1280"/>
      <c r="MER25" s="1280"/>
      <c r="MES25" s="1280"/>
      <c r="MET25" s="1280"/>
      <c r="MEU25" s="1280"/>
      <c r="MEV25" s="1280"/>
      <c r="MEW25" s="1280"/>
      <c r="MEX25" s="1280"/>
      <c r="MEY25" s="1280"/>
      <c r="MEZ25" s="1280"/>
      <c r="MFA25" s="1280"/>
      <c r="MFB25" s="1280"/>
      <c r="MFC25" s="1280"/>
      <c r="MFD25" s="1280"/>
      <c r="MFE25" s="1280"/>
      <c r="MFF25" s="1280"/>
      <c r="MFG25" s="1280"/>
      <c r="MFH25" s="1280"/>
      <c r="MFI25" s="1280"/>
      <c r="MFJ25" s="1280"/>
      <c r="MFK25" s="1280"/>
      <c r="MFL25" s="1280"/>
      <c r="MFM25" s="1280"/>
      <c r="MFN25" s="1280"/>
      <c r="MFO25" s="1280"/>
      <c r="MFP25" s="1280"/>
      <c r="MFQ25" s="1280"/>
      <c r="MFR25" s="1280"/>
      <c r="MFS25" s="1280"/>
      <c r="MFT25" s="1280"/>
      <c r="MFU25" s="1280"/>
      <c r="MFV25" s="1280"/>
      <c r="MFW25" s="1280"/>
      <c r="MFX25" s="1280"/>
      <c r="MFY25" s="1280"/>
      <c r="MFZ25" s="1280"/>
      <c r="MGA25" s="1280"/>
      <c r="MGB25" s="1280"/>
      <c r="MGC25" s="1280"/>
      <c r="MGD25" s="1280"/>
      <c r="MGE25" s="1280"/>
      <c r="MGF25" s="1280"/>
      <c r="MGG25" s="1280"/>
      <c r="MGH25" s="1280"/>
      <c r="MGI25" s="1280"/>
      <c r="MGJ25" s="1280"/>
      <c r="MGK25" s="1280"/>
      <c r="MGL25" s="1280"/>
      <c r="MGM25" s="1280"/>
      <c r="MGN25" s="1280"/>
      <c r="MGO25" s="1280"/>
      <c r="MGP25" s="1280"/>
      <c r="MGQ25" s="1280"/>
      <c r="MGR25" s="1280"/>
      <c r="MGS25" s="1280"/>
      <c r="MGT25" s="1280"/>
      <c r="MGU25" s="1280"/>
      <c r="MGV25" s="1280"/>
      <c r="MGW25" s="1280"/>
      <c r="MGX25" s="1280"/>
      <c r="MGY25" s="1280"/>
      <c r="MGZ25" s="1280"/>
      <c r="MHA25" s="1280"/>
      <c r="MHB25" s="1280"/>
      <c r="MHC25" s="1280"/>
      <c r="MHD25" s="1280"/>
      <c r="MHE25" s="1280"/>
      <c r="MHF25" s="1280"/>
      <c r="MHG25" s="1280"/>
      <c r="MHH25" s="1280"/>
      <c r="MHI25" s="1280"/>
      <c r="MHJ25" s="1280"/>
      <c r="MHK25" s="1280"/>
      <c r="MHL25" s="1280"/>
      <c r="MHM25" s="1280"/>
      <c r="MHN25" s="1280"/>
      <c r="MHO25" s="1280"/>
      <c r="MHP25" s="1280"/>
      <c r="MHQ25" s="1280"/>
      <c r="MHR25" s="1280"/>
      <c r="MHS25" s="1280"/>
      <c r="MHT25" s="1280"/>
      <c r="MHU25" s="1280"/>
      <c r="MHV25" s="1280"/>
      <c r="MHW25" s="1280"/>
      <c r="MHX25" s="1280"/>
      <c r="MHY25" s="1280"/>
      <c r="MHZ25" s="1280"/>
      <c r="MIA25" s="1280"/>
      <c r="MIB25" s="1280"/>
      <c r="MIC25" s="1280"/>
      <c r="MID25" s="1280"/>
      <c r="MIE25" s="1280"/>
      <c r="MIF25" s="1280"/>
      <c r="MIG25" s="1280"/>
      <c r="MIH25" s="1280"/>
      <c r="MII25" s="1280"/>
      <c r="MIJ25" s="1280"/>
      <c r="MIK25" s="1280"/>
      <c r="MIL25" s="1280"/>
      <c r="MIM25" s="1280"/>
      <c r="MIN25" s="1280"/>
      <c r="MIO25" s="1280"/>
      <c r="MIP25" s="1280"/>
      <c r="MIQ25" s="1280"/>
      <c r="MIR25" s="1280"/>
      <c r="MIS25" s="1280"/>
      <c r="MIT25" s="1280"/>
      <c r="MIU25" s="1280"/>
      <c r="MIV25" s="1280"/>
      <c r="MIW25" s="1280"/>
      <c r="MIX25" s="1280"/>
      <c r="MIY25" s="1280"/>
      <c r="MIZ25" s="1280"/>
      <c r="MJA25" s="1280"/>
      <c r="MJB25" s="1280"/>
      <c r="MJC25" s="1280"/>
      <c r="MJD25" s="1280"/>
      <c r="MJE25" s="1280"/>
      <c r="MJF25" s="1280"/>
      <c r="MJG25" s="1280"/>
      <c r="MJH25" s="1280"/>
      <c r="MJI25" s="1280"/>
      <c r="MJJ25" s="1280"/>
      <c r="MJK25" s="1280"/>
      <c r="MJL25" s="1280"/>
      <c r="MJM25" s="1280"/>
      <c r="MJN25" s="1280"/>
      <c r="MJO25" s="1280"/>
      <c r="MJP25" s="1280"/>
      <c r="MJQ25" s="1280"/>
      <c r="MJR25" s="1280"/>
      <c r="MJS25" s="1280"/>
      <c r="MJT25" s="1280"/>
      <c r="MJU25" s="1280"/>
      <c r="MJV25" s="1280"/>
      <c r="MJW25" s="1280"/>
      <c r="MJX25" s="1280"/>
      <c r="MJY25" s="1280"/>
      <c r="MJZ25" s="1280"/>
      <c r="MKA25" s="1280"/>
      <c r="MKB25" s="1280"/>
      <c r="MKC25" s="1280"/>
      <c r="MKD25" s="1280"/>
      <c r="MKE25" s="1280"/>
      <c r="MKF25" s="1280"/>
      <c r="MKG25" s="1280"/>
      <c r="MKH25" s="1280"/>
      <c r="MKI25" s="1280"/>
      <c r="MKJ25" s="1280"/>
      <c r="MKK25" s="1280"/>
      <c r="MKL25" s="1280"/>
      <c r="MKM25" s="1280"/>
      <c r="MKN25" s="1280"/>
      <c r="MKO25" s="1280"/>
      <c r="MKP25" s="1280"/>
      <c r="MKQ25" s="1280"/>
      <c r="MKR25" s="1280"/>
      <c r="MKS25" s="1280"/>
      <c r="MKT25" s="1280"/>
      <c r="MKU25" s="1280"/>
      <c r="MKV25" s="1280"/>
      <c r="MKW25" s="1280"/>
      <c r="MKX25" s="1280"/>
      <c r="MKY25" s="1280"/>
      <c r="MKZ25" s="1280"/>
      <c r="MLA25" s="1280"/>
      <c r="MLB25" s="1280"/>
      <c r="MLC25" s="1280"/>
      <c r="MLD25" s="1280"/>
      <c r="MLE25" s="1280"/>
      <c r="MLF25" s="1280"/>
      <c r="MLG25" s="1280"/>
      <c r="MLH25" s="1280"/>
      <c r="MLI25" s="1280"/>
      <c r="MLJ25" s="1280"/>
      <c r="MLK25" s="1280"/>
      <c r="MLL25" s="1280"/>
      <c r="MLM25" s="1280"/>
      <c r="MLN25" s="1280"/>
      <c r="MLO25" s="1280"/>
      <c r="MLP25" s="1280"/>
      <c r="MLQ25" s="1280"/>
      <c r="MLR25" s="1280"/>
      <c r="MLS25" s="1280"/>
      <c r="MLT25" s="1280"/>
      <c r="MLU25" s="1280"/>
      <c r="MLV25" s="1280"/>
      <c r="MLW25" s="1280"/>
      <c r="MLX25" s="1280"/>
      <c r="MLY25" s="1280"/>
      <c r="MLZ25" s="1280"/>
      <c r="MMA25" s="1280"/>
      <c r="MMB25" s="1280"/>
      <c r="MMC25" s="1280"/>
      <c r="MMD25" s="1280"/>
      <c r="MME25" s="1280"/>
      <c r="MMF25" s="1280"/>
      <c r="MMG25" s="1280"/>
      <c r="MMH25" s="1280"/>
      <c r="MMI25" s="1280"/>
      <c r="MMJ25" s="1280"/>
      <c r="MMK25" s="1280"/>
      <c r="MML25" s="1280"/>
      <c r="MMM25" s="1280"/>
      <c r="MMN25" s="1280"/>
      <c r="MMO25" s="1280"/>
      <c r="MMP25" s="1280"/>
      <c r="MMQ25" s="1280"/>
      <c r="MMR25" s="1280"/>
      <c r="MMS25" s="1280"/>
      <c r="MMT25" s="1280"/>
      <c r="MMU25" s="1280"/>
      <c r="MMV25" s="1280"/>
      <c r="MMW25" s="1280"/>
      <c r="MMX25" s="1280"/>
      <c r="MMY25" s="1280"/>
      <c r="MMZ25" s="1280"/>
      <c r="MNA25" s="1280"/>
      <c r="MNB25" s="1280"/>
      <c r="MNC25" s="1280"/>
      <c r="MND25" s="1280"/>
      <c r="MNE25" s="1280"/>
      <c r="MNF25" s="1280"/>
      <c r="MNG25" s="1280"/>
      <c r="MNH25" s="1280"/>
      <c r="MNI25" s="1280"/>
      <c r="MNJ25" s="1280"/>
      <c r="MNK25" s="1280"/>
      <c r="MNL25" s="1280"/>
      <c r="MNM25" s="1280"/>
      <c r="MNN25" s="1280"/>
      <c r="MNO25" s="1280"/>
      <c r="MNP25" s="1280"/>
      <c r="MNQ25" s="1280"/>
      <c r="MNR25" s="1280"/>
      <c r="MNS25" s="1280"/>
      <c r="MNT25" s="1280"/>
      <c r="MNU25" s="1280"/>
      <c r="MNV25" s="1280"/>
      <c r="MNW25" s="1280"/>
      <c r="MNX25" s="1280"/>
      <c r="MNY25" s="1280"/>
      <c r="MNZ25" s="1280"/>
      <c r="MOA25" s="1280"/>
      <c r="MOB25" s="1280"/>
      <c r="MOC25" s="1280"/>
      <c r="MOD25" s="1280"/>
      <c r="MOE25" s="1280"/>
      <c r="MOF25" s="1280"/>
      <c r="MOG25" s="1280"/>
      <c r="MOH25" s="1280"/>
      <c r="MOI25" s="1280"/>
      <c r="MOJ25" s="1280"/>
      <c r="MOK25" s="1280"/>
      <c r="MOL25" s="1280"/>
      <c r="MOM25" s="1280"/>
      <c r="MON25" s="1280"/>
      <c r="MOO25" s="1280"/>
      <c r="MOP25" s="1280"/>
      <c r="MOQ25" s="1280"/>
      <c r="MOR25" s="1280"/>
      <c r="MOS25" s="1280"/>
      <c r="MOT25" s="1280"/>
      <c r="MOU25" s="1280"/>
      <c r="MOV25" s="1280"/>
      <c r="MOW25" s="1280"/>
      <c r="MOX25" s="1280"/>
      <c r="MOY25" s="1280"/>
      <c r="MOZ25" s="1280"/>
      <c r="MPA25" s="1280"/>
      <c r="MPB25" s="1280"/>
      <c r="MPC25" s="1280"/>
      <c r="MPD25" s="1280"/>
      <c r="MPE25" s="1280"/>
      <c r="MPF25" s="1280"/>
      <c r="MPG25" s="1280"/>
      <c r="MPH25" s="1280"/>
      <c r="MPI25" s="1280"/>
      <c r="MPJ25" s="1280"/>
      <c r="MPK25" s="1280"/>
      <c r="MPL25" s="1280"/>
      <c r="MPM25" s="1280"/>
      <c r="MPN25" s="1280"/>
      <c r="MPO25" s="1280"/>
      <c r="MPP25" s="1280"/>
      <c r="MPQ25" s="1280"/>
      <c r="MPR25" s="1280"/>
      <c r="MPS25" s="1280"/>
      <c r="MPT25" s="1280"/>
      <c r="MPU25" s="1280"/>
      <c r="MPV25" s="1280"/>
      <c r="MPW25" s="1280"/>
      <c r="MPX25" s="1280"/>
      <c r="MPY25" s="1280"/>
      <c r="MPZ25" s="1280"/>
      <c r="MQA25" s="1280"/>
      <c r="MQB25" s="1280"/>
      <c r="MQC25" s="1280"/>
      <c r="MQD25" s="1280"/>
      <c r="MQE25" s="1280"/>
      <c r="MQF25" s="1280"/>
      <c r="MQG25" s="1280"/>
      <c r="MQH25" s="1280"/>
      <c r="MQI25" s="1280"/>
      <c r="MQJ25" s="1280"/>
      <c r="MQK25" s="1280"/>
      <c r="MQL25" s="1280"/>
      <c r="MQM25" s="1280"/>
      <c r="MQN25" s="1280"/>
      <c r="MQO25" s="1280"/>
      <c r="MQP25" s="1280"/>
      <c r="MQQ25" s="1280"/>
      <c r="MQR25" s="1280"/>
      <c r="MQS25" s="1280"/>
      <c r="MQT25" s="1280"/>
      <c r="MQU25" s="1280"/>
      <c r="MQV25" s="1280"/>
      <c r="MQW25" s="1280"/>
      <c r="MQX25" s="1280"/>
      <c r="MQY25" s="1280"/>
      <c r="MQZ25" s="1280"/>
      <c r="MRA25" s="1280"/>
      <c r="MRB25" s="1280"/>
      <c r="MRC25" s="1280"/>
      <c r="MRD25" s="1280"/>
      <c r="MRE25" s="1280"/>
      <c r="MRF25" s="1280"/>
      <c r="MRG25" s="1280"/>
      <c r="MRH25" s="1280"/>
      <c r="MRI25" s="1280"/>
      <c r="MRJ25" s="1280"/>
      <c r="MRK25" s="1280"/>
      <c r="MRL25" s="1280"/>
      <c r="MRM25" s="1280"/>
      <c r="MRN25" s="1280"/>
      <c r="MRO25" s="1280"/>
      <c r="MRP25" s="1280"/>
      <c r="MRQ25" s="1280"/>
      <c r="MRR25" s="1280"/>
      <c r="MRS25" s="1280"/>
      <c r="MRT25" s="1280"/>
      <c r="MRU25" s="1280"/>
      <c r="MRV25" s="1280"/>
      <c r="MRW25" s="1280"/>
      <c r="MRX25" s="1280"/>
      <c r="MRY25" s="1280"/>
      <c r="MRZ25" s="1280"/>
      <c r="MSA25" s="1280"/>
      <c r="MSB25" s="1280"/>
      <c r="MSC25" s="1280"/>
      <c r="MSD25" s="1280"/>
      <c r="MSE25" s="1280"/>
      <c r="MSF25" s="1280"/>
      <c r="MSG25" s="1280"/>
      <c r="MSH25" s="1280"/>
      <c r="MSI25" s="1280"/>
      <c r="MSJ25" s="1280"/>
      <c r="MSK25" s="1280"/>
      <c r="MSL25" s="1280"/>
      <c r="MSM25" s="1280"/>
      <c r="MSN25" s="1280"/>
      <c r="MSO25" s="1280"/>
      <c r="MSP25" s="1280"/>
      <c r="MSQ25" s="1280"/>
      <c r="MSR25" s="1280"/>
      <c r="MSS25" s="1280"/>
      <c r="MST25" s="1280"/>
      <c r="MSU25" s="1280"/>
      <c r="MSV25" s="1280"/>
      <c r="MSW25" s="1280"/>
      <c r="MSX25" s="1280"/>
      <c r="MSY25" s="1280"/>
      <c r="MSZ25" s="1280"/>
      <c r="MTA25" s="1280"/>
      <c r="MTB25" s="1280"/>
      <c r="MTC25" s="1280"/>
      <c r="MTD25" s="1280"/>
      <c r="MTE25" s="1280"/>
      <c r="MTF25" s="1280"/>
      <c r="MTG25" s="1280"/>
      <c r="MTH25" s="1280"/>
      <c r="MTI25" s="1280"/>
      <c r="MTJ25" s="1280"/>
      <c r="MTK25" s="1280"/>
      <c r="MTL25" s="1280"/>
      <c r="MTM25" s="1280"/>
      <c r="MTN25" s="1280"/>
      <c r="MTO25" s="1280"/>
      <c r="MTP25" s="1280"/>
      <c r="MTQ25" s="1280"/>
      <c r="MTR25" s="1280"/>
      <c r="MTS25" s="1280"/>
      <c r="MTT25" s="1280"/>
      <c r="MTU25" s="1280"/>
      <c r="MTV25" s="1280"/>
      <c r="MTW25" s="1280"/>
      <c r="MTX25" s="1280"/>
      <c r="MTY25" s="1280"/>
      <c r="MTZ25" s="1280"/>
      <c r="MUA25" s="1280"/>
      <c r="MUB25" s="1280"/>
      <c r="MUC25" s="1280"/>
      <c r="MUD25" s="1280"/>
      <c r="MUE25" s="1280"/>
      <c r="MUF25" s="1280"/>
      <c r="MUG25" s="1280"/>
      <c r="MUH25" s="1280"/>
      <c r="MUI25" s="1280"/>
      <c r="MUJ25" s="1280"/>
      <c r="MUK25" s="1280"/>
      <c r="MUL25" s="1280"/>
      <c r="MUM25" s="1280"/>
      <c r="MUN25" s="1280"/>
      <c r="MUO25" s="1280"/>
      <c r="MUP25" s="1280"/>
      <c r="MUQ25" s="1280"/>
      <c r="MUR25" s="1280"/>
      <c r="MUS25" s="1280"/>
      <c r="MUT25" s="1280"/>
      <c r="MUU25" s="1280"/>
      <c r="MUV25" s="1280"/>
      <c r="MUW25" s="1280"/>
      <c r="MUX25" s="1280"/>
      <c r="MUY25" s="1280"/>
      <c r="MUZ25" s="1280"/>
      <c r="MVA25" s="1280"/>
      <c r="MVB25" s="1280"/>
      <c r="MVC25" s="1280"/>
      <c r="MVD25" s="1280"/>
      <c r="MVE25" s="1280"/>
      <c r="MVF25" s="1280"/>
      <c r="MVG25" s="1280"/>
      <c r="MVH25" s="1280"/>
      <c r="MVI25" s="1280"/>
      <c r="MVJ25" s="1280"/>
      <c r="MVK25" s="1280"/>
      <c r="MVL25" s="1280"/>
      <c r="MVM25" s="1280"/>
      <c r="MVN25" s="1280"/>
      <c r="MVO25" s="1280"/>
      <c r="MVP25" s="1280"/>
      <c r="MVQ25" s="1280"/>
      <c r="MVR25" s="1280"/>
      <c r="MVS25" s="1280"/>
      <c r="MVT25" s="1280"/>
      <c r="MVU25" s="1280"/>
      <c r="MVV25" s="1280"/>
      <c r="MVW25" s="1280"/>
      <c r="MVX25" s="1280"/>
      <c r="MVY25" s="1280"/>
      <c r="MVZ25" s="1280"/>
      <c r="MWA25" s="1280"/>
      <c r="MWB25" s="1280"/>
      <c r="MWC25" s="1280"/>
      <c r="MWD25" s="1280"/>
      <c r="MWE25" s="1280"/>
      <c r="MWF25" s="1280"/>
      <c r="MWG25" s="1280"/>
      <c r="MWH25" s="1280"/>
      <c r="MWI25" s="1280"/>
      <c r="MWJ25" s="1280"/>
      <c r="MWK25" s="1280"/>
      <c r="MWL25" s="1280"/>
      <c r="MWM25" s="1280"/>
      <c r="MWN25" s="1280"/>
      <c r="MWO25" s="1280"/>
      <c r="MWP25" s="1280"/>
      <c r="MWQ25" s="1280"/>
      <c r="MWR25" s="1280"/>
      <c r="MWS25" s="1280"/>
      <c r="MWT25" s="1280"/>
      <c r="MWU25" s="1280"/>
      <c r="MWV25" s="1280"/>
      <c r="MWW25" s="1280"/>
      <c r="MWX25" s="1280"/>
      <c r="MWY25" s="1280"/>
      <c r="MWZ25" s="1280"/>
      <c r="MXA25" s="1280"/>
      <c r="MXB25" s="1280"/>
      <c r="MXC25" s="1280"/>
      <c r="MXD25" s="1280"/>
      <c r="MXE25" s="1280"/>
      <c r="MXF25" s="1280"/>
      <c r="MXG25" s="1280"/>
      <c r="MXH25" s="1280"/>
      <c r="MXI25" s="1280"/>
      <c r="MXJ25" s="1280"/>
      <c r="MXK25" s="1280"/>
      <c r="MXL25" s="1280"/>
      <c r="MXM25" s="1280"/>
      <c r="MXN25" s="1280"/>
      <c r="MXO25" s="1280"/>
      <c r="MXP25" s="1280"/>
      <c r="MXQ25" s="1280"/>
      <c r="MXR25" s="1280"/>
      <c r="MXS25" s="1280"/>
      <c r="MXT25" s="1280"/>
      <c r="MXU25" s="1280"/>
      <c r="MXV25" s="1280"/>
      <c r="MXW25" s="1280"/>
      <c r="MXX25" s="1280"/>
      <c r="MXY25" s="1280"/>
      <c r="MXZ25" s="1280"/>
      <c r="MYA25" s="1280"/>
      <c r="MYB25" s="1280"/>
      <c r="MYC25" s="1280"/>
      <c r="MYD25" s="1280"/>
      <c r="MYE25" s="1280"/>
      <c r="MYF25" s="1280"/>
      <c r="MYG25" s="1280"/>
      <c r="MYH25" s="1280"/>
      <c r="MYI25" s="1280"/>
      <c r="MYJ25" s="1280"/>
      <c r="MYK25" s="1280"/>
      <c r="MYL25" s="1280"/>
      <c r="MYM25" s="1280"/>
      <c r="MYN25" s="1280"/>
      <c r="MYO25" s="1280"/>
      <c r="MYP25" s="1280"/>
      <c r="MYQ25" s="1280"/>
      <c r="MYR25" s="1280"/>
      <c r="MYS25" s="1280"/>
      <c r="MYT25" s="1280"/>
      <c r="MYU25" s="1280"/>
      <c r="MYV25" s="1280"/>
      <c r="MYW25" s="1280"/>
      <c r="MYX25" s="1280"/>
      <c r="MYY25" s="1280"/>
      <c r="MYZ25" s="1280"/>
      <c r="MZA25" s="1280"/>
      <c r="MZB25" s="1280"/>
      <c r="MZC25" s="1280"/>
      <c r="MZD25" s="1280"/>
      <c r="MZE25" s="1280"/>
      <c r="MZF25" s="1280"/>
      <c r="MZG25" s="1280"/>
      <c r="MZH25" s="1280"/>
      <c r="MZI25" s="1280"/>
      <c r="MZJ25" s="1280"/>
      <c r="MZK25" s="1280"/>
      <c r="MZL25" s="1280"/>
      <c r="MZM25" s="1280"/>
      <c r="MZN25" s="1280"/>
      <c r="MZO25" s="1280"/>
      <c r="MZP25" s="1280"/>
      <c r="MZQ25" s="1280"/>
      <c r="MZR25" s="1280"/>
      <c r="MZS25" s="1280"/>
      <c r="MZT25" s="1280"/>
      <c r="MZU25" s="1280"/>
      <c r="MZV25" s="1280"/>
      <c r="MZW25" s="1280"/>
      <c r="MZX25" s="1280"/>
      <c r="MZY25" s="1280"/>
      <c r="MZZ25" s="1280"/>
      <c r="NAA25" s="1280"/>
      <c r="NAB25" s="1280"/>
      <c r="NAC25" s="1280"/>
      <c r="NAD25" s="1280"/>
      <c r="NAE25" s="1280"/>
      <c r="NAF25" s="1280"/>
      <c r="NAG25" s="1280"/>
      <c r="NAH25" s="1280"/>
      <c r="NAI25" s="1280"/>
      <c r="NAJ25" s="1280"/>
      <c r="NAK25" s="1280"/>
      <c r="NAL25" s="1280"/>
      <c r="NAM25" s="1280"/>
      <c r="NAN25" s="1280"/>
      <c r="NAO25" s="1280"/>
      <c r="NAP25" s="1280"/>
      <c r="NAQ25" s="1280"/>
      <c r="NAR25" s="1280"/>
      <c r="NAS25" s="1280"/>
      <c r="NAT25" s="1280"/>
      <c r="NAU25" s="1280"/>
      <c r="NAV25" s="1280"/>
      <c r="NAW25" s="1280"/>
      <c r="NAX25" s="1280"/>
      <c r="NAY25" s="1280"/>
      <c r="NAZ25" s="1280"/>
      <c r="NBA25" s="1280"/>
      <c r="NBB25" s="1280"/>
      <c r="NBC25" s="1280"/>
      <c r="NBD25" s="1280"/>
      <c r="NBE25" s="1280"/>
      <c r="NBF25" s="1280"/>
      <c r="NBG25" s="1280"/>
      <c r="NBH25" s="1280"/>
      <c r="NBI25" s="1280"/>
      <c r="NBJ25" s="1280"/>
      <c r="NBK25" s="1280"/>
      <c r="NBL25" s="1280"/>
      <c r="NBM25" s="1280"/>
      <c r="NBN25" s="1280"/>
      <c r="NBO25" s="1280"/>
      <c r="NBP25" s="1280"/>
      <c r="NBQ25" s="1280"/>
      <c r="NBR25" s="1280"/>
      <c r="NBS25" s="1280"/>
      <c r="NBT25" s="1280"/>
      <c r="NBU25" s="1280"/>
      <c r="NBV25" s="1280"/>
      <c r="NBW25" s="1280"/>
      <c r="NBX25" s="1280"/>
      <c r="NBY25" s="1280"/>
      <c r="NBZ25" s="1280"/>
      <c r="NCA25" s="1280"/>
      <c r="NCB25" s="1280"/>
      <c r="NCC25" s="1280"/>
      <c r="NCD25" s="1280"/>
      <c r="NCE25" s="1280"/>
      <c r="NCF25" s="1280"/>
      <c r="NCG25" s="1280"/>
      <c r="NCH25" s="1280"/>
      <c r="NCI25" s="1280"/>
      <c r="NCJ25" s="1280"/>
      <c r="NCK25" s="1280"/>
      <c r="NCL25" s="1280"/>
      <c r="NCM25" s="1280"/>
      <c r="NCN25" s="1280"/>
      <c r="NCO25" s="1280"/>
      <c r="NCP25" s="1280"/>
      <c r="NCQ25" s="1280"/>
      <c r="NCR25" s="1280"/>
      <c r="NCS25" s="1280"/>
      <c r="NCT25" s="1280"/>
      <c r="NCU25" s="1280"/>
      <c r="NCV25" s="1280"/>
      <c r="NCW25" s="1280"/>
      <c r="NCX25" s="1280"/>
      <c r="NCY25" s="1280"/>
      <c r="NCZ25" s="1280"/>
      <c r="NDA25" s="1280"/>
      <c r="NDB25" s="1280"/>
      <c r="NDC25" s="1280"/>
      <c r="NDD25" s="1280"/>
      <c r="NDE25" s="1280"/>
      <c r="NDF25" s="1280"/>
      <c r="NDG25" s="1280"/>
      <c r="NDH25" s="1280"/>
      <c r="NDI25" s="1280"/>
      <c r="NDJ25" s="1280"/>
      <c r="NDK25" s="1280"/>
      <c r="NDL25" s="1280"/>
      <c r="NDM25" s="1280"/>
      <c r="NDN25" s="1280"/>
      <c r="NDO25" s="1280"/>
      <c r="NDP25" s="1280"/>
      <c r="NDQ25" s="1280"/>
      <c r="NDR25" s="1280"/>
      <c r="NDS25" s="1280"/>
      <c r="NDT25" s="1280"/>
      <c r="NDU25" s="1280"/>
      <c r="NDV25" s="1280"/>
      <c r="NDW25" s="1280"/>
      <c r="NDX25" s="1280"/>
      <c r="NDY25" s="1280"/>
      <c r="NDZ25" s="1280"/>
      <c r="NEA25" s="1280"/>
      <c r="NEB25" s="1280"/>
      <c r="NEC25" s="1280"/>
      <c r="NED25" s="1280"/>
      <c r="NEE25" s="1280"/>
      <c r="NEF25" s="1280"/>
      <c r="NEG25" s="1280"/>
      <c r="NEH25" s="1280"/>
      <c r="NEI25" s="1280"/>
      <c r="NEJ25" s="1280"/>
      <c r="NEK25" s="1280"/>
      <c r="NEL25" s="1280"/>
      <c r="NEM25" s="1280"/>
      <c r="NEN25" s="1280"/>
      <c r="NEO25" s="1280"/>
      <c r="NEP25" s="1280"/>
      <c r="NEQ25" s="1280"/>
      <c r="NER25" s="1280"/>
      <c r="NES25" s="1280"/>
      <c r="NET25" s="1280"/>
      <c r="NEU25" s="1280"/>
      <c r="NEV25" s="1280"/>
      <c r="NEW25" s="1280"/>
      <c r="NEX25" s="1280"/>
      <c r="NEY25" s="1280"/>
      <c r="NEZ25" s="1280"/>
      <c r="NFA25" s="1280"/>
      <c r="NFB25" s="1280"/>
      <c r="NFC25" s="1280"/>
      <c r="NFD25" s="1280"/>
      <c r="NFE25" s="1280"/>
      <c r="NFF25" s="1280"/>
      <c r="NFG25" s="1280"/>
      <c r="NFH25" s="1280"/>
      <c r="NFI25" s="1280"/>
      <c r="NFJ25" s="1280"/>
      <c r="NFK25" s="1280"/>
      <c r="NFL25" s="1280"/>
      <c r="NFM25" s="1280"/>
      <c r="NFN25" s="1280"/>
      <c r="NFO25" s="1280"/>
      <c r="NFP25" s="1280"/>
      <c r="NFQ25" s="1280"/>
      <c r="NFR25" s="1280"/>
      <c r="NFS25" s="1280"/>
      <c r="NFT25" s="1280"/>
      <c r="NFU25" s="1280"/>
      <c r="NFV25" s="1280"/>
      <c r="NFW25" s="1280"/>
      <c r="NFX25" s="1280"/>
      <c r="NFY25" s="1280"/>
      <c r="NFZ25" s="1280"/>
      <c r="NGA25" s="1280"/>
      <c r="NGB25" s="1280"/>
      <c r="NGC25" s="1280"/>
      <c r="NGD25" s="1280"/>
      <c r="NGE25" s="1280"/>
      <c r="NGF25" s="1280"/>
      <c r="NGG25" s="1280"/>
      <c r="NGH25" s="1280"/>
      <c r="NGI25" s="1280"/>
      <c r="NGJ25" s="1280"/>
      <c r="NGK25" s="1280"/>
      <c r="NGL25" s="1280"/>
      <c r="NGM25" s="1280"/>
      <c r="NGN25" s="1280"/>
      <c r="NGO25" s="1280"/>
      <c r="NGP25" s="1280"/>
      <c r="NGQ25" s="1280"/>
      <c r="NGR25" s="1280"/>
      <c r="NGS25" s="1280"/>
      <c r="NGT25" s="1280"/>
      <c r="NGU25" s="1280"/>
      <c r="NGV25" s="1280"/>
      <c r="NGW25" s="1280"/>
      <c r="NGX25" s="1280"/>
      <c r="NGY25" s="1280"/>
      <c r="NGZ25" s="1280"/>
      <c r="NHA25" s="1280"/>
      <c r="NHB25" s="1280"/>
      <c r="NHC25" s="1280"/>
      <c r="NHD25" s="1280"/>
      <c r="NHE25" s="1280"/>
      <c r="NHF25" s="1280"/>
      <c r="NHG25" s="1280"/>
      <c r="NHH25" s="1280"/>
      <c r="NHI25" s="1280"/>
      <c r="NHJ25" s="1280"/>
      <c r="NHK25" s="1280"/>
      <c r="NHL25" s="1280"/>
      <c r="NHM25" s="1280"/>
      <c r="NHN25" s="1280"/>
      <c r="NHO25" s="1280"/>
      <c r="NHP25" s="1280"/>
      <c r="NHQ25" s="1280"/>
      <c r="NHR25" s="1280"/>
      <c r="NHS25" s="1280"/>
      <c r="NHT25" s="1280"/>
      <c r="NHU25" s="1280"/>
      <c r="NHV25" s="1280"/>
      <c r="NHW25" s="1280"/>
      <c r="NHX25" s="1280"/>
      <c r="NHY25" s="1280"/>
      <c r="NHZ25" s="1280"/>
      <c r="NIA25" s="1280"/>
      <c r="NIB25" s="1280"/>
      <c r="NIC25" s="1280"/>
      <c r="NID25" s="1280"/>
      <c r="NIE25" s="1280"/>
      <c r="NIF25" s="1280"/>
      <c r="NIG25" s="1280"/>
      <c r="NIH25" s="1280"/>
      <c r="NII25" s="1280"/>
      <c r="NIJ25" s="1280"/>
      <c r="NIK25" s="1280"/>
      <c r="NIL25" s="1280"/>
      <c r="NIM25" s="1280"/>
      <c r="NIN25" s="1280"/>
      <c r="NIO25" s="1280"/>
      <c r="NIP25" s="1280"/>
      <c r="NIQ25" s="1280"/>
      <c r="NIR25" s="1280"/>
      <c r="NIS25" s="1280"/>
      <c r="NIT25" s="1280"/>
      <c r="NIU25" s="1280"/>
      <c r="NIV25" s="1280"/>
      <c r="NIW25" s="1280"/>
      <c r="NIX25" s="1280"/>
      <c r="NIY25" s="1280"/>
      <c r="NIZ25" s="1280"/>
      <c r="NJA25" s="1280"/>
      <c r="NJB25" s="1280"/>
      <c r="NJC25" s="1280"/>
      <c r="NJD25" s="1280"/>
      <c r="NJE25" s="1280"/>
      <c r="NJF25" s="1280"/>
      <c r="NJG25" s="1280"/>
      <c r="NJH25" s="1280"/>
      <c r="NJI25" s="1280"/>
      <c r="NJJ25" s="1280"/>
      <c r="NJK25" s="1280"/>
      <c r="NJL25" s="1280"/>
      <c r="NJM25" s="1280"/>
      <c r="NJN25" s="1280"/>
      <c r="NJO25" s="1280"/>
      <c r="NJP25" s="1280"/>
      <c r="NJQ25" s="1280"/>
      <c r="NJR25" s="1280"/>
      <c r="NJS25" s="1280"/>
      <c r="NJT25" s="1280"/>
      <c r="NJU25" s="1280"/>
      <c r="NJV25" s="1280"/>
      <c r="NJW25" s="1280"/>
      <c r="NJX25" s="1280"/>
      <c r="NJY25" s="1280"/>
      <c r="NJZ25" s="1280"/>
      <c r="NKA25" s="1280"/>
      <c r="NKB25" s="1280"/>
      <c r="NKC25" s="1280"/>
      <c r="NKD25" s="1280"/>
      <c r="NKE25" s="1280"/>
      <c r="NKF25" s="1280"/>
      <c r="NKG25" s="1280"/>
      <c r="NKH25" s="1280"/>
      <c r="NKI25" s="1280"/>
      <c r="NKJ25" s="1280"/>
      <c r="NKK25" s="1280"/>
      <c r="NKL25" s="1280"/>
      <c r="NKM25" s="1280"/>
      <c r="NKN25" s="1280"/>
      <c r="NKO25" s="1280"/>
      <c r="NKP25" s="1280"/>
      <c r="NKQ25" s="1280"/>
      <c r="NKR25" s="1280"/>
      <c r="NKS25" s="1280"/>
      <c r="NKT25" s="1280"/>
      <c r="NKU25" s="1280"/>
      <c r="NKV25" s="1280"/>
      <c r="NKW25" s="1280"/>
      <c r="NKX25" s="1280"/>
      <c r="NKY25" s="1280"/>
      <c r="NKZ25" s="1280"/>
      <c r="NLA25" s="1280"/>
      <c r="NLB25" s="1280"/>
      <c r="NLC25" s="1280"/>
      <c r="NLD25" s="1280"/>
      <c r="NLE25" s="1280"/>
      <c r="NLF25" s="1280"/>
      <c r="NLG25" s="1280"/>
      <c r="NLH25" s="1280"/>
      <c r="NLI25" s="1280"/>
      <c r="NLJ25" s="1280"/>
      <c r="NLK25" s="1280"/>
      <c r="NLL25" s="1280"/>
      <c r="NLM25" s="1280"/>
      <c r="NLN25" s="1280"/>
      <c r="NLO25" s="1280"/>
      <c r="NLP25" s="1280"/>
      <c r="NLQ25" s="1280"/>
      <c r="NLR25" s="1280"/>
      <c r="NLS25" s="1280"/>
      <c r="NLT25" s="1280"/>
      <c r="NLU25" s="1280"/>
      <c r="NLV25" s="1280"/>
      <c r="NLW25" s="1280"/>
      <c r="NLX25" s="1280"/>
      <c r="NLY25" s="1280"/>
      <c r="NLZ25" s="1280"/>
      <c r="NMA25" s="1280"/>
      <c r="NMB25" s="1280"/>
      <c r="NMC25" s="1280"/>
      <c r="NMD25" s="1280"/>
      <c r="NME25" s="1280"/>
      <c r="NMF25" s="1280"/>
      <c r="NMG25" s="1280"/>
      <c r="NMH25" s="1280"/>
      <c r="NMI25" s="1280"/>
      <c r="NMJ25" s="1280"/>
      <c r="NMK25" s="1280"/>
      <c r="NML25" s="1280"/>
      <c r="NMM25" s="1280"/>
      <c r="NMN25" s="1280"/>
      <c r="NMO25" s="1280"/>
      <c r="NMP25" s="1280"/>
      <c r="NMQ25" s="1280"/>
      <c r="NMR25" s="1280"/>
      <c r="NMS25" s="1280"/>
      <c r="NMT25" s="1280"/>
      <c r="NMU25" s="1280"/>
      <c r="NMV25" s="1280"/>
      <c r="NMW25" s="1280"/>
      <c r="NMX25" s="1280"/>
      <c r="NMY25" s="1280"/>
      <c r="NMZ25" s="1280"/>
      <c r="NNA25" s="1280"/>
      <c r="NNB25" s="1280"/>
      <c r="NNC25" s="1280"/>
      <c r="NND25" s="1280"/>
      <c r="NNE25" s="1280"/>
      <c r="NNF25" s="1280"/>
      <c r="NNG25" s="1280"/>
      <c r="NNH25" s="1280"/>
      <c r="NNI25" s="1280"/>
      <c r="NNJ25" s="1280"/>
      <c r="NNK25" s="1280"/>
      <c r="NNL25" s="1280"/>
      <c r="NNM25" s="1280"/>
      <c r="NNN25" s="1280"/>
      <c r="NNO25" s="1280"/>
      <c r="NNP25" s="1280"/>
      <c r="NNQ25" s="1280"/>
      <c r="NNR25" s="1280"/>
      <c r="NNS25" s="1280"/>
      <c r="NNT25" s="1280"/>
      <c r="NNU25" s="1280"/>
      <c r="NNV25" s="1280"/>
      <c r="NNW25" s="1280"/>
      <c r="NNX25" s="1280"/>
      <c r="NNY25" s="1280"/>
      <c r="NNZ25" s="1280"/>
      <c r="NOA25" s="1280"/>
      <c r="NOB25" s="1280"/>
      <c r="NOC25" s="1280"/>
      <c r="NOD25" s="1280"/>
      <c r="NOE25" s="1280"/>
      <c r="NOF25" s="1280"/>
      <c r="NOG25" s="1280"/>
      <c r="NOH25" s="1280"/>
      <c r="NOI25" s="1280"/>
      <c r="NOJ25" s="1280"/>
      <c r="NOK25" s="1280"/>
      <c r="NOL25" s="1280"/>
      <c r="NOM25" s="1280"/>
      <c r="NON25" s="1280"/>
      <c r="NOO25" s="1280"/>
      <c r="NOP25" s="1280"/>
      <c r="NOQ25" s="1280"/>
      <c r="NOR25" s="1280"/>
      <c r="NOS25" s="1280"/>
      <c r="NOT25" s="1280"/>
      <c r="NOU25" s="1280"/>
      <c r="NOV25" s="1280"/>
      <c r="NOW25" s="1280"/>
      <c r="NOX25" s="1280"/>
      <c r="NOY25" s="1280"/>
      <c r="NOZ25" s="1280"/>
      <c r="NPA25" s="1280"/>
      <c r="NPB25" s="1280"/>
      <c r="NPC25" s="1280"/>
      <c r="NPD25" s="1280"/>
      <c r="NPE25" s="1280"/>
      <c r="NPF25" s="1280"/>
      <c r="NPG25" s="1280"/>
      <c r="NPH25" s="1280"/>
      <c r="NPI25" s="1280"/>
      <c r="NPJ25" s="1280"/>
      <c r="NPK25" s="1280"/>
      <c r="NPL25" s="1280"/>
      <c r="NPM25" s="1280"/>
      <c r="NPN25" s="1280"/>
      <c r="NPO25" s="1280"/>
      <c r="NPP25" s="1280"/>
      <c r="NPQ25" s="1280"/>
      <c r="NPR25" s="1280"/>
      <c r="NPS25" s="1280"/>
      <c r="NPT25" s="1280"/>
      <c r="NPU25" s="1280"/>
      <c r="NPV25" s="1280"/>
      <c r="NPW25" s="1280"/>
      <c r="NPX25" s="1280"/>
      <c r="NPY25" s="1280"/>
      <c r="NPZ25" s="1280"/>
      <c r="NQA25" s="1280"/>
      <c r="NQB25" s="1280"/>
      <c r="NQC25" s="1280"/>
      <c r="NQD25" s="1280"/>
      <c r="NQE25" s="1280"/>
      <c r="NQF25" s="1280"/>
      <c r="NQG25" s="1280"/>
      <c r="NQH25" s="1280"/>
      <c r="NQI25" s="1280"/>
      <c r="NQJ25" s="1280"/>
      <c r="NQK25" s="1280"/>
      <c r="NQL25" s="1280"/>
      <c r="NQM25" s="1280"/>
      <c r="NQN25" s="1280"/>
      <c r="NQO25" s="1280"/>
      <c r="NQP25" s="1280"/>
      <c r="NQQ25" s="1280"/>
      <c r="NQR25" s="1280"/>
      <c r="NQS25" s="1280"/>
      <c r="NQT25" s="1280"/>
      <c r="NQU25" s="1280"/>
      <c r="NQV25" s="1280"/>
      <c r="NQW25" s="1280"/>
      <c r="NQX25" s="1280"/>
      <c r="NQY25" s="1280"/>
      <c r="NQZ25" s="1280"/>
      <c r="NRA25" s="1280"/>
      <c r="NRB25" s="1280"/>
      <c r="NRC25" s="1280"/>
      <c r="NRD25" s="1280"/>
      <c r="NRE25" s="1280"/>
      <c r="NRF25" s="1280"/>
      <c r="NRG25" s="1280"/>
      <c r="NRH25" s="1280"/>
      <c r="NRI25" s="1280"/>
      <c r="NRJ25" s="1280"/>
      <c r="NRK25" s="1280"/>
      <c r="NRL25" s="1280"/>
      <c r="NRM25" s="1280"/>
      <c r="NRN25" s="1280"/>
      <c r="NRO25" s="1280"/>
      <c r="NRP25" s="1280"/>
      <c r="NRQ25" s="1280"/>
      <c r="NRR25" s="1280"/>
      <c r="NRS25" s="1280"/>
      <c r="NRT25" s="1280"/>
      <c r="NRU25" s="1280"/>
      <c r="NRV25" s="1280"/>
      <c r="NRW25" s="1280"/>
      <c r="NRX25" s="1280"/>
      <c r="NRY25" s="1280"/>
      <c r="NRZ25" s="1280"/>
      <c r="NSA25" s="1280"/>
      <c r="NSB25" s="1280"/>
      <c r="NSC25" s="1280"/>
      <c r="NSD25" s="1280"/>
      <c r="NSE25" s="1280"/>
      <c r="NSF25" s="1280"/>
      <c r="NSG25" s="1280"/>
      <c r="NSH25" s="1280"/>
      <c r="NSI25" s="1280"/>
      <c r="NSJ25" s="1280"/>
      <c r="NSK25" s="1280"/>
      <c r="NSL25" s="1280"/>
      <c r="NSM25" s="1280"/>
      <c r="NSN25" s="1280"/>
      <c r="NSO25" s="1280"/>
      <c r="NSP25" s="1280"/>
      <c r="NSQ25" s="1280"/>
      <c r="NSR25" s="1280"/>
      <c r="NSS25" s="1280"/>
      <c r="NST25" s="1280"/>
      <c r="NSU25" s="1280"/>
      <c r="NSV25" s="1280"/>
      <c r="NSW25" s="1280"/>
      <c r="NSX25" s="1280"/>
      <c r="NSY25" s="1280"/>
      <c r="NSZ25" s="1280"/>
      <c r="NTA25" s="1280"/>
      <c r="NTB25" s="1280"/>
      <c r="NTC25" s="1280"/>
      <c r="NTD25" s="1280"/>
      <c r="NTE25" s="1280"/>
      <c r="NTF25" s="1280"/>
      <c r="NTG25" s="1280"/>
      <c r="NTH25" s="1280"/>
      <c r="NTI25" s="1280"/>
      <c r="NTJ25" s="1280"/>
      <c r="NTK25" s="1280"/>
      <c r="NTL25" s="1280"/>
      <c r="NTM25" s="1280"/>
      <c r="NTN25" s="1280"/>
      <c r="NTO25" s="1280"/>
      <c r="NTP25" s="1280"/>
      <c r="NTQ25" s="1280"/>
      <c r="NTR25" s="1280"/>
      <c r="NTS25" s="1280"/>
      <c r="NTT25" s="1280"/>
      <c r="NTU25" s="1280"/>
      <c r="NTV25" s="1280"/>
      <c r="NTW25" s="1280"/>
      <c r="NTX25" s="1280"/>
      <c r="NTY25" s="1280"/>
      <c r="NTZ25" s="1280"/>
      <c r="NUA25" s="1280"/>
      <c r="NUB25" s="1280"/>
      <c r="NUC25" s="1280"/>
      <c r="NUD25" s="1280"/>
      <c r="NUE25" s="1280"/>
      <c r="NUF25" s="1280"/>
      <c r="NUG25" s="1280"/>
      <c r="NUH25" s="1280"/>
      <c r="NUI25" s="1280"/>
      <c r="NUJ25" s="1280"/>
      <c r="NUK25" s="1280"/>
      <c r="NUL25" s="1280"/>
      <c r="NUM25" s="1280"/>
      <c r="NUN25" s="1280"/>
      <c r="NUO25" s="1280"/>
      <c r="NUP25" s="1280"/>
      <c r="NUQ25" s="1280"/>
      <c r="NUR25" s="1280"/>
      <c r="NUS25" s="1280"/>
      <c r="NUT25" s="1280"/>
      <c r="NUU25" s="1280"/>
      <c r="NUV25" s="1280"/>
      <c r="NUW25" s="1280"/>
      <c r="NUX25" s="1280"/>
      <c r="NUY25" s="1280"/>
      <c r="NUZ25" s="1280"/>
      <c r="NVA25" s="1280"/>
      <c r="NVB25" s="1280"/>
      <c r="NVC25" s="1280"/>
      <c r="NVD25" s="1280"/>
      <c r="NVE25" s="1280"/>
      <c r="NVF25" s="1280"/>
      <c r="NVG25" s="1280"/>
      <c r="NVH25" s="1280"/>
      <c r="NVI25" s="1280"/>
      <c r="NVJ25" s="1280"/>
      <c r="NVK25" s="1280"/>
      <c r="NVL25" s="1280"/>
      <c r="NVM25" s="1280"/>
      <c r="NVN25" s="1280"/>
      <c r="NVO25" s="1280"/>
      <c r="NVP25" s="1280"/>
      <c r="NVQ25" s="1280"/>
      <c r="NVR25" s="1280"/>
      <c r="NVS25" s="1280"/>
      <c r="NVT25" s="1280"/>
      <c r="NVU25" s="1280"/>
      <c r="NVV25" s="1280"/>
      <c r="NVW25" s="1280"/>
      <c r="NVX25" s="1280"/>
      <c r="NVY25" s="1280"/>
      <c r="NVZ25" s="1280"/>
      <c r="NWA25" s="1280"/>
      <c r="NWB25" s="1280"/>
      <c r="NWC25" s="1280"/>
      <c r="NWD25" s="1280"/>
      <c r="NWE25" s="1280"/>
      <c r="NWF25" s="1280"/>
      <c r="NWG25" s="1280"/>
      <c r="NWH25" s="1280"/>
      <c r="NWI25" s="1280"/>
      <c r="NWJ25" s="1280"/>
      <c r="NWK25" s="1280"/>
      <c r="NWL25" s="1280"/>
      <c r="NWM25" s="1280"/>
      <c r="NWN25" s="1280"/>
      <c r="NWO25" s="1280"/>
      <c r="NWP25" s="1280"/>
      <c r="NWQ25" s="1280"/>
      <c r="NWR25" s="1280"/>
      <c r="NWS25" s="1280"/>
      <c r="NWT25" s="1280"/>
      <c r="NWU25" s="1280"/>
      <c r="NWV25" s="1280"/>
      <c r="NWW25" s="1280"/>
      <c r="NWX25" s="1280"/>
      <c r="NWY25" s="1280"/>
      <c r="NWZ25" s="1280"/>
      <c r="NXA25" s="1280"/>
      <c r="NXB25" s="1280"/>
      <c r="NXC25" s="1280"/>
      <c r="NXD25" s="1280"/>
      <c r="NXE25" s="1280"/>
      <c r="NXF25" s="1280"/>
      <c r="NXG25" s="1280"/>
      <c r="NXH25" s="1280"/>
      <c r="NXI25" s="1280"/>
      <c r="NXJ25" s="1280"/>
      <c r="NXK25" s="1280"/>
      <c r="NXL25" s="1280"/>
      <c r="NXM25" s="1280"/>
      <c r="NXN25" s="1280"/>
      <c r="NXO25" s="1280"/>
      <c r="NXP25" s="1280"/>
      <c r="NXQ25" s="1280"/>
      <c r="NXR25" s="1280"/>
      <c r="NXS25" s="1280"/>
      <c r="NXT25" s="1280"/>
      <c r="NXU25" s="1280"/>
      <c r="NXV25" s="1280"/>
      <c r="NXW25" s="1280"/>
      <c r="NXX25" s="1280"/>
      <c r="NXY25" s="1280"/>
      <c r="NXZ25" s="1280"/>
      <c r="NYA25" s="1280"/>
      <c r="NYB25" s="1280"/>
      <c r="NYC25" s="1280"/>
      <c r="NYD25" s="1280"/>
      <c r="NYE25" s="1280"/>
      <c r="NYF25" s="1280"/>
      <c r="NYG25" s="1280"/>
      <c r="NYH25" s="1280"/>
      <c r="NYI25" s="1280"/>
      <c r="NYJ25" s="1280"/>
      <c r="NYK25" s="1280"/>
      <c r="NYL25" s="1280"/>
      <c r="NYM25" s="1280"/>
      <c r="NYN25" s="1280"/>
      <c r="NYO25" s="1280"/>
      <c r="NYP25" s="1280"/>
      <c r="NYQ25" s="1280"/>
      <c r="NYR25" s="1280"/>
      <c r="NYS25" s="1280"/>
      <c r="NYT25" s="1280"/>
      <c r="NYU25" s="1280"/>
      <c r="NYV25" s="1280"/>
      <c r="NYW25" s="1280"/>
      <c r="NYX25" s="1280"/>
      <c r="NYY25" s="1280"/>
      <c r="NYZ25" s="1280"/>
      <c r="NZA25" s="1280"/>
      <c r="NZB25" s="1280"/>
      <c r="NZC25" s="1280"/>
      <c r="NZD25" s="1280"/>
      <c r="NZE25" s="1280"/>
      <c r="NZF25" s="1280"/>
      <c r="NZG25" s="1280"/>
      <c r="NZH25" s="1280"/>
      <c r="NZI25" s="1280"/>
      <c r="NZJ25" s="1280"/>
      <c r="NZK25" s="1280"/>
      <c r="NZL25" s="1280"/>
      <c r="NZM25" s="1280"/>
      <c r="NZN25" s="1280"/>
      <c r="NZO25" s="1280"/>
      <c r="NZP25" s="1280"/>
      <c r="NZQ25" s="1280"/>
      <c r="NZR25" s="1280"/>
      <c r="NZS25" s="1280"/>
      <c r="NZT25" s="1280"/>
      <c r="NZU25" s="1280"/>
      <c r="NZV25" s="1280"/>
      <c r="NZW25" s="1280"/>
      <c r="NZX25" s="1280"/>
      <c r="NZY25" s="1280"/>
      <c r="NZZ25" s="1280"/>
      <c r="OAA25" s="1280"/>
      <c r="OAB25" s="1280"/>
      <c r="OAC25" s="1280"/>
      <c r="OAD25" s="1280"/>
      <c r="OAE25" s="1280"/>
      <c r="OAF25" s="1280"/>
      <c r="OAG25" s="1280"/>
      <c r="OAH25" s="1280"/>
      <c r="OAI25" s="1280"/>
      <c r="OAJ25" s="1280"/>
      <c r="OAK25" s="1280"/>
      <c r="OAL25" s="1280"/>
      <c r="OAM25" s="1280"/>
      <c r="OAN25" s="1280"/>
      <c r="OAO25" s="1280"/>
      <c r="OAP25" s="1280"/>
      <c r="OAQ25" s="1280"/>
      <c r="OAR25" s="1280"/>
      <c r="OAS25" s="1280"/>
      <c r="OAT25" s="1280"/>
      <c r="OAU25" s="1280"/>
      <c r="OAV25" s="1280"/>
      <c r="OAW25" s="1280"/>
      <c r="OAX25" s="1280"/>
      <c r="OAY25" s="1280"/>
      <c r="OAZ25" s="1280"/>
      <c r="OBA25" s="1280"/>
      <c r="OBB25" s="1280"/>
      <c r="OBC25" s="1280"/>
      <c r="OBD25" s="1280"/>
      <c r="OBE25" s="1280"/>
      <c r="OBF25" s="1280"/>
      <c r="OBG25" s="1280"/>
      <c r="OBH25" s="1280"/>
      <c r="OBI25" s="1280"/>
      <c r="OBJ25" s="1280"/>
      <c r="OBK25" s="1280"/>
      <c r="OBL25" s="1280"/>
      <c r="OBM25" s="1280"/>
      <c r="OBN25" s="1280"/>
      <c r="OBO25" s="1280"/>
      <c r="OBP25" s="1280"/>
      <c r="OBQ25" s="1280"/>
      <c r="OBR25" s="1280"/>
      <c r="OBS25" s="1280"/>
      <c r="OBT25" s="1280"/>
      <c r="OBU25" s="1280"/>
      <c r="OBV25" s="1280"/>
      <c r="OBW25" s="1280"/>
      <c r="OBX25" s="1280"/>
      <c r="OBY25" s="1280"/>
      <c r="OBZ25" s="1280"/>
      <c r="OCA25" s="1280"/>
      <c r="OCB25" s="1280"/>
      <c r="OCC25" s="1280"/>
      <c r="OCD25" s="1280"/>
      <c r="OCE25" s="1280"/>
      <c r="OCF25" s="1280"/>
      <c r="OCG25" s="1280"/>
      <c r="OCH25" s="1280"/>
      <c r="OCI25" s="1280"/>
      <c r="OCJ25" s="1280"/>
      <c r="OCK25" s="1280"/>
      <c r="OCL25" s="1280"/>
      <c r="OCM25" s="1280"/>
      <c r="OCN25" s="1280"/>
      <c r="OCO25" s="1280"/>
      <c r="OCP25" s="1280"/>
      <c r="OCQ25" s="1280"/>
      <c r="OCR25" s="1280"/>
      <c r="OCS25" s="1280"/>
      <c r="OCT25" s="1280"/>
      <c r="OCU25" s="1280"/>
      <c r="OCV25" s="1280"/>
      <c r="OCW25" s="1280"/>
      <c r="OCX25" s="1280"/>
      <c r="OCY25" s="1280"/>
      <c r="OCZ25" s="1280"/>
      <c r="ODA25" s="1280"/>
      <c r="ODB25" s="1280"/>
      <c r="ODC25" s="1280"/>
      <c r="ODD25" s="1280"/>
      <c r="ODE25" s="1280"/>
      <c r="ODF25" s="1280"/>
      <c r="ODG25" s="1280"/>
      <c r="ODH25" s="1280"/>
      <c r="ODI25" s="1280"/>
      <c r="ODJ25" s="1280"/>
      <c r="ODK25" s="1280"/>
      <c r="ODL25" s="1280"/>
      <c r="ODM25" s="1280"/>
      <c r="ODN25" s="1280"/>
      <c r="ODO25" s="1280"/>
      <c r="ODP25" s="1280"/>
      <c r="ODQ25" s="1280"/>
      <c r="ODR25" s="1280"/>
      <c r="ODS25" s="1280"/>
      <c r="ODT25" s="1280"/>
      <c r="ODU25" s="1280"/>
      <c r="ODV25" s="1280"/>
      <c r="ODW25" s="1280"/>
      <c r="ODX25" s="1280"/>
      <c r="ODY25" s="1280"/>
      <c r="ODZ25" s="1280"/>
      <c r="OEA25" s="1280"/>
      <c r="OEB25" s="1280"/>
      <c r="OEC25" s="1280"/>
      <c r="OED25" s="1280"/>
      <c r="OEE25" s="1280"/>
      <c r="OEF25" s="1280"/>
      <c r="OEG25" s="1280"/>
      <c r="OEH25" s="1280"/>
      <c r="OEI25" s="1280"/>
      <c r="OEJ25" s="1280"/>
      <c r="OEK25" s="1280"/>
      <c r="OEL25" s="1280"/>
      <c r="OEM25" s="1280"/>
      <c r="OEN25" s="1280"/>
      <c r="OEO25" s="1280"/>
      <c r="OEP25" s="1280"/>
      <c r="OEQ25" s="1280"/>
      <c r="OER25" s="1280"/>
      <c r="OES25" s="1280"/>
      <c r="OET25" s="1280"/>
      <c r="OEU25" s="1280"/>
      <c r="OEV25" s="1280"/>
      <c r="OEW25" s="1280"/>
      <c r="OEX25" s="1280"/>
      <c r="OEY25" s="1280"/>
      <c r="OEZ25" s="1280"/>
      <c r="OFA25" s="1280"/>
      <c r="OFB25" s="1280"/>
      <c r="OFC25" s="1280"/>
      <c r="OFD25" s="1280"/>
      <c r="OFE25" s="1280"/>
      <c r="OFF25" s="1280"/>
      <c r="OFG25" s="1280"/>
      <c r="OFH25" s="1280"/>
      <c r="OFI25" s="1280"/>
      <c r="OFJ25" s="1280"/>
      <c r="OFK25" s="1280"/>
      <c r="OFL25" s="1280"/>
      <c r="OFM25" s="1280"/>
      <c r="OFN25" s="1280"/>
      <c r="OFO25" s="1280"/>
      <c r="OFP25" s="1280"/>
      <c r="OFQ25" s="1280"/>
      <c r="OFR25" s="1280"/>
      <c r="OFS25" s="1280"/>
      <c r="OFT25" s="1280"/>
      <c r="OFU25" s="1280"/>
      <c r="OFV25" s="1280"/>
      <c r="OFW25" s="1280"/>
      <c r="OFX25" s="1280"/>
      <c r="OFY25" s="1280"/>
      <c r="OFZ25" s="1280"/>
      <c r="OGA25" s="1280"/>
      <c r="OGB25" s="1280"/>
      <c r="OGC25" s="1280"/>
      <c r="OGD25" s="1280"/>
      <c r="OGE25" s="1280"/>
      <c r="OGF25" s="1280"/>
      <c r="OGG25" s="1280"/>
      <c r="OGH25" s="1280"/>
      <c r="OGI25" s="1280"/>
      <c r="OGJ25" s="1280"/>
      <c r="OGK25" s="1280"/>
      <c r="OGL25" s="1280"/>
      <c r="OGM25" s="1280"/>
      <c r="OGN25" s="1280"/>
      <c r="OGO25" s="1280"/>
      <c r="OGP25" s="1280"/>
      <c r="OGQ25" s="1280"/>
      <c r="OGR25" s="1280"/>
      <c r="OGS25" s="1280"/>
      <c r="OGT25" s="1280"/>
      <c r="OGU25" s="1280"/>
      <c r="OGV25" s="1280"/>
      <c r="OGW25" s="1280"/>
      <c r="OGX25" s="1280"/>
      <c r="OGY25" s="1280"/>
      <c r="OGZ25" s="1280"/>
      <c r="OHA25" s="1280"/>
      <c r="OHB25" s="1280"/>
      <c r="OHC25" s="1280"/>
      <c r="OHD25" s="1280"/>
      <c r="OHE25" s="1280"/>
      <c r="OHF25" s="1280"/>
      <c r="OHG25" s="1280"/>
      <c r="OHH25" s="1280"/>
      <c r="OHI25" s="1280"/>
      <c r="OHJ25" s="1280"/>
      <c r="OHK25" s="1280"/>
      <c r="OHL25" s="1280"/>
      <c r="OHM25" s="1280"/>
      <c r="OHN25" s="1280"/>
      <c r="OHO25" s="1280"/>
      <c r="OHP25" s="1280"/>
      <c r="OHQ25" s="1280"/>
      <c r="OHR25" s="1280"/>
      <c r="OHS25" s="1280"/>
      <c r="OHT25" s="1280"/>
      <c r="OHU25" s="1280"/>
      <c r="OHV25" s="1280"/>
      <c r="OHW25" s="1280"/>
      <c r="OHX25" s="1280"/>
      <c r="OHY25" s="1280"/>
      <c r="OHZ25" s="1280"/>
      <c r="OIA25" s="1280"/>
      <c r="OIB25" s="1280"/>
      <c r="OIC25" s="1280"/>
      <c r="OID25" s="1280"/>
      <c r="OIE25" s="1280"/>
      <c r="OIF25" s="1280"/>
      <c r="OIG25" s="1280"/>
      <c r="OIH25" s="1280"/>
      <c r="OII25" s="1280"/>
      <c r="OIJ25" s="1280"/>
      <c r="OIK25" s="1280"/>
      <c r="OIL25" s="1280"/>
      <c r="OIM25" s="1280"/>
      <c r="OIN25" s="1280"/>
      <c r="OIO25" s="1280"/>
      <c r="OIP25" s="1280"/>
      <c r="OIQ25" s="1280"/>
      <c r="OIR25" s="1280"/>
      <c r="OIS25" s="1280"/>
      <c r="OIT25" s="1280"/>
      <c r="OIU25" s="1280"/>
      <c r="OIV25" s="1280"/>
      <c r="OIW25" s="1280"/>
      <c r="OIX25" s="1280"/>
      <c r="OIY25" s="1280"/>
      <c r="OIZ25" s="1280"/>
      <c r="OJA25" s="1280"/>
      <c r="OJB25" s="1280"/>
      <c r="OJC25" s="1280"/>
      <c r="OJD25" s="1280"/>
      <c r="OJE25" s="1280"/>
      <c r="OJF25" s="1280"/>
      <c r="OJG25" s="1280"/>
      <c r="OJH25" s="1280"/>
      <c r="OJI25" s="1280"/>
      <c r="OJJ25" s="1280"/>
      <c r="OJK25" s="1280"/>
      <c r="OJL25" s="1280"/>
      <c r="OJM25" s="1280"/>
      <c r="OJN25" s="1280"/>
      <c r="OJO25" s="1280"/>
      <c r="OJP25" s="1280"/>
      <c r="OJQ25" s="1280"/>
      <c r="OJR25" s="1280"/>
      <c r="OJS25" s="1280"/>
      <c r="OJT25" s="1280"/>
      <c r="OJU25" s="1280"/>
      <c r="OJV25" s="1280"/>
      <c r="OJW25" s="1280"/>
      <c r="OJX25" s="1280"/>
      <c r="OJY25" s="1280"/>
      <c r="OJZ25" s="1280"/>
      <c r="OKA25" s="1280"/>
      <c r="OKB25" s="1280"/>
      <c r="OKC25" s="1280"/>
      <c r="OKD25" s="1280"/>
      <c r="OKE25" s="1280"/>
      <c r="OKF25" s="1280"/>
      <c r="OKG25" s="1280"/>
      <c r="OKH25" s="1280"/>
      <c r="OKI25" s="1280"/>
      <c r="OKJ25" s="1280"/>
      <c r="OKK25" s="1280"/>
      <c r="OKL25" s="1280"/>
      <c r="OKM25" s="1280"/>
      <c r="OKN25" s="1280"/>
      <c r="OKO25" s="1280"/>
      <c r="OKP25" s="1280"/>
      <c r="OKQ25" s="1280"/>
      <c r="OKR25" s="1280"/>
      <c r="OKS25" s="1280"/>
      <c r="OKT25" s="1280"/>
      <c r="OKU25" s="1280"/>
      <c r="OKV25" s="1280"/>
      <c r="OKW25" s="1280"/>
      <c r="OKX25" s="1280"/>
      <c r="OKY25" s="1280"/>
      <c r="OKZ25" s="1280"/>
      <c r="OLA25" s="1280"/>
      <c r="OLB25" s="1280"/>
      <c r="OLC25" s="1280"/>
      <c r="OLD25" s="1280"/>
      <c r="OLE25" s="1280"/>
      <c r="OLF25" s="1280"/>
      <c r="OLG25" s="1280"/>
      <c r="OLH25" s="1280"/>
      <c r="OLI25" s="1280"/>
      <c r="OLJ25" s="1280"/>
      <c r="OLK25" s="1280"/>
      <c r="OLL25" s="1280"/>
      <c r="OLM25" s="1280"/>
      <c r="OLN25" s="1280"/>
      <c r="OLO25" s="1280"/>
      <c r="OLP25" s="1280"/>
      <c r="OLQ25" s="1280"/>
      <c r="OLR25" s="1280"/>
      <c r="OLS25" s="1280"/>
      <c r="OLT25" s="1280"/>
      <c r="OLU25" s="1280"/>
      <c r="OLV25" s="1280"/>
      <c r="OLW25" s="1280"/>
      <c r="OLX25" s="1280"/>
      <c r="OLY25" s="1280"/>
      <c r="OLZ25" s="1280"/>
      <c r="OMA25" s="1280"/>
      <c r="OMB25" s="1280"/>
      <c r="OMC25" s="1280"/>
      <c r="OMD25" s="1280"/>
      <c r="OME25" s="1280"/>
      <c r="OMF25" s="1280"/>
      <c r="OMG25" s="1280"/>
      <c r="OMH25" s="1280"/>
      <c r="OMI25" s="1280"/>
      <c r="OMJ25" s="1280"/>
      <c r="OMK25" s="1280"/>
      <c r="OML25" s="1280"/>
      <c r="OMM25" s="1280"/>
      <c r="OMN25" s="1280"/>
      <c r="OMO25" s="1280"/>
      <c r="OMP25" s="1280"/>
      <c r="OMQ25" s="1280"/>
      <c r="OMR25" s="1280"/>
      <c r="OMS25" s="1280"/>
      <c r="OMT25" s="1280"/>
      <c r="OMU25" s="1280"/>
      <c r="OMV25" s="1280"/>
      <c r="OMW25" s="1280"/>
      <c r="OMX25" s="1280"/>
      <c r="OMY25" s="1280"/>
      <c r="OMZ25" s="1280"/>
      <c r="ONA25" s="1280"/>
      <c r="ONB25" s="1280"/>
      <c r="ONC25" s="1280"/>
      <c r="OND25" s="1280"/>
      <c r="ONE25" s="1280"/>
      <c r="ONF25" s="1280"/>
      <c r="ONG25" s="1280"/>
      <c r="ONH25" s="1280"/>
      <c r="ONI25" s="1280"/>
      <c r="ONJ25" s="1280"/>
      <c r="ONK25" s="1280"/>
      <c r="ONL25" s="1280"/>
      <c r="ONM25" s="1280"/>
      <c r="ONN25" s="1280"/>
      <c r="ONO25" s="1280"/>
      <c r="ONP25" s="1280"/>
      <c r="ONQ25" s="1280"/>
      <c r="ONR25" s="1280"/>
      <c r="ONS25" s="1280"/>
      <c r="ONT25" s="1280"/>
      <c r="ONU25" s="1280"/>
      <c r="ONV25" s="1280"/>
      <c r="ONW25" s="1280"/>
      <c r="ONX25" s="1280"/>
      <c r="ONY25" s="1280"/>
      <c r="ONZ25" s="1280"/>
      <c r="OOA25" s="1280"/>
      <c r="OOB25" s="1280"/>
      <c r="OOC25" s="1280"/>
      <c r="OOD25" s="1280"/>
      <c r="OOE25" s="1280"/>
      <c r="OOF25" s="1280"/>
      <c r="OOG25" s="1280"/>
      <c r="OOH25" s="1280"/>
      <c r="OOI25" s="1280"/>
      <c r="OOJ25" s="1280"/>
      <c r="OOK25" s="1280"/>
      <c r="OOL25" s="1280"/>
      <c r="OOM25" s="1280"/>
      <c r="OON25" s="1280"/>
      <c r="OOO25" s="1280"/>
      <c r="OOP25" s="1280"/>
      <c r="OOQ25" s="1280"/>
      <c r="OOR25" s="1280"/>
      <c r="OOS25" s="1280"/>
      <c r="OOT25" s="1280"/>
      <c r="OOU25" s="1280"/>
      <c r="OOV25" s="1280"/>
      <c r="OOW25" s="1280"/>
      <c r="OOX25" s="1280"/>
      <c r="OOY25" s="1280"/>
      <c r="OOZ25" s="1280"/>
      <c r="OPA25" s="1280"/>
      <c r="OPB25" s="1280"/>
      <c r="OPC25" s="1280"/>
      <c r="OPD25" s="1280"/>
      <c r="OPE25" s="1280"/>
      <c r="OPF25" s="1280"/>
      <c r="OPG25" s="1280"/>
      <c r="OPH25" s="1280"/>
      <c r="OPI25" s="1280"/>
      <c r="OPJ25" s="1280"/>
      <c r="OPK25" s="1280"/>
      <c r="OPL25" s="1280"/>
      <c r="OPM25" s="1280"/>
      <c r="OPN25" s="1280"/>
      <c r="OPO25" s="1280"/>
      <c r="OPP25" s="1280"/>
      <c r="OPQ25" s="1280"/>
      <c r="OPR25" s="1280"/>
      <c r="OPS25" s="1280"/>
      <c r="OPT25" s="1280"/>
      <c r="OPU25" s="1280"/>
      <c r="OPV25" s="1280"/>
      <c r="OPW25" s="1280"/>
      <c r="OPX25" s="1280"/>
      <c r="OPY25" s="1280"/>
      <c r="OPZ25" s="1280"/>
      <c r="OQA25" s="1280"/>
      <c r="OQB25" s="1280"/>
      <c r="OQC25" s="1280"/>
      <c r="OQD25" s="1280"/>
      <c r="OQE25" s="1280"/>
      <c r="OQF25" s="1280"/>
      <c r="OQG25" s="1280"/>
      <c r="OQH25" s="1280"/>
      <c r="OQI25" s="1280"/>
      <c r="OQJ25" s="1280"/>
      <c r="OQK25" s="1280"/>
      <c r="OQL25" s="1280"/>
      <c r="OQM25" s="1280"/>
      <c r="OQN25" s="1280"/>
      <c r="OQO25" s="1280"/>
      <c r="OQP25" s="1280"/>
      <c r="OQQ25" s="1280"/>
      <c r="OQR25" s="1280"/>
      <c r="OQS25" s="1280"/>
      <c r="OQT25" s="1280"/>
      <c r="OQU25" s="1280"/>
      <c r="OQV25" s="1280"/>
      <c r="OQW25" s="1280"/>
      <c r="OQX25" s="1280"/>
      <c r="OQY25" s="1280"/>
      <c r="OQZ25" s="1280"/>
      <c r="ORA25" s="1280"/>
      <c r="ORB25" s="1280"/>
      <c r="ORC25" s="1280"/>
      <c r="ORD25" s="1280"/>
      <c r="ORE25" s="1280"/>
      <c r="ORF25" s="1280"/>
      <c r="ORG25" s="1280"/>
      <c r="ORH25" s="1280"/>
      <c r="ORI25" s="1280"/>
      <c r="ORJ25" s="1280"/>
      <c r="ORK25" s="1280"/>
      <c r="ORL25" s="1280"/>
      <c r="ORM25" s="1280"/>
      <c r="ORN25" s="1280"/>
      <c r="ORO25" s="1280"/>
      <c r="ORP25" s="1280"/>
      <c r="ORQ25" s="1280"/>
      <c r="ORR25" s="1280"/>
      <c r="ORS25" s="1280"/>
      <c r="ORT25" s="1280"/>
      <c r="ORU25" s="1280"/>
      <c r="ORV25" s="1280"/>
      <c r="ORW25" s="1280"/>
      <c r="ORX25" s="1280"/>
      <c r="ORY25" s="1280"/>
      <c r="ORZ25" s="1280"/>
      <c r="OSA25" s="1280"/>
      <c r="OSB25" s="1280"/>
      <c r="OSC25" s="1280"/>
      <c r="OSD25" s="1280"/>
      <c r="OSE25" s="1280"/>
      <c r="OSF25" s="1280"/>
      <c r="OSG25" s="1280"/>
      <c r="OSH25" s="1280"/>
      <c r="OSI25" s="1280"/>
      <c r="OSJ25" s="1280"/>
      <c r="OSK25" s="1280"/>
      <c r="OSL25" s="1280"/>
      <c r="OSM25" s="1280"/>
      <c r="OSN25" s="1280"/>
      <c r="OSO25" s="1280"/>
      <c r="OSP25" s="1280"/>
      <c r="OSQ25" s="1280"/>
      <c r="OSR25" s="1280"/>
      <c r="OSS25" s="1280"/>
      <c r="OST25" s="1280"/>
      <c r="OSU25" s="1280"/>
      <c r="OSV25" s="1280"/>
      <c r="OSW25" s="1280"/>
      <c r="OSX25" s="1280"/>
      <c r="OSY25" s="1280"/>
      <c r="OSZ25" s="1280"/>
      <c r="OTA25" s="1280"/>
      <c r="OTB25" s="1280"/>
      <c r="OTC25" s="1280"/>
      <c r="OTD25" s="1280"/>
      <c r="OTE25" s="1280"/>
      <c r="OTF25" s="1280"/>
      <c r="OTG25" s="1280"/>
      <c r="OTH25" s="1280"/>
      <c r="OTI25" s="1280"/>
      <c r="OTJ25" s="1280"/>
      <c r="OTK25" s="1280"/>
      <c r="OTL25" s="1280"/>
      <c r="OTM25" s="1280"/>
      <c r="OTN25" s="1280"/>
      <c r="OTO25" s="1280"/>
      <c r="OTP25" s="1280"/>
      <c r="OTQ25" s="1280"/>
      <c r="OTR25" s="1280"/>
      <c r="OTS25" s="1280"/>
      <c r="OTT25" s="1280"/>
      <c r="OTU25" s="1280"/>
      <c r="OTV25" s="1280"/>
      <c r="OTW25" s="1280"/>
      <c r="OTX25" s="1280"/>
      <c r="OTY25" s="1280"/>
      <c r="OTZ25" s="1280"/>
      <c r="OUA25" s="1280"/>
      <c r="OUB25" s="1280"/>
      <c r="OUC25" s="1280"/>
      <c r="OUD25" s="1280"/>
      <c r="OUE25" s="1280"/>
      <c r="OUF25" s="1280"/>
      <c r="OUG25" s="1280"/>
      <c r="OUH25" s="1280"/>
      <c r="OUI25" s="1280"/>
      <c r="OUJ25" s="1280"/>
      <c r="OUK25" s="1280"/>
      <c r="OUL25" s="1280"/>
      <c r="OUM25" s="1280"/>
      <c r="OUN25" s="1280"/>
      <c r="OUO25" s="1280"/>
      <c r="OUP25" s="1280"/>
      <c r="OUQ25" s="1280"/>
      <c r="OUR25" s="1280"/>
      <c r="OUS25" s="1280"/>
      <c r="OUT25" s="1280"/>
      <c r="OUU25" s="1280"/>
      <c r="OUV25" s="1280"/>
      <c r="OUW25" s="1280"/>
      <c r="OUX25" s="1280"/>
      <c r="OUY25" s="1280"/>
      <c r="OUZ25" s="1280"/>
      <c r="OVA25" s="1280"/>
      <c r="OVB25" s="1280"/>
      <c r="OVC25" s="1280"/>
      <c r="OVD25" s="1280"/>
      <c r="OVE25" s="1280"/>
      <c r="OVF25" s="1280"/>
      <c r="OVG25" s="1280"/>
      <c r="OVH25" s="1280"/>
      <c r="OVI25" s="1280"/>
      <c r="OVJ25" s="1280"/>
      <c r="OVK25" s="1280"/>
      <c r="OVL25" s="1280"/>
      <c r="OVM25" s="1280"/>
      <c r="OVN25" s="1280"/>
      <c r="OVO25" s="1280"/>
      <c r="OVP25" s="1280"/>
      <c r="OVQ25" s="1280"/>
      <c r="OVR25" s="1280"/>
      <c r="OVS25" s="1280"/>
      <c r="OVT25" s="1280"/>
      <c r="OVU25" s="1280"/>
      <c r="OVV25" s="1280"/>
      <c r="OVW25" s="1280"/>
      <c r="OVX25" s="1280"/>
      <c r="OVY25" s="1280"/>
      <c r="OVZ25" s="1280"/>
      <c r="OWA25" s="1280"/>
      <c r="OWB25" s="1280"/>
      <c r="OWC25" s="1280"/>
      <c r="OWD25" s="1280"/>
      <c r="OWE25" s="1280"/>
      <c r="OWF25" s="1280"/>
      <c r="OWG25" s="1280"/>
      <c r="OWH25" s="1280"/>
      <c r="OWI25" s="1280"/>
      <c r="OWJ25" s="1280"/>
      <c r="OWK25" s="1280"/>
      <c r="OWL25" s="1280"/>
      <c r="OWM25" s="1280"/>
      <c r="OWN25" s="1280"/>
      <c r="OWO25" s="1280"/>
      <c r="OWP25" s="1280"/>
      <c r="OWQ25" s="1280"/>
      <c r="OWR25" s="1280"/>
      <c r="OWS25" s="1280"/>
      <c r="OWT25" s="1280"/>
      <c r="OWU25" s="1280"/>
      <c r="OWV25" s="1280"/>
      <c r="OWW25" s="1280"/>
      <c r="OWX25" s="1280"/>
      <c r="OWY25" s="1280"/>
      <c r="OWZ25" s="1280"/>
      <c r="OXA25" s="1280"/>
      <c r="OXB25" s="1280"/>
      <c r="OXC25" s="1280"/>
      <c r="OXD25" s="1280"/>
      <c r="OXE25" s="1280"/>
      <c r="OXF25" s="1280"/>
      <c r="OXG25" s="1280"/>
      <c r="OXH25" s="1280"/>
      <c r="OXI25" s="1280"/>
      <c r="OXJ25" s="1280"/>
      <c r="OXK25" s="1280"/>
      <c r="OXL25" s="1280"/>
      <c r="OXM25" s="1280"/>
      <c r="OXN25" s="1280"/>
      <c r="OXO25" s="1280"/>
      <c r="OXP25" s="1280"/>
      <c r="OXQ25" s="1280"/>
      <c r="OXR25" s="1280"/>
      <c r="OXS25" s="1280"/>
      <c r="OXT25" s="1280"/>
      <c r="OXU25" s="1280"/>
      <c r="OXV25" s="1280"/>
      <c r="OXW25" s="1280"/>
      <c r="OXX25" s="1280"/>
      <c r="OXY25" s="1280"/>
      <c r="OXZ25" s="1280"/>
      <c r="OYA25" s="1280"/>
      <c r="OYB25" s="1280"/>
      <c r="OYC25" s="1280"/>
      <c r="OYD25" s="1280"/>
      <c r="OYE25" s="1280"/>
      <c r="OYF25" s="1280"/>
      <c r="OYG25" s="1280"/>
      <c r="OYH25" s="1280"/>
      <c r="OYI25" s="1280"/>
      <c r="OYJ25" s="1280"/>
      <c r="OYK25" s="1280"/>
      <c r="OYL25" s="1280"/>
      <c r="OYM25" s="1280"/>
      <c r="OYN25" s="1280"/>
      <c r="OYO25" s="1280"/>
      <c r="OYP25" s="1280"/>
      <c r="OYQ25" s="1280"/>
      <c r="OYR25" s="1280"/>
      <c r="OYS25" s="1280"/>
      <c r="OYT25" s="1280"/>
      <c r="OYU25" s="1280"/>
      <c r="OYV25" s="1280"/>
      <c r="OYW25" s="1280"/>
      <c r="OYX25" s="1280"/>
      <c r="OYY25" s="1280"/>
      <c r="OYZ25" s="1280"/>
      <c r="OZA25" s="1280"/>
      <c r="OZB25" s="1280"/>
      <c r="OZC25" s="1280"/>
      <c r="OZD25" s="1280"/>
      <c r="OZE25" s="1280"/>
      <c r="OZF25" s="1280"/>
      <c r="OZG25" s="1280"/>
      <c r="OZH25" s="1280"/>
      <c r="OZI25" s="1280"/>
      <c r="OZJ25" s="1280"/>
      <c r="OZK25" s="1280"/>
      <c r="OZL25" s="1280"/>
      <c r="OZM25" s="1280"/>
      <c r="OZN25" s="1280"/>
      <c r="OZO25" s="1280"/>
      <c r="OZP25" s="1280"/>
      <c r="OZQ25" s="1280"/>
      <c r="OZR25" s="1280"/>
      <c r="OZS25" s="1280"/>
      <c r="OZT25" s="1280"/>
      <c r="OZU25" s="1280"/>
      <c r="OZV25" s="1280"/>
      <c r="OZW25" s="1280"/>
      <c r="OZX25" s="1280"/>
      <c r="OZY25" s="1280"/>
      <c r="OZZ25" s="1280"/>
      <c r="PAA25" s="1280"/>
      <c r="PAB25" s="1280"/>
      <c r="PAC25" s="1280"/>
      <c r="PAD25" s="1280"/>
      <c r="PAE25" s="1280"/>
      <c r="PAF25" s="1280"/>
      <c r="PAG25" s="1280"/>
      <c r="PAH25" s="1280"/>
      <c r="PAI25" s="1280"/>
      <c r="PAJ25" s="1280"/>
      <c r="PAK25" s="1280"/>
      <c r="PAL25" s="1280"/>
      <c r="PAM25" s="1280"/>
      <c r="PAN25" s="1280"/>
      <c r="PAO25" s="1280"/>
      <c r="PAP25" s="1280"/>
      <c r="PAQ25" s="1280"/>
      <c r="PAR25" s="1280"/>
      <c r="PAS25" s="1280"/>
      <c r="PAT25" s="1280"/>
      <c r="PAU25" s="1280"/>
      <c r="PAV25" s="1280"/>
      <c r="PAW25" s="1280"/>
      <c r="PAX25" s="1280"/>
      <c r="PAY25" s="1280"/>
      <c r="PAZ25" s="1280"/>
      <c r="PBA25" s="1280"/>
      <c r="PBB25" s="1280"/>
      <c r="PBC25" s="1280"/>
      <c r="PBD25" s="1280"/>
      <c r="PBE25" s="1280"/>
      <c r="PBF25" s="1280"/>
      <c r="PBG25" s="1280"/>
      <c r="PBH25" s="1280"/>
      <c r="PBI25" s="1280"/>
      <c r="PBJ25" s="1280"/>
      <c r="PBK25" s="1280"/>
      <c r="PBL25" s="1280"/>
      <c r="PBM25" s="1280"/>
      <c r="PBN25" s="1280"/>
      <c r="PBO25" s="1280"/>
      <c r="PBP25" s="1280"/>
      <c r="PBQ25" s="1280"/>
      <c r="PBR25" s="1280"/>
      <c r="PBS25" s="1280"/>
      <c r="PBT25" s="1280"/>
      <c r="PBU25" s="1280"/>
      <c r="PBV25" s="1280"/>
      <c r="PBW25" s="1280"/>
      <c r="PBX25" s="1280"/>
      <c r="PBY25" s="1280"/>
      <c r="PBZ25" s="1280"/>
      <c r="PCA25" s="1280"/>
      <c r="PCB25" s="1280"/>
      <c r="PCC25" s="1280"/>
      <c r="PCD25" s="1280"/>
      <c r="PCE25" s="1280"/>
      <c r="PCF25" s="1280"/>
      <c r="PCG25" s="1280"/>
      <c r="PCH25" s="1280"/>
      <c r="PCI25" s="1280"/>
      <c r="PCJ25" s="1280"/>
      <c r="PCK25" s="1280"/>
      <c r="PCL25" s="1280"/>
      <c r="PCM25" s="1280"/>
      <c r="PCN25" s="1280"/>
      <c r="PCO25" s="1280"/>
      <c r="PCP25" s="1280"/>
      <c r="PCQ25" s="1280"/>
      <c r="PCR25" s="1280"/>
      <c r="PCS25" s="1280"/>
      <c r="PCT25" s="1280"/>
      <c r="PCU25" s="1280"/>
      <c r="PCV25" s="1280"/>
      <c r="PCW25" s="1280"/>
      <c r="PCX25" s="1280"/>
      <c r="PCY25" s="1280"/>
      <c r="PCZ25" s="1280"/>
      <c r="PDA25" s="1280"/>
      <c r="PDB25" s="1280"/>
      <c r="PDC25" s="1280"/>
      <c r="PDD25" s="1280"/>
      <c r="PDE25" s="1280"/>
      <c r="PDF25" s="1280"/>
      <c r="PDG25" s="1280"/>
      <c r="PDH25" s="1280"/>
      <c r="PDI25" s="1280"/>
      <c r="PDJ25" s="1280"/>
      <c r="PDK25" s="1280"/>
      <c r="PDL25" s="1280"/>
      <c r="PDM25" s="1280"/>
      <c r="PDN25" s="1280"/>
      <c r="PDO25" s="1280"/>
      <c r="PDP25" s="1280"/>
      <c r="PDQ25" s="1280"/>
      <c r="PDR25" s="1280"/>
      <c r="PDS25" s="1280"/>
      <c r="PDT25" s="1280"/>
      <c r="PDU25" s="1280"/>
      <c r="PDV25" s="1280"/>
      <c r="PDW25" s="1280"/>
      <c r="PDX25" s="1280"/>
      <c r="PDY25" s="1280"/>
      <c r="PDZ25" s="1280"/>
      <c r="PEA25" s="1280"/>
      <c r="PEB25" s="1280"/>
      <c r="PEC25" s="1280"/>
      <c r="PED25" s="1280"/>
      <c r="PEE25" s="1280"/>
      <c r="PEF25" s="1280"/>
      <c r="PEG25" s="1280"/>
      <c r="PEH25" s="1280"/>
      <c r="PEI25" s="1280"/>
      <c r="PEJ25" s="1280"/>
      <c r="PEK25" s="1280"/>
      <c r="PEL25" s="1280"/>
      <c r="PEM25" s="1280"/>
      <c r="PEN25" s="1280"/>
      <c r="PEO25" s="1280"/>
      <c r="PEP25" s="1280"/>
      <c r="PEQ25" s="1280"/>
      <c r="PER25" s="1280"/>
      <c r="PES25" s="1280"/>
      <c r="PET25" s="1280"/>
      <c r="PEU25" s="1280"/>
      <c r="PEV25" s="1280"/>
      <c r="PEW25" s="1280"/>
      <c r="PEX25" s="1280"/>
      <c r="PEY25" s="1280"/>
      <c r="PEZ25" s="1280"/>
      <c r="PFA25" s="1280"/>
      <c r="PFB25" s="1280"/>
      <c r="PFC25" s="1280"/>
      <c r="PFD25" s="1280"/>
      <c r="PFE25" s="1280"/>
      <c r="PFF25" s="1280"/>
      <c r="PFG25" s="1280"/>
      <c r="PFH25" s="1280"/>
      <c r="PFI25" s="1280"/>
      <c r="PFJ25" s="1280"/>
      <c r="PFK25" s="1280"/>
      <c r="PFL25" s="1280"/>
      <c r="PFM25" s="1280"/>
      <c r="PFN25" s="1280"/>
      <c r="PFO25" s="1280"/>
      <c r="PFP25" s="1280"/>
      <c r="PFQ25" s="1280"/>
      <c r="PFR25" s="1280"/>
      <c r="PFS25" s="1280"/>
      <c r="PFT25" s="1280"/>
      <c r="PFU25" s="1280"/>
      <c r="PFV25" s="1280"/>
      <c r="PFW25" s="1280"/>
      <c r="PFX25" s="1280"/>
      <c r="PFY25" s="1280"/>
      <c r="PFZ25" s="1280"/>
      <c r="PGA25" s="1280"/>
      <c r="PGB25" s="1280"/>
      <c r="PGC25" s="1280"/>
      <c r="PGD25" s="1280"/>
      <c r="PGE25" s="1280"/>
      <c r="PGF25" s="1280"/>
      <c r="PGG25" s="1280"/>
      <c r="PGH25" s="1280"/>
      <c r="PGI25" s="1280"/>
      <c r="PGJ25" s="1280"/>
      <c r="PGK25" s="1280"/>
      <c r="PGL25" s="1280"/>
      <c r="PGM25" s="1280"/>
      <c r="PGN25" s="1280"/>
      <c r="PGO25" s="1280"/>
      <c r="PGP25" s="1280"/>
      <c r="PGQ25" s="1280"/>
      <c r="PGR25" s="1280"/>
      <c r="PGS25" s="1280"/>
      <c r="PGT25" s="1280"/>
      <c r="PGU25" s="1280"/>
      <c r="PGV25" s="1280"/>
      <c r="PGW25" s="1280"/>
      <c r="PGX25" s="1280"/>
      <c r="PGY25" s="1280"/>
      <c r="PGZ25" s="1280"/>
      <c r="PHA25" s="1280"/>
      <c r="PHB25" s="1280"/>
      <c r="PHC25" s="1280"/>
      <c r="PHD25" s="1280"/>
      <c r="PHE25" s="1280"/>
      <c r="PHF25" s="1280"/>
      <c r="PHG25" s="1280"/>
      <c r="PHH25" s="1280"/>
      <c r="PHI25" s="1280"/>
      <c r="PHJ25" s="1280"/>
      <c r="PHK25" s="1280"/>
      <c r="PHL25" s="1280"/>
      <c r="PHM25" s="1280"/>
      <c r="PHN25" s="1280"/>
      <c r="PHO25" s="1280"/>
      <c r="PHP25" s="1280"/>
      <c r="PHQ25" s="1280"/>
      <c r="PHR25" s="1280"/>
      <c r="PHS25" s="1280"/>
      <c r="PHT25" s="1280"/>
      <c r="PHU25" s="1280"/>
      <c r="PHV25" s="1280"/>
      <c r="PHW25" s="1280"/>
      <c r="PHX25" s="1280"/>
      <c r="PHY25" s="1280"/>
      <c r="PHZ25" s="1280"/>
      <c r="PIA25" s="1280"/>
      <c r="PIB25" s="1280"/>
      <c r="PIC25" s="1280"/>
      <c r="PID25" s="1280"/>
      <c r="PIE25" s="1280"/>
      <c r="PIF25" s="1280"/>
      <c r="PIG25" s="1280"/>
      <c r="PIH25" s="1280"/>
      <c r="PII25" s="1280"/>
      <c r="PIJ25" s="1280"/>
      <c r="PIK25" s="1280"/>
      <c r="PIL25" s="1280"/>
      <c r="PIM25" s="1280"/>
      <c r="PIN25" s="1280"/>
      <c r="PIO25" s="1280"/>
      <c r="PIP25" s="1280"/>
      <c r="PIQ25" s="1280"/>
      <c r="PIR25" s="1280"/>
      <c r="PIS25" s="1280"/>
      <c r="PIT25" s="1280"/>
      <c r="PIU25" s="1280"/>
      <c r="PIV25" s="1280"/>
      <c r="PIW25" s="1280"/>
      <c r="PIX25" s="1280"/>
      <c r="PIY25" s="1280"/>
      <c r="PIZ25" s="1280"/>
      <c r="PJA25" s="1280"/>
      <c r="PJB25" s="1280"/>
      <c r="PJC25" s="1280"/>
      <c r="PJD25" s="1280"/>
      <c r="PJE25" s="1280"/>
      <c r="PJF25" s="1280"/>
      <c r="PJG25" s="1280"/>
      <c r="PJH25" s="1280"/>
      <c r="PJI25" s="1280"/>
      <c r="PJJ25" s="1280"/>
      <c r="PJK25" s="1280"/>
      <c r="PJL25" s="1280"/>
      <c r="PJM25" s="1280"/>
      <c r="PJN25" s="1280"/>
      <c r="PJO25" s="1280"/>
      <c r="PJP25" s="1280"/>
      <c r="PJQ25" s="1280"/>
      <c r="PJR25" s="1280"/>
      <c r="PJS25" s="1280"/>
      <c r="PJT25" s="1280"/>
      <c r="PJU25" s="1280"/>
      <c r="PJV25" s="1280"/>
      <c r="PJW25" s="1280"/>
      <c r="PJX25" s="1280"/>
      <c r="PJY25" s="1280"/>
      <c r="PJZ25" s="1280"/>
      <c r="PKA25" s="1280"/>
      <c r="PKB25" s="1280"/>
      <c r="PKC25" s="1280"/>
      <c r="PKD25" s="1280"/>
      <c r="PKE25" s="1280"/>
      <c r="PKF25" s="1280"/>
      <c r="PKG25" s="1280"/>
      <c r="PKH25" s="1280"/>
      <c r="PKI25" s="1280"/>
      <c r="PKJ25" s="1280"/>
      <c r="PKK25" s="1280"/>
      <c r="PKL25" s="1280"/>
      <c r="PKM25" s="1280"/>
      <c r="PKN25" s="1280"/>
      <c r="PKO25" s="1280"/>
      <c r="PKP25" s="1280"/>
      <c r="PKQ25" s="1280"/>
      <c r="PKR25" s="1280"/>
      <c r="PKS25" s="1280"/>
      <c r="PKT25" s="1280"/>
      <c r="PKU25" s="1280"/>
      <c r="PKV25" s="1280"/>
      <c r="PKW25" s="1280"/>
      <c r="PKX25" s="1280"/>
      <c r="PKY25" s="1280"/>
      <c r="PKZ25" s="1280"/>
      <c r="PLA25" s="1280"/>
      <c r="PLB25" s="1280"/>
      <c r="PLC25" s="1280"/>
      <c r="PLD25" s="1280"/>
      <c r="PLE25" s="1280"/>
      <c r="PLF25" s="1280"/>
      <c r="PLG25" s="1280"/>
      <c r="PLH25" s="1280"/>
      <c r="PLI25" s="1280"/>
      <c r="PLJ25" s="1280"/>
      <c r="PLK25" s="1280"/>
      <c r="PLL25" s="1280"/>
      <c r="PLM25" s="1280"/>
      <c r="PLN25" s="1280"/>
      <c r="PLO25" s="1280"/>
      <c r="PLP25" s="1280"/>
      <c r="PLQ25" s="1280"/>
      <c r="PLR25" s="1280"/>
      <c r="PLS25" s="1280"/>
      <c r="PLT25" s="1280"/>
      <c r="PLU25" s="1280"/>
      <c r="PLV25" s="1280"/>
      <c r="PLW25" s="1280"/>
      <c r="PLX25" s="1280"/>
      <c r="PLY25" s="1280"/>
      <c r="PLZ25" s="1280"/>
      <c r="PMA25" s="1280"/>
      <c r="PMB25" s="1280"/>
      <c r="PMC25" s="1280"/>
      <c r="PMD25" s="1280"/>
      <c r="PME25" s="1280"/>
      <c r="PMF25" s="1280"/>
      <c r="PMG25" s="1280"/>
      <c r="PMH25" s="1280"/>
      <c r="PMI25" s="1280"/>
      <c r="PMJ25" s="1280"/>
      <c r="PMK25" s="1280"/>
      <c r="PML25" s="1280"/>
      <c r="PMM25" s="1280"/>
      <c r="PMN25" s="1280"/>
      <c r="PMO25" s="1280"/>
      <c r="PMP25" s="1280"/>
      <c r="PMQ25" s="1280"/>
      <c r="PMR25" s="1280"/>
      <c r="PMS25" s="1280"/>
      <c r="PMT25" s="1280"/>
      <c r="PMU25" s="1280"/>
      <c r="PMV25" s="1280"/>
      <c r="PMW25" s="1280"/>
      <c r="PMX25" s="1280"/>
      <c r="PMY25" s="1280"/>
      <c r="PMZ25" s="1280"/>
      <c r="PNA25" s="1280"/>
      <c r="PNB25" s="1280"/>
      <c r="PNC25" s="1280"/>
      <c r="PND25" s="1280"/>
      <c r="PNE25" s="1280"/>
      <c r="PNF25" s="1280"/>
      <c r="PNG25" s="1280"/>
      <c r="PNH25" s="1280"/>
      <c r="PNI25" s="1280"/>
      <c r="PNJ25" s="1280"/>
      <c r="PNK25" s="1280"/>
      <c r="PNL25" s="1280"/>
      <c r="PNM25" s="1280"/>
      <c r="PNN25" s="1280"/>
      <c r="PNO25" s="1280"/>
      <c r="PNP25" s="1280"/>
      <c r="PNQ25" s="1280"/>
      <c r="PNR25" s="1280"/>
      <c r="PNS25" s="1280"/>
      <c r="PNT25" s="1280"/>
      <c r="PNU25" s="1280"/>
      <c r="PNV25" s="1280"/>
      <c r="PNW25" s="1280"/>
      <c r="PNX25" s="1280"/>
      <c r="PNY25" s="1280"/>
      <c r="PNZ25" s="1280"/>
      <c r="POA25" s="1280"/>
      <c r="POB25" s="1280"/>
      <c r="POC25" s="1280"/>
      <c r="POD25" s="1280"/>
      <c r="POE25" s="1280"/>
      <c r="POF25" s="1280"/>
      <c r="POG25" s="1280"/>
      <c r="POH25" s="1280"/>
      <c r="POI25" s="1280"/>
      <c r="POJ25" s="1280"/>
      <c r="POK25" s="1280"/>
      <c r="POL25" s="1280"/>
      <c r="POM25" s="1280"/>
      <c r="PON25" s="1280"/>
      <c r="POO25" s="1280"/>
      <c r="POP25" s="1280"/>
      <c r="POQ25" s="1280"/>
      <c r="POR25" s="1280"/>
      <c r="POS25" s="1280"/>
      <c r="POT25" s="1280"/>
      <c r="POU25" s="1280"/>
      <c r="POV25" s="1280"/>
      <c r="POW25" s="1280"/>
      <c r="POX25" s="1280"/>
      <c r="POY25" s="1280"/>
      <c r="POZ25" s="1280"/>
      <c r="PPA25" s="1280"/>
      <c r="PPB25" s="1280"/>
      <c r="PPC25" s="1280"/>
      <c r="PPD25" s="1280"/>
      <c r="PPE25" s="1280"/>
      <c r="PPF25" s="1280"/>
      <c r="PPG25" s="1280"/>
      <c r="PPH25" s="1280"/>
      <c r="PPI25" s="1280"/>
      <c r="PPJ25" s="1280"/>
      <c r="PPK25" s="1280"/>
      <c r="PPL25" s="1280"/>
      <c r="PPM25" s="1280"/>
      <c r="PPN25" s="1280"/>
      <c r="PPO25" s="1280"/>
      <c r="PPP25" s="1280"/>
      <c r="PPQ25" s="1280"/>
      <c r="PPR25" s="1280"/>
      <c r="PPS25" s="1280"/>
      <c r="PPT25" s="1280"/>
      <c r="PPU25" s="1280"/>
      <c r="PPV25" s="1280"/>
      <c r="PPW25" s="1280"/>
      <c r="PPX25" s="1280"/>
      <c r="PPY25" s="1280"/>
      <c r="PPZ25" s="1280"/>
      <c r="PQA25" s="1280"/>
      <c r="PQB25" s="1280"/>
      <c r="PQC25" s="1280"/>
      <c r="PQD25" s="1280"/>
      <c r="PQE25" s="1280"/>
      <c r="PQF25" s="1280"/>
      <c r="PQG25" s="1280"/>
      <c r="PQH25" s="1280"/>
      <c r="PQI25" s="1280"/>
      <c r="PQJ25" s="1280"/>
      <c r="PQK25" s="1280"/>
      <c r="PQL25" s="1280"/>
      <c r="PQM25" s="1280"/>
      <c r="PQN25" s="1280"/>
      <c r="PQO25" s="1280"/>
      <c r="PQP25" s="1280"/>
      <c r="PQQ25" s="1280"/>
      <c r="PQR25" s="1280"/>
      <c r="PQS25" s="1280"/>
      <c r="PQT25" s="1280"/>
      <c r="PQU25" s="1280"/>
      <c r="PQV25" s="1280"/>
      <c r="PQW25" s="1280"/>
      <c r="PQX25" s="1280"/>
      <c r="PQY25" s="1280"/>
      <c r="PQZ25" s="1280"/>
      <c r="PRA25" s="1280"/>
      <c r="PRB25" s="1280"/>
      <c r="PRC25" s="1280"/>
      <c r="PRD25" s="1280"/>
      <c r="PRE25" s="1280"/>
      <c r="PRF25" s="1280"/>
      <c r="PRG25" s="1280"/>
      <c r="PRH25" s="1280"/>
      <c r="PRI25" s="1280"/>
      <c r="PRJ25" s="1280"/>
      <c r="PRK25" s="1280"/>
      <c r="PRL25" s="1280"/>
      <c r="PRM25" s="1280"/>
      <c r="PRN25" s="1280"/>
      <c r="PRO25" s="1280"/>
      <c r="PRP25" s="1280"/>
      <c r="PRQ25" s="1280"/>
      <c r="PRR25" s="1280"/>
      <c r="PRS25" s="1280"/>
      <c r="PRT25" s="1280"/>
      <c r="PRU25" s="1280"/>
      <c r="PRV25" s="1280"/>
      <c r="PRW25" s="1280"/>
      <c r="PRX25" s="1280"/>
      <c r="PRY25" s="1280"/>
      <c r="PRZ25" s="1280"/>
      <c r="PSA25" s="1280"/>
      <c r="PSB25" s="1280"/>
      <c r="PSC25" s="1280"/>
      <c r="PSD25" s="1280"/>
      <c r="PSE25" s="1280"/>
      <c r="PSF25" s="1280"/>
      <c r="PSG25" s="1280"/>
      <c r="PSH25" s="1280"/>
      <c r="PSI25" s="1280"/>
      <c r="PSJ25" s="1280"/>
      <c r="PSK25" s="1280"/>
      <c r="PSL25" s="1280"/>
      <c r="PSM25" s="1280"/>
      <c r="PSN25" s="1280"/>
      <c r="PSO25" s="1280"/>
      <c r="PSP25" s="1280"/>
      <c r="PSQ25" s="1280"/>
      <c r="PSR25" s="1280"/>
      <c r="PSS25" s="1280"/>
      <c r="PST25" s="1280"/>
      <c r="PSU25" s="1280"/>
      <c r="PSV25" s="1280"/>
      <c r="PSW25" s="1280"/>
      <c r="PSX25" s="1280"/>
      <c r="PSY25" s="1280"/>
      <c r="PSZ25" s="1280"/>
      <c r="PTA25" s="1280"/>
      <c r="PTB25" s="1280"/>
      <c r="PTC25" s="1280"/>
      <c r="PTD25" s="1280"/>
      <c r="PTE25" s="1280"/>
      <c r="PTF25" s="1280"/>
      <c r="PTG25" s="1280"/>
      <c r="PTH25" s="1280"/>
      <c r="PTI25" s="1280"/>
      <c r="PTJ25" s="1280"/>
      <c r="PTK25" s="1280"/>
      <c r="PTL25" s="1280"/>
      <c r="PTM25" s="1280"/>
      <c r="PTN25" s="1280"/>
      <c r="PTO25" s="1280"/>
      <c r="PTP25" s="1280"/>
      <c r="PTQ25" s="1280"/>
      <c r="PTR25" s="1280"/>
      <c r="PTS25" s="1280"/>
      <c r="PTT25" s="1280"/>
      <c r="PTU25" s="1280"/>
      <c r="PTV25" s="1280"/>
      <c r="PTW25" s="1280"/>
      <c r="PTX25" s="1280"/>
      <c r="PTY25" s="1280"/>
      <c r="PTZ25" s="1280"/>
      <c r="PUA25" s="1280"/>
      <c r="PUB25" s="1280"/>
      <c r="PUC25" s="1280"/>
      <c r="PUD25" s="1280"/>
      <c r="PUE25" s="1280"/>
      <c r="PUF25" s="1280"/>
      <c r="PUG25" s="1280"/>
      <c r="PUH25" s="1280"/>
      <c r="PUI25" s="1280"/>
      <c r="PUJ25" s="1280"/>
      <c r="PUK25" s="1280"/>
      <c r="PUL25" s="1280"/>
      <c r="PUM25" s="1280"/>
      <c r="PUN25" s="1280"/>
      <c r="PUO25" s="1280"/>
      <c r="PUP25" s="1280"/>
      <c r="PUQ25" s="1280"/>
      <c r="PUR25" s="1280"/>
      <c r="PUS25" s="1280"/>
      <c r="PUT25" s="1280"/>
      <c r="PUU25" s="1280"/>
      <c r="PUV25" s="1280"/>
      <c r="PUW25" s="1280"/>
      <c r="PUX25" s="1280"/>
      <c r="PUY25" s="1280"/>
      <c r="PUZ25" s="1280"/>
      <c r="PVA25" s="1280"/>
      <c r="PVB25" s="1280"/>
      <c r="PVC25" s="1280"/>
      <c r="PVD25" s="1280"/>
      <c r="PVE25" s="1280"/>
      <c r="PVF25" s="1280"/>
      <c r="PVG25" s="1280"/>
      <c r="PVH25" s="1280"/>
      <c r="PVI25" s="1280"/>
      <c r="PVJ25" s="1280"/>
      <c r="PVK25" s="1280"/>
      <c r="PVL25" s="1280"/>
      <c r="PVM25" s="1280"/>
      <c r="PVN25" s="1280"/>
      <c r="PVO25" s="1280"/>
      <c r="PVP25" s="1280"/>
      <c r="PVQ25" s="1280"/>
      <c r="PVR25" s="1280"/>
      <c r="PVS25" s="1280"/>
      <c r="PVT25" s="1280"/>
      <c r="PVU25" s="1280"/>
      <c r="PVV25" s="1280"/>
      <c r="PVW25" s="1280"/>
      <c r="PVX25" s="1280"/>
      <c r="PVY25" s="1280"/>
      <c r="PVZ25" s="1280"/>
      <c r="PWA25" s="1280"/>
      <c r="PWB25" s="1280"/>
      <c r="PWC25" s="1280"/>
      <c r="PWD25" s="1280"/>
      <c r="PWE25" s="1280"/>
      <c r="PWF25" s="1280"/>
      <c r="PWG25" s="1280"/>
      <c r="PWH25" s="1280"/>
      <c r="PWI25" s="1280"/>
      <c r="PWJ25" s="1280"/>
      <c r="PWK25" s="1280"/>
      <c r="PWL25" s="1280"/>
      <c r="PWM25" s="1280"/>
      <c r="PWN25" s="1280"/>
      <c r="PWO25" s="1280"/>
      <c r="PWP25" s="1280"/>
      <c r="PWQ25" s="1280"/>
      <c r="PWR25" s="1280"/>
      <c r="PWS25" s="1280"/>
      <c r="PWT25" s="1280"/>
      <c r="PWU25" s="1280"/>
      <c r="PWV25" s="1280"/>
      <c r="PWW25" s="1280"/>
      <c r="PWX25" s="1280"/>
      <c r="PWY25" s="1280"/>
      <c r="PWZ25" s="1280"/>
      <c r="PXA25" s="1280"/>
      <c r="PXB25" s="1280"/>
      <c r="PXC25" s="1280"/>
      <c r="PXD25" s="1280"/>
      <c r="PXE25" s="1280"/>
      <c r="PXF25" s="1280"/>
      <c r="PXG25" s="1280"/>
      <c r="PXH25" s="1280"/>
      <c r="PXI25" s="1280"/>
      <c r="PXJ25" s="1280"/>
      <c r="PXK25" s="1280"/>
      <c r="PXL25" s="1280"/>
      <c r="PXM25" s="1280"/>
      <c r="PXN25" s="1280"/>
      <c r="PXO25" s="1280"/>
      <c r="PXP25" s="1280"/>
      <c r="PXQ25" s="1280"/>
      <c r="PXR25" s="1280"/>
      <c r="PXS25" s="1280"/>
      <c r="PXT25" s="1280"/>
      <c r="PXU25" s="1280"/>
      <c r="PXV25" s="1280"/>
      <c r="PXW25" s="1280"/>
      <c r="PXX25" s="1280"/>
      <c r="PXY25" s="1280"/>
      <c r="PXZ25" s="1280"/>
      <c r="PYA25" s="1280"/>
      <c r="PYB25" s="1280"/>
      <c r="PYC25" s="1280"/>
      <c r="PYD25" s="1280"/>
      <c r="PYE25" s="1280"/>
      <c r="PYF25" s="1280"/>
      <c r="PYG25" s="1280"/>
      <c r="PYH25" s="1280"/>
      <c r="PYI25" s="1280"/>
      <c r="PYJ25" s="1280"/>
      <c r="PYK25" s="1280"/>
      <c r="PYL25" s="1280"/>
      <c r="PYM25" s="1280"/>
      <c r="PYN25" s="1280"/>
      <c r="PYO25" s="1280"/>
      <c r="PYP25" s="1280"/>
      <c r="PYQ25" s="1280"/>
      <c r="PYR25" s="1280"/>
      <c r="PYS25" s="1280"/>
      <c r="PYT25" s="1280"/>
      <c r="PYU25" s="1280"/>
      <c r="PYV25" s="1280"/>
      <c r="PYW25" s="1280"/>
      <c r="PYX25" s="1280"/>
      <c r="PYY25" s="1280"/>
      <c r="PYZ25" s="1280"/>
      <c r="PZA25" s="1280"/>
      <c r="PZB25" s="1280"/>
      <c r="PZC25" s="1280"/>
      <c r="PZD25" s="1280"/>
      <c r="PZE25" s="1280"/>
      <c r="PZF25" s="1280"/>
      <c r="PZG25" s="1280"/>
      <c r="PZH25" s="1280"/>
      <c r="PZI25" s="1280"/>
      <c r="PZJ25" s="1280"/>
      <c r="PZK25" s="1280"/>
      <c r="PZL25" s="1280"/>
      <c r="PZM25" s="1280"/>
      <c r="PZN25" s="1280"/>
      <c r="PZO25" s="1280"/>
      <c r="PZP25" s="1280"/>
      <c r="PZQ25" s="1280"/>
      <c r="PZR25" s="1280"/>
      <c r="PZS25" s="1280"/>
      <c r="PZT25" s="1280"/>
      <c r="PZU25" s="1280"/>
      <c r="PZV25" s="1280"/>
      <c r="PZW25" s="1280"/>
      <c r="PZX25" s="1280"/>
      <c r="PZY25" s="1280"/>
      <c r="PZZ25" s="1280"/>
      <c r="QAA25" s="1280"/>
      <c r="QAB25" s="1280"/>
      <c r="QAC25" s="1280"/>
      <c r="QAD25" s="1280"/>
      <c r="QAE25" s="1280"/>
      <c r="QAF25" s="1280"/>
      <c r="QAG25" s="1280"/>
      <c r="QAH25" s="1280"/>
      <c r="QAI25" s="1280"/>
      <c r="QAJ25" s="1280"/>
      <c r="QAK25" s="1280"/>
      <c r="QAL25" s="1280"/>
      <c r="QAM25" s="1280"/>
      <c r="QAN25" s="1280"/>
      <c r="QAO25" s="1280"/>
      <c r="QAP25" s="1280"/>
      <c r="QAQ25" s="1280"/>
      <c r="QAR25" s="1280"/>
      <c r="QAS25" s="1280"/>
      <c r="QAT25" s="1280"/>
      <c r="QAU25" s="1280"/>
      <c r="QAV25" s="1280"/>
      <c r="QAW25" s="1280"/>
      <c r="QAX25" s="1280"/>
      <c r="QAY25" s="1280"/>
      <c r="QAZ25" s="1280"/>
      <c r="QBA25" s="1280"/>
      <c r="QBB25" s="1280"/>
      <c r="QBC25" s="1280"/>
      <c r="QBD25" s="1280"/>
      <c r="QBE25" s="1280"/>
      <c r="QBF25" s="1280"/>
      <c r="QBG25" s="1280"/>
      <c r="QBH25" s="1280"/>
      <c r="QBI25" s="1280"/>
      <c r="QBJ25" s="1280"/>
      <c r="QBK25" s="1280"/>
      <c r="QBL25" s="1280"/>
      <c r="QBM25" s="1280"/>
      <c r="QBN25" s="1280"/>
      <c r="QBO25" s="1280"/>
      <c r="QBP25" s="1280"/>
      <c r="QBQ25" s="1280"/>
      <c r="QBR25" s="1280"/>
      <c r="QBS25" s="1280"/>
      <c r="QBT25" s="1280"/>
      <c r="QBU25" s="1280"/>
      <c r="QBV25" s="1280"/>
      <c r="QBW25" s="1280"/>
      <c r="QBX25" s="1280"/>
      <c r="QBY25" s="1280"/>
      <c r="QBZ25" s="1280"/>
      <c r="QCA25" s="1280"/>
      <c r="QCB25" s="1280"/>
      <c r="QCC25" s="1280"/>
      <c r="QCD25" s="1280"/>
      <c r="QCE25" s="1280"/>
      <c r="QCF25" s="1280"/>
      <c r="QCG25" s="1280"/>
      <c r="QCH25" s="1280"/>
      <c r="QCI25" s="1280"/>
      <c r="QCJ25" s="1280"/>
      <c r="QCK25" s="1280"/>
      <c r="QCL25" s="1280"/>
      <c r="QCM25" s="1280"/>
      <c r="QCN25" s="1280"/>
      <c r="QCO25" s="1280"/>
      <c r="QCP25" s="1280"/>
      <c r="QCQ25" s="1280"/>
      <c r="QCR25" s="1280"/>
      <c r="QCS25" s="1280"/>
      <c r="QCT25" s="1280"/>
      <c r="QCU25" s="1280"/>
      <c r="QCV25" s="1280"/>
      <c r="QCW25" s="1280"/>
      <c r="QCX25" s="1280"/>
      <c r="QCY25" s="1280"/>
      <c r="QCZ25" s="1280"/>
      <c r="QDA25" s="1280"/>
      <c r="QDB25" s="1280"/>
      <c r="QDC25" s="1280"/>
      <c r="QDD25" s="1280"/>
      <c r="QDE25" s="1280"/>
      <c r="QDF25" s="1280"/>
      <c r="QDG25" s="1280"/>
      <c r="QDH25" s="1280"/>
      <c r="QDI25" s="1280"/>
      <c r="QDJ25" s="1280"/>
      <c r="QDK25" s="1280"/>
      <c r="QDL25" s="1280"/>
      <c r="QDM25" s="1280"/>
      <c r="QDN25" s="1280"/>
      <c r="QDO25" s="1280"/>
      <c r="QDP25" s="1280"/>
      <c r="QDQ25" s="1280"/>
      <c r="QDR25" s="1280"/>
      <c r="QDS25" s="1280"/>
      <c r="QDT25" s="1280"/>
      <c r="QDU25" s="1280"/>
      <c r="QDV25" s="1280"/>
      <c r="QDW25" s="1280"/>
      <c r="QDX25" s="1280"/>
      <c r="QDY25" s="1280"/>
      <c r="QDZ25" s="1280"/>
      <c r="QEA25" s="1280"/>
      <c r="QEB25" s="1280"/>
      <c r="QEC25" s="1280"/>
      <c r="QED25" s="1280"/>
      <c r="QEE25" s="1280"/>
      <c r="QEF25" s="1280"/>
      <c r="QEG25" s="1280"/>
      <c r="QEH25" s="1280"/>
      <c r="QEI25" s="1280"/>
      <c r="QEJ25" s="1280"/>
      <c r="QEK25" s="1280"/>
      <c r="QEL25" s="1280"/>
      <c r="QEM25" s="1280"/>
      <c r="QEN25" s="1280"/>
      <c r="QEO25" s="1280"/>
      <c r="QEP25" s="1280"/>
      <c r="QEQ25" s="1280"/>
      <c r="QER25" s="1280"/>
      <c r="QES25" s="1280"/>
      <c r="QET25" s="1280"/>
      <c r="QEU25" s="1280"/>
      <c r="QEV25" s="1280"/>
      <c r="QEW25" s="1280"/>
      <c r="QEX25" s="1280"/>
      <c r="QEY25" s="1280"/>
      <c r="QEZ25" s="1280"/>
      <c r="QFA25" s="1280"/>
      <c r="QFB25" s="1280"/>
      <c r="QFC25" s="1280"/>
      <c r="QFD25" s="1280"/>
      <c r="QFE25" s="1280"/>
      <c r="QFF25" s="1280"/>
      <c r="QFG25" s="1280"/>
      <c r="QFH25" s="1280"/>
      <c r="QFI25" s="1280"/>
      <c r="QFJ25" s="1280"/>
      <c r="QFK25" s="1280"/>
      <c r="QFL25" s="1280"/>
      <c r="QFM25" s="1280"/>
      <c r="QFN25" s="1280"/>
      <c r="QFO25" s="1280"/>
      <c r="QFP25" s="1280"/>
      <c r="QFQ25" s="1280"/>
      <c r="QFR25" s="1280"/>
      <c r="QFS25" s="1280"/>
      <c r="QFT25" s="1280"/>
      <c r="QFU25" s="1280"/>
      <c r="QFV25" s="1280"/>
      <c r="QFW25" s="1280"/>
      <c r="QFX25" s="1280"/>
      <c r="QFY25" s="1280"/>
      <c r="QFZ25" s="1280"/>
      <c r="QGA25" s="1280"/>
      <c r="QGB25" s="1280"/>
      <c r="QGC25" s="1280"/>
      <c r="QGD25" s="1280"/>
      <c r="QGE25" s="1280"/>
      <c r="QGF25" s="1280"/>
      <c r="QGG25" s="1280"/>
      <c r="QGH25" s="1280"/>
      <c r="QGI25" s="1280"/>
      <c r="QGJ25" s="1280"/>
      <c r="QGK25" s="1280"/>
      <c r="QGL25" s="1280"/>
      <c r="QGM25" s="1280"/>
      <c r="QGN25" s="1280"/>
      <c r="QGO25" s="1280"/>
      <c r="QGP25" s="1280"/>
      <c r="QGQ25" s="1280"/>
      <c r="QGR25" s="1280"/>
      <c r="QGS25" s="1280"/>
      <c r="QGT25" s="1280"/>
      <c r="QGU25" s="1280"/>
      <c r="QGV25" s="1280"/>
      <c r="QGW25" s="1280"/>
      <c r="QGX25" s="1280"/>
      <c r="QGY25" s="1280"/>
      <c r="QGZ25" s="1280"/>
      <c r="QHA25" s="1280"/>
      <c r="QHB25" s="1280"/>
      <c r="QHC25" s="1280"/>
      <c r="QHD25" s="1280"/>
      <c r="QHE25" s="1280"/>
      <c r="QHF25" s="1280"/>
      <c r="QHG25" s="1280"/>
      <c r="QHH25" s="1280"/>
      <c r="QHI25" s="1280"/>
      <c r="QHJ25" s="1280"/>
      <c r="QHK25" s="1280"/>
      <c r="QHL25" s="1280"/>
      <c r="QHM25" s="1280"/>
      <c r="QHN25" s="1280"/>
      <c r="QHO25" s="1280"/>
      <c r="QHP25" s="1280"/>
      <c r="QHQ25" s="1280"/>
      <c r="QHR25" s="1280"/>
      <c r="QHS25" s="1280"/>
      <c r="QHT25" s="1280"/>
      <c r="QHU25" s="1280"/>
      <c r="QHV25" s="1280"/>
      <c r="QHW25" s="1280"/>
      <c r="QHX25" s="1280"/>
      <c r="QHY25" s="1280"/>
      <c r="QHZ25" s="1280"/>
      <c r="QIA25" s="1280"/>
      <c r="QIB25" s="1280"/>
      <c r="QIC25" s="1280"/>
      <c r="QID25" s="1280"/>
      <c r="QIE25" s="1280"/>
      <c r="QIF25" s="1280"/>
      <c r="QIG25" s="1280"/>
      <c r="QIH25" s="1280"/>
      <c r="QII25" s="1280"/>
      <c r="QIJ25" s="1280"/>
      <c r="QIK25" s="1280"/>
      <c r="QIL25" s="1280"/>
      <c r="QIM25" s="1280"/>
      <c r="QIN25" s="1280"/>
      <c r="QIO25" s="1280"/>
      <c r="QIP25" s="1280"/>
      <c r="QIQ25" s="1280"/>
      <c r="QIR25" s="1280"/>
      <c r="QIS25" s="1280"/>
      <c r="QIT25" s="1280"/>
      <c r="QIU25" s="1280"/>
      <c r="QIV25" s="1280"/>
      <c r="QIW25" s="1280"/>
      <c r="QIX25" s="1280"/>
      <c r="QIY25" s="1280"/>
      <c r="QIZ25" s="1280"/>
      <c r="QJA25" s="1280"/>
      <c r="QJB25" s="1280"/>
      <c r="QJC25" s="1280"/>
      <c r="QJD25" s="1280"/>
      <c r="QJE25" s="1280"/>
      <c r="QJF25" s="1280"/>
      <c r="QJG25" s="1280"/>
      <c r="QJH25" s="1280"/>
      <c r="QJI25" s="1280"/>
      <c r="QJJ25" s="1280"/>
      <c r="QJK25" s="1280"/>
      <c r="QJL25" s="1280"/>
      <c r="QJM25" s="1280"/>
      <c r="QJN25" s="1280"/>
      <c r="QJO25" s="1280"/>
      <c r="QJP25" s="1280"/>
      <c r="QJQ25" s="1280"/>
      <c r="QJR25" s="1280"/>
      <c r="QJS25" s="1280"/>
      <c r="QJT25" s="1280"/>
      <c r="QJU25" s="1280"/>
      <c r="QJV25" s="1280"/>
      <c r="QJW25" s="1280"/>
      <c r="QJX25" s="1280"/>
      <c r="QJY25" s="1280"/>
      <c r="QJZ25" s="1280"/>
      <c r="QKA25" s="1280"/>
      <c r="QKB25" s="1280"/>
      <c r="QKC25" s="1280"/>
      <c r="QKD25" s="1280"/>
      <c r="QKE25" s="1280"/>
      <c r="QKF25" s="1280"/>
      <c r="QKG25" s="1280"/>
      <c r="QKH25" s="1280"/>
      <c r="QKI25" s="1280"/>
      <c r="QKJ25" s="1280"/>
      <c r="QKK25" s="1280"/>
      <c r="QKL25" s="1280"/>
      <c r="QKM25" s="1280"/>
      <c r="QKN25" s="1280"/>
      <c r="QKO25" s="1280"/>
      <c r="QKP25" s="1280"/>
      <c r="QKQ25" s="1280"/>
      <c r="QKR25" s="1280"/>
      <c r="QKS25" s="1280"/>
      <c r="QKT25" s="1280"/>
      <c r="QKU25" s="1280"/>
      <c r="QKV25" s="1280"/>
      <c r="QKW25" s="1280"/>
      <c r="QKX25" s="1280"/>
      <c r="QKY25" s="1280"/>
      <c r="QKZ25" s="1280"/>
      <c r="QLA25" s="1280"/>
      <c r="QLB25" s="1280"/>
      <c r="QLC25" s="1280"/>
      <c r="QLD25" s="1280"/>
      <c r="QLE25" s="1280"/>
      <c r="QLF25" s="1280"/>
      <c r="QLG25" s="1280"/>
      <c r="QLH25" s="1280"/>
      <c r="QLI25" s="1280"/>
      <c r="QLJ25" s="1280"/>
      <c r="QLK25" s="1280"/>
      <c r="QLL25" s="1280"/>
      <c r="QLM25" s="1280"/>
      <c r="QLN25" s="1280"/>
      <c r="QLO25" s="1280"/>
      <c r="QLP25" s="1280"/>
      <c r="QLQ25" s="1280"/>
      <c r="QLR25" s="1280"/>
      <c r="QLS25" s="1280"/>
      <c r="QLT25" s="1280"/>
      <c r="QLU25" s="1280"/>
      <c r="QLV25" s="1280"/>
      <c r="QLW25" s="1280"/>
      <c r="QLX25" s="1280"/>
      <c r="QLY25" s="1280"/>
      <c r="QLZ25" s="1280"/>
      <c r="QMA25" s="1280"/>
      <c r="QMB25" s="1280"/>
      <c r="QMC25" s="1280"/>
      <c r="QMD25" s="1280"/>
      <c r="QME25" s="1280"/>
      <c r="QMF25" s="1280"/>
      <c r="QMG25" s="1280"/>
      <c r="QMH25" s="1280"/>
      <c r="QMI25" s="1280"/>
      <c r="QMJ25" s="1280"/>
      <c r="QMK25" s="1280"/>
      <c r="QML25" s="1280"/>
      <c r="QMM25" s="1280"/>
      <c r="QMN25" s="1280"/>
      <c r="QMO25" s="1280"/>
      <c r="QMP25" s="1280"/>
      <c r="QMQ25" s="1280"/>
      <c r="QMR25" s="1280"/>
      <c r="QMS25" s="1280"/>
      <c r="QMT25" s="1280"/>
      <c r="QMU25" s="1280"/>
      <c r="QMV25" s="1280"/>
      <c r="QMW25" s="1280"/>
      <c r="QMX25" s="1280"/>
      <c r="QMY25" s="1280"/>
      <c r="QMZ25" s="1280"/>
      <c r="QNA25" s="1280"/>
      <c r="QNB25" s="1280"/>
      <c r="QNC25" s="1280"/>
      <c r="QND25" s="1280"/>
      <c r="QNE25" s="1280"/>
      <c r="QNF25" s="1280"/>
      <c r="QNG25" s="1280"/>
      <c r="QNH25" s="1280"/>
      <c r="QNI25" s="1280"/>
      <c r="QNJ25" s="1280"/>
      <c r="QNK25" s="1280"/>
      <c r="QNL25" s="1280"/>
      <c r="QNM25" s="1280"/>
      <c r="QNN25" s="1280"/>
      <c r="QNO25" s="1280"/>
      <c r="QNP25" s="1280"/>
      <c r="QNQ25" s="1280"/>
      <c r="QNR25" s="1280"/>
      <c r="QNS25" s="1280"/>
      <c r="QNT25" s="1280"/>
      <c r="QNU25" s="1280"/>
      <c r="QNV25" s="1280"/>
      <c r="QNW25" s="1280"/>
      <c r="QNX25" s="1280"/>
      <c r="QNY25" s="1280"/>
      <c r="QNZ25" s="1280"/>
      <c r="QOA25" s="1280"/>
      <c r="QOB25" s="1280"/>
      <c r="QOC25" s="1280"/>
      <c r="QOD25" s="1280"/>
      <c r="QOE25" s="1280"/>
      <c r="QOF25" s="1280"/>
      <c r="QOG25" s="1280"/>
      <c r="QOH25" s="1280"/>
      <c r="QOI25" s="1280"/>
      <c r="QOJ25" s="1280"/>
      <c r="QOK25" s="1280"/>
      <c r="QOL25" s="1280"/>
      <c r="QOM25" s="1280"/>
      <c r="QON25" s="1280"/>
      <c r="QOO25" s="1280"/>
      <c r="QOP25" s="1280"/>
      <c r="QOQ25" s="1280"/>
      <c r="QOR25" s="1280"/>
      <c r="QOS25" s="1280"/>
      <c r="QOT25" s="1280"/>
      <c r="QOU25" s="1280"/>
      <c r="QOV25" s="1280"/>
      <c r="QOW25" s="1280"/>
      <c r="QOX25" s="1280"/>
      <c r="QOY25" s="1280"/>
      <c r="QOZ25" s="1280"/>
      <c r="QPA25" s="1280"/>
      <c r="QPB25" s="1280"/>
      <c r="QPC25" s="1280"/>
      <c r="QPD25" s="1280"/>
      <c r="QPE25" s="1280"/>
      <c r="QPF25" s="1280"/>
      <c r="QPG25" s="1280"/>
      <c r="QPH25" s="1280"/>
      <c r="QPI25" s="1280"/>
      <c r="QPJ25" s="1280"/>
      <c r="QPK25" s="1280"/>
      <c r="QPL25" s="1280"/>
      <c r="QPM25" s="1280"/>
      <c r="QPN25" s="1280"/>
      <c r="QPO25" s="1280"/>
      <c r="QPP25" s="1280"/>
      <c r="QPQ25" s="1280"/>
      <c r="QPR25" s="1280"/>
      <c r="QPS25" s="1280"/>
      <c r="QPT25" s="1280"/>
      <c r="QPU25" s="1280"/>
      <c r="QPV25" s="1280"/>
      <c r="QPW25" s="1280"/>
      <c r="QPX25" s="1280"/>
      <c r="QPY25" s="1280"/>
      <c r="QPZ25" s="1280"/>
      <c r="QQA25" s="1280"/>
      <c r="QQB25" s="1280"/>
      <c r="QQC25" s="1280"/>
      <c r="QQD25" s="1280"/>
      <c r="QQE25" s="1280"/>
      <c r="QQF25" s="1280"/>
      <c r="QQG25" s="1280"/>
      <c r="QQH25" s="1280"/>
      <c r="QQI25" s="1280"/>
      <c r="QQJ25" s="1280"/>
      <c r="QQK25" s="1280"/>
      <c r="QQL25" s="1280"/>
      <c r="QQM25" s="1280"/>
      <c r="QQN25" s="1280"/>
      <c r="QQO25" s="1280"/>
      <c r="QQP25" s="1280"/>
      <c r="QQQ25" s="1280"/>
      <c r="QQR25" s="1280"/>
      <c r="QQS25" s="1280"/>
      <c r="QQT25" s="1280"/>
      <c r="QQU25" s="1280"/>
      <c r="QQV25" s="1280"/>
      <c r="QQW25" s="1280"/>
      <c r="QQX25" s="1280"/>
      <c r="QQY25" s="1280"/>
      <c r="QQZ25" s="1280"/>
      <c r="QRA25" s="1280"/>
      <c r="QRB25" s="1280"/>
      <c r="QRC25" s="1280"/>
      <c r="QRD25" s="1280"/>
      <c r="QRE25" s="1280"/>
      <c r="QRF25" s="1280"/>
      <c r="QRG25" s="1280"/>
      <c r="QRH25" s="1280"/>
      <c r="QRI25" s="1280"/>
      <c r="QRJ25" s="1280"/>
      <c r="QRK25" s="1280"/>
      <c r="QRL25" s="1280"/>
      <c r="QRM25" s="1280"/>
      <c r="QRN25" s="1280"/>
      <c r="QRO25" s="1280"/>
      <c r="QRP25" s="1280"/>
      <c r="QRQ25" s="1280"/>
      <c r="QRR25" s="1280"/>
      <c r="QRS25" s="1280"/>
      <c r="QRT25" s="1280"/>
      <c r="QRU25" s="1280"/>
      <c r="QRV25" s="1280"/>
      <c r="QRW25" s="1280"/>
      <c r="QRX25" s="1280"/>
      <c r="QRY25" s="1280"/>
      <c r="QRZ25" s="1280"/>
      <c r="QSA25" s="1280"/>
      <c r="QSB25" s="1280"/>
      <c r="QSC25" s="1280"/>
      <c r="QSD25" s="1280"/>
      <c r="QSE25" s="1280"/>
      <c r="QSF25" s="1280"/>
      <c r="QSG25" s="1280"/>
      <c r="QSH25" s="1280"/>
      <c r="QSI25" s="1280"/>
      <c r="QSJ25" s="1280"/>
      <c r="QSK25" s="1280"/>
      <c r="QSL25" s="1280"/>
      <c r="QSM25" s="1280"/>
      <c r="QSN25" s="1280"/>
      <c r="QSO25" s="1280"/>
      <c r="QSP25" s="1280"/>
      <c r="QSQ25" s="1280"/>
      <c r="QSR25" s="1280"/>
      <c r="QSS25" s="1280"/>
      <c r="QST25" s="1280"/>
      <c r="QSU25" s="1280"/>
      <c r="QSV25" s="1280"/>
      <c r="QSW25" s="1280"/>
      <c r="QSX25" s="1280"/>
      <c r="QSY25" s="1280"/>
      <c r="QSZ25" s="1280"/>
      <c r="QTA25" s="1280"/>
      <c r="QTB25" s="1280"/>
      <c r="QTC25" s="1280"/>
      <c r="QTD25" s="1280"/>
      <c r="QTE25" s="1280"/>
      <c r="QTF25" s="1280"/>
      <c r="QTG25" s="1280"/>
      <c r="QTH25" s="1280"/>
      <c r="QTI25" s="1280"/>
      <c r="QTJ25" s="1280"/>
      <c r="QTK25" s="1280"/>
      <c r="QTL25" s="1280"/>
      <c r="QTM25" s="1280"/>
      <c r="QTN25" s="1280"/>
      <c r="QTO25" s="1280"/>
      <c r="QTP25" s="1280"/>
      <c r="QTQ25" s="1280"/>
      <c r="QTR25" s="1280"/>
      <c r="QTS25" s="1280"/>
      <c r="QTT25" s="1280"/>
      <c r="QTU25" s="1280"/>
      <c r="QTV25" s="1280"/>
      <c r="QTW25" s="1280"/>
      <c r="QTX25" s="1280"/>
      <c r="QTY25" s="1280"/>
      <c r="QTZ25" s="1280"/>
      <c r="QUA25" s="1280"/>
      <c r="QUB25" s="1280"/>
      <c r="QUC25" s="1280"/>
      <c r="QUD25" s="1280"/>
      <c r="QUE25" s="1280"/>
      <c r="QUF25" s="1280"/>
      <c r="QUG25" s="1280"/>
      <c r="QUH25" s="1280"/>
      <c r="QUI25" s="1280"/>
      <c r="QUJ25" s="1280"/>
      <c r="QUK25" s="1280"/>
      <c r="QUL25" s="1280"/>
      <c r="QUM25" s="1280"/>
      <c r="QUN25" s="1280"/>
      <c r="QUO25" s="1280"/>
      <c r="QUP25" s="1280"/>
      <c r="QUQ25" s="1280"/>
      <c r="QUR25" s="1280"/>
      <c r="QUS25" s="1280"/>
      <c r="QUT25" s="1280"/>
      <c r="QUU25" s="1280"/>
      <c r="QUV25" s="1280"/>
      <c r="QUW25" s="1280"/>
      <c r="QUX25" s="1280"/>
      <c r="QUY25" s="1280"/>
      <c r="QUZ25" s="1280"/>
      <c r="QVA25" s="1280"/>
      <c r="QVB25" s="1280"/>
      <c r="QVC25" s="1280"/>
      <c r="QVD25" s="1280"/>
      <c r="QVE25" s="1280"/>
      <c r="QVF25" s="1280"/>
      <c r="QVG25" s="1280"/>
      <c r="QVH25" s="1280"/>
      <c r="QVI25" s="1280"/>
      <c r="QVJ25" s="1280"/>
      <c r="QVK25" s="1280"/>
      <c r="QVL25" s="1280"/>
      <c r="QVM25" s="1280"/>
      <c r="QVN25" s="1280"/>
      <c r="QVO25" s="1280"/>
      <c r="QVP25" s="1280"/>
      <c r="QVQ25" s="1280"/>
      <c r="QVR25" s="1280"/>
      <c r="QVS25" s="1280"/>
      <c r="QVT25" s="1280"/>
      <c r="QVU25" s="1280"/>
      <c r="QVV25" s="1280"/>
      <c r="QVW25" s="1280"/>
      <c r="QVX25" s="1280"/>
      <c r="QVY25" s="1280"/>
      <c r="QVZ25" s="1280"/>
      <c r="QWA25" s="1280"/>
      <c r="QWB25" s="1280"/>
      <c r="QWC25" s="1280"/>
      <c r="QWD25" s="1280"/>
      <c r="QWE25" s="1280"/>
      <c r="QWF25" s="1280"/>
      <c r="QWG25" s="1280"/>
      <c r="QWH25" s="1280"/>
      <c r="QWI25" s="1280"/>
      <c r="QWJ25" s="1280"/>
      <c r="QWK25" s="1280"/>
      <c r="QWL25" s="1280"/>
      <c r="QWM25" s="1280"/>
      <c r="QWN25" s="1280"/>
      <c r="QWO25" s="1280"/>
      <c r="QWP25" s="1280"/>
      <c r="QWQ25" s="1280"/>
      <c r="QWR25" s="1280"/>
      <c r="QWS25" s="1280"/>
      <c r="QWT25" s="1280"/>
      <c r="QWU25" s="1280"/>
      <c r="QWV25" s="1280"/>
      <c r="QWW25" s="1280"/>
      <c r="QWX25" s="1280"/>
      <c r="QWY25" s="1280"/>
      <c r="QWZ25" s="1280"/>
      <c r="QXA25" s="1280"/>
      <c r="QXB25" s="1280"/>
      <c r="QXC25" s="1280"/>
      <c r="QXD25" s="1280"/>
      <c r="QXE25" s="1280"/>
      <c r="QXF25" s="1280"/>
      <c r="QXG25" s="1280"/>
      <c r="QXH25" s="1280"/>
      <c r="QXI25" s="1280"/>
      <c r="QXJ25" s="1280"/>
      <c r="QXK25" s="1280"/>
      <c r="QXL25" s="1280"/>
      <c r="QXM25" s="1280"/>
      <c r="QXN25" s="1280"/>
      <c r="QXO25" s="1280"/>
      <c r="QXP25" s="1280"/>
      <c r="QXQ25" s="1280"/>
      <c r="QXR25" s="1280"/>
      <c r="QXS25" s="1280"/>
      <c r="QXT25" s="1280"/>
      <c r="QXU25" s="1280"/>
      <c r="QXV25" s="1280"/>
      <c r="QXW25" s="1280"/>
      <c r="QXX25" s="1280"/>
      <c r="QXY25" s="1280"/>
      <c r="QXZ25" s="1280"/>
      <c r="QYA25" s="1280"/>
      <c r="QYB25" s="1280"/>
      <c r="QYC25" s="1280"/>
      <c r="QYD25" s="1280"/>
      <c r="QYE25" s="1280"/>
      <c r="QYF25" s="1280"/>
      <c r="QYG25" s="1280"/>
      <c r="QYH25" s="1280"/>
      <c r="QYI25" s="1280"/>
      <c r="QYJ25" s="1280"/>
      <c r="QYK25" s="1280"/>
      <c r="QYL25" s="1280"/>
      <c r="QYM25" s="1280"/>
      <c r="QYN25" s="1280"/>
      <c r="QYO25" s="1280"/>
      <c r="QYP25" s="1280"/>
      <c r="QYQ25" s="1280"/>
      <c r="QYR25" s="1280"/>
      <c r="QYS25" s="1280"/>
      <c r="QYT25" s="1280"/>
      <c r="QYU25" s="1280"/>
      <c r="QYV25" s="1280"/>
      <c r="QYW25" s="1280"/>
      <c r="QYX25" s="1280"/>
      <c r="QYY25" s="1280"/>
      <c r="QYZ25" s="1280"/>
      <c r="QZA25" s="1280"/>
      <c r="QZB25" s="1280"/>
      <c r="QZC25" s="1280"/>
      <c r="QZD25" s="1280"/>
      <c r="QZE25" s="1280"/>
      <c r="QZF25" s="1280"/>
      <c r="QZG25" s="1280"/>
      <c r="QZH25" s="1280"/>
      <c r="QZI25" s="1280"/>
      <c r="QZJ25" s="1280"/>
      <c r="QZK25" s="1280"/>
      <c r="QZL25" s="1280"/>
      <c r="QZM25" s="1280"/>
      <c r="QZN25" s="1280"/>
      <c r="QZO25" s="1280"/>
      <c r="QZP25" s="1280"/>
      <c r="QZQ25" s="1280"/>
      <c r="QZR25" s="1280"/>
      <c r="QZS25" s="1280"/>
      <c r="QZT25" s="1280"/>
      <c r="QZU25" s="1280"/>
      <c r="QZV25" s="1280"/>
      <c r="QZW25" s="1280"/>
      <c r="QZX25" s="1280"/>
      <c r="QZY25" s="1280"/>
      <c r="QZZ25" s="1280"/>
      <c r="RAA25" s="1280"/>
      <c r="RAB25" s="1280"/>
      <c r="RAC25" s="1280"/>
      <c r="RAD25" s="1280"/>
      <c r="RAE25" s="1280"/>
      <c r="RAF25" s="1280"/>
      <c r="RAG25" s="1280"/>
      <c r="RAH25" s="1280"/>
      <c r="RAI25" s="1280"/>
      <c r="RAJ25" s="1280"/>
      <c r="RAK25" s="1280"/>
      <c r="RAL25" s="1280"/>
      <c r="RAM25" s="1280"/>
      <c r="RAN25" s="1280"/>
      <c r="RAO25" s="1280"/>
      <c r="RAP25" s="1280"/>
      <c r="RAQ25" s="1280"/>
      <c r="RAR25" s="1280"/>
      <c r="RAS25" s="1280"/>
      <c r="RAT25" s="1280"/>
      <c r="RAU25" s="1280"/>
      <c r="RAV25" s="1280"/>
      <c r="RAW25" s="1280"/>
      <c r="RAX25" s="1280"/>
      <c r="RAY25" s="1280"/>
      <c r="RAZ25" s="1280"/>
      <c r="RBA25" s="1280"/>
      <c r="RBB25" s="1280"/>
      <c r="RBC25" s="1280"/>
      <c r="RBD25" s="1280"/>
      <c r="RBE25" s="1280"/>
      <c r="RBF25" s="1280"/>
      <c r="RBG25" s="1280"/>
      <c r="RBH25" s="1280"/>
      <c r="RBI25" s="1280"/>
      <c r="RBJ25" s="1280"/>
      <c r="RBK25" s="1280"/>
      <c r="RBL25" s="1280"/>
      <c r="RBM25" s="1280"/>
      <c r="RBN25" s="1280"/>
      <c r="RBO25" s="1280"/>
      <c r="RBP25" s="1280"/>
      <c r="RBQ25" s="1280"/>
      <c r="RBR25" s="1280"/>
      <c r="RBS25" s="1280"/>
      <c r="RBT25" s="1280"/>
      <c r="RBU25" s="1280"/>
      <c r="RBV25" s="1280"/>
      <c r="RBW25" s="1280"/>
      <c r="RBX25" s="1280"/>
      <c r="RBY25" s="1280"/>
      <c r="RBZ25" s="1280"/>
      <c r="RCA25" s="1280"/>
      <c r="RCB25" s="1280"/>
      <c r="RCC25" s="1280"/>
      <c r="RCD25" s="1280"/>
      <c r="RCE25" s="1280"/>
      <c r="RCF25" s="1280"/>
      <c r="RCG25" s="1280"/>
      <c r="RCH25" s="1280"/>
      <c r="RCI25" s="1280"/>
      <c r="RCJ25" s="1280"/>
      <c r="RCK25" s="1280"/>
      <c r="RCL25" s="1280"/>
      <c r="RCM25" s="1280"/>
      <c r="RCN25" s="1280"/>
      <c r="RCO25" s="1280"/>
      <c r="RCP25" s="1280"/>
      <c r="RCQ25" s="1280"/>
      <c r="RCR25" s="1280"/>
      <c r="RCS25" s="1280"/>
      <c r="RCT25" s="1280"/>
      <c r="RCU25" s="1280"/>
      <c r="RCV25" s="1280"/>
      <c r="RCW25" s="1280"/>
      <c r="RCX25" s="1280"/>
      <c r="RCY25" s="1280"/>
      <c r="RCZ25" s="1280"/>
      <c r="RDA25" s="1280"/>
      <c r="RDB25" s="1280"/>
      <c r="RDC25" s="1280"/>
      <c r="RDD25" s="1280"/>
      <c r="RDE25" s="1280"/>
      <c r="RDF25" s="1280"/>
      <c r="RDG25" s="1280"/>
      <c r="RDH25" s="1280"/>
      <c r="RDI25" s="1280"/>
      <c r="RDJ25" s="1280"/>
      <c r="RDK25" s="1280"/>
      <c r="RDL25" s="1280"/>
      <c r="RDM25" s="1280"/>
      <c r="RDN25" s="1280"/>
      <c r="RDO25" s="1280"/>
    </row>
    <row r="26" spans="1:12287" ht="51.75" customHeight="1" x14ac:dyDescent="0.35">
      <c r="A26" s="1208">
        <v>11</v>
      </c>
      <c r="B26" s="1208">
        <v>1</v>
      </c>
      <c r="C26" s="1210">
        <v>4</v>
      </c>
      <c r="D26" s="1208">
        <v>2</v>
      </c>
      <c r="E26" s="1208" t="s">
        <v>1581</v>
      </c>
      <c r="F26" s="1208" t="s">
        <v>1582</v>
      </c>
      <c r="G26" s="1208" t="s">
        <v>334</v>
      </c>
      <c r="H26" s="127" t="s">
        <v>950</v>
      </c>
      <c r="I26" s="127">
        <v>1</v>
      </c>
      <c r="J26" s="1216" t="s">
        <v>1583</v>
      </c>
      <c r="K26" s="1216" t="s">
        <v>951</v>
      </c>
      <c r="L26" s="1216"/>
      <c r="M26" s="1222">
        <v>20000</v>
      </c>
      <c r="N26" s="1222"/>
      <c r="O26" s="1222">
        <v>20000</v>
      </c>
      <c r="P26" s="1222"/>
      <c r="Q26" s="1216" t="s">
        <v>923</v>
      </c>
      <c r="R26" s="1216" t="s">
        <v>945</v>
      </c>
      <c r="T26" s="1280"/>
      <c r="U26" s="1280"/>
      <c r="V26" s="1280"/>
      <c r="W26" s="1280"/>
      <c r="X26" s="1280"/>
      <c r="Y26" s="1280"/>
      <c r="Z26" s="1280"/>
      <c r="AA26" s="1280"/>
      <c r="AB26" s="1280"/>
      <c r="AC26" s="1280"/>
      <c r="AD26" s="1280"/>
      <c r="AE26" s="1280"/>
      <c r="AF26" s="1280"/>
      <c r="AG26" s="1280"/>
      <c r="AH26" s="1280"/>
      <c r="AI26" s="1280"/>
      <c r="AJ26" s="1280"/>
      <c r="AK26" s="1280"/>
      <c r="AL26" s="1280"/>
      <c r="AM26" s="1280"/>
      <c r="AN26" s="1280"/>
      <c r="AO26" s="1280"/>
      <c r="AP26" s="1280"/>
      <c r="AQ26" s="1280"/>
      <c r="AR26" s="1280"/>
      <c r="AS26" s="1280"/>
      <c r="AT26" s="1280"/>
      <c r="AU26" s="1280"/>
      <c r="AV26" s="1280"/>
      <c r="AW26" s="1280"/>
      <c r="AX26" s="1280"/>
      <c r="AY26" s="1280"/>
      <c r="AZ26" s="1280"/>
      <c r="BA26" s="1280"/>
      <c r="BB26" s="1280"/>
      <c r="BC26" s="1280"/>
      <c r="BD26" s="1280"/>
      <c r="BE26" s="1280"/>
      <c r="BF26" s="1280"/>
      <c r="BG26" s="1280"/>
      <c r="BH26" s="1280"/>
      <c r="BI26" s="1280"/>
      <c r="BJ26" s="1280"/>
      <c r="BK26" s="1280"/>
      <c r="BL26" s="1280"/>
      <c r="BM26" s="1280"/>
      <c r="BN26" s="1280"/>
      <c r="BO26" s="1280"/>
      <c r="BP26" s="1280"/>
      <c r="BQ26" s="1280"/>
      <c r="BR26" s="1280"/>
      <c r="BS26" s="1280"/>
      <c r="BT26" s="1280"/>
      <c r="BU26" s="1280"/>
      <c r="BV26" s="1280"/>
      <c r="BW26" s="1280"/>
      <c r="BX26" s="1280"/>
      <c r="BY26" s="1280"/>
      <c r="BZ26" s="1280"/>
      <c r="CA26" s="1280"/>
      <c r="CB26" s="1280"/>
      <c r="CC26" s="1280"/>
      <c r="CD26" s="1280"/>
      <c r="CE26" s="1280"/>
      <c r="CF26" s="1280"/>
      <c r="CG26" s="1280"/>
      <c r="CH26" s="1280"/>
      <c r="CI26" s="1280"/>
      <c r="CJ26" s="1280"/>
      <c r="CK26" s="1280"/>
      <c r="CL26" s="1280"/>
      <c r="CM26" s="1280"/>
      <c r="CN26" s="1280"/>
      <c r="CO26" s="1280"/>
      <c r="CP26" s="1280"/>
      <c r="CQ26" s="1280"/>
      <c r="CR26" s="1280"/>
      <c r="CS26" s="1280"/>
      <c r="CT26" s="1280"/>
      <c r="CU26" s="1280"/>
      <c r="CV26" s="1280"/>
      <c r="CW26" s="1280"/>
      <c r="CX26" s="1280"/>
      <c r="CY26" s="1280"/>
      <c r="CZ26" s="1280"/>
      <c r="DA26" s="1280"/>
      <c r="DB26" s="1280"/>
      <c r="DC26" s="1280"/>
      <c r="DD26" s="1280"/>
      <c r="DE26" s="1280"/>
      <c r="DF26" s="1280"/>
      <c r="DG26" s="1280"/>
      <c r="DH26" s="1280"/>
      <c r="DI26" s="1280"/>
      <c r="DJ26" s="1280"/>
      <c r="DK26" s="1280"/>
      <c r="DL26" s="1280"/>
      <c r="DM26" s="1280"/>
      <c r="DN26" s="1280"/>
      <c r="DO26" s="1280"/>
      <c r="DP26" s="1280"/>
      <c r="DQ26" s="1280"/>
      <c r="DR26" s="1280"/>
      <c r="DS26" s="1280"/>
      <c r="DT26" s="1280"/>
      <c r="DU26" s="1280"/>
      <c r="DV26" s="1280"/>
      <c r="DW26" s="1280"/>
      <c r="DX26" s="1280"/>
      <c r="DY26" s="1280"/>
      <c r="DZ26" s="1280"/>
      <c r="EA26" s="1280"/>
      <c r="EB26" s="1280"/>
      <c r="EC26" s="1280"/>
      <c r="ED26" s="1280"/>
      <c r="EE26" s="1280"/>
      <c r="EF26" s="1280"/>
      <c r="EG26" s="1280"/>
      <c r="EH26" s="1280"/>
      <c r="EI26" s="1280"/>
      <c r="EJ26" s="1280"/>
      <c r="EK26" s="1280"/>
      <c r="EL26" s="1280"/>
      <c r="EM26" s="1280"/>
      <c r="EN26" s="1280"/>
      <c r="EO26" s="1280"/>
      <c r="EP26" s="1280"/>
      <c r="EQ26" s="1280"/>
      <c r="ER26" s="1280"/>
      <c r="ES26" s="1280"/>
      <c r="ET26" s="1280"/>
      <c r="EU26" s="1280"/>
      <c r="EV26" s="1280"/>
      <c r="EW26" s="1280"/>
      <c r="EX26" s="1280"/>
      <c r="EY26" s="1280"/>
      <c r="EZ26" s="1280"/>
      <c r="FA26" s="1280"/>
      <c r="FB26" s="1280"/>
      <c r="FC26" s="1280"/>
      <c r="FD26" s="1280"/>
      <c r="FE26" s="1280"/>
      <c r="FF26" s="1280"/>
      <c r="FG26" s="1280"/>
      <c r="FH26" s="1280"/>
      <c r="FI26" s="1280"/>
      <c r="FJ26" s="1280"/>
      <c r="FK26" s="1280"/>
      <c r="FL26" s="1280"/>
      <c r="FM26" s="1280"/>
      <c r="FN26" s="1280"/>
      <c r="FO26" s="1280"/>
      <c r="FP26" s="1280"/>
      <c r="FQ26" s="1280"/>
      <c r="FR26" s="1280"/>
      <c r="FS26" s="1280"/>
      <c r="FT26" s="1280"/>
      <c r="FU26" s="1280"/>
      <c r="FV26" s="1280"/>
      <c r="FW26" s="1280"/>
      <c r="FX26" s="1280"/>
      <c r="FY26" s="1280"/>
      <c r="FZ26" s="1280"/>
      <c r="GA26" s="1280"/>
      <c r="GB26" s="1280"/>
      <c r="GC26" s="1280"/>
      <c r="GD26" s="1280"/>
      <c r="GE26" s="1280"/>
      <c r="GF26" s="1280"/>
      <c r="GG26" s="1280"/>
      <c r="GH26" s="1280"/>
      <c r="GI26" s="1280"/>
      <c r="GJ26" s="1280"/>
      <c r="GK26" s="1280"/>
      <c r="GL26" s="1280"/>
      <c r="GM26" s="1280"/>
      <c r="GN26" s="1280"/>
      <c r="GO26" s="1280"/>
      <c r="GP26" s="1280"/>
      <c r="GQ26" s="1280"/>
      <c r="GR26" s="1280"/>
      <c r="GS26" s="1280"/>
      <c r="GT26" s="1280"/>
      <c r="GU26" s="1280"/>
      <c r="GV26" s="1280"/>
      <c r="GW26" s="1280"/>
      <c r="GX26" s="1280"/>
      <c r="GY26" s="1280"/>
      <c r="GZ26" s="1280"/>
      <c r="HA26" s="1280"/>
      <c r="HB26" s="1280"/>
      <c r="HC26" s="1280"/>
      <c r="HD26" s="1280"/>
      <c r="HE26" s="1280"/>
      <c r="HF26" s="1280"/>
      <c r="HG26" s="1280"/>
      <c r="HH26" s="1280"/>
      <c r="HI26" s="1280"/>
      <c r="HJ26" s="1280"/>
      <c r="HK26" s="1280"/>
      <c r="HL26" s="1280"/>
      <c r="HM26" s="1280"/>
      <c r="HN26" s="1280"/>
      <c r="HO26" s="1280"/>
      <c r="HP26" s="1280"/>
      <c r="HQ26" s="1280"/>
      <c r="HR26" s="1280"/>
      <c r="HS26" s="1280"/>
      <c r="HT26" s="1280"/>
      <c r="HU26" s="1280"/>
      <c r="HV26" s="1280"/>
      <c r="HW26" s="1280"/>
      <c r="HX26" s="1280"/>
      <c r="HY26" s="1280"/>
      <c r="HZ26" s="1280"/>
      <c r="IA26" s="1280"/>
      <c r="IB26" s="1280"/>
      <c r="IC26" s="1280"/>
      <c r="ID26" s="1280"/>
      <c r="IE26" s="1280"/>
      <c r="IF26" s="1280"/>
      <c r="IG26" s="1280"/>
      <c r="IH26" s="1280"/>
      <c r="II26" s="1280"/>
      <c r="IJ26" s="1280"/>
      <c r="IK26" s="1280"/>
      <c r="IL26" s="1280"/>
      <c r="IM26" s="1280"/>
      <c r="IN26" s="1280"/>
      <c r="IO26" s="1280"/>
      <c r="IP26" s="1280"/>
      <c r="IQ26" s="1280"/>
      <c r="IR26" s="1280"/>
      <c r="IS26" s="1280"/>
      <c r="IT26" s="1280"/>
      <c r="IU26" s="1280"/>
      <c r="IV26" s="1280"/>
      <c r="IW26" s="1280"/>
      <c r="IX26" s="1280"/>
      <c r="IY26" s="1280"/>
      <c r="IZ26" s="1280"/>
      <c r="JA26" s="1280"/>
      <c r="JB26" s="1280"/>
      <c r="JC26" s="1280"/>
      <c r="JD26" s="1280"/>
      <c r="JE26" s="1280"/>
      <c r="JF26" s="1280"/>
      <c r="JG26" s="1280"/>
      <c r="JH26" s="1280"/>
      <c r="JI26" s="1280"/>
      <c r="JJ26" s="1280"/>
      <c r="JK26" s="1280"/>
      <c r="JL26" s="1280"/>
      <c r="JM26" s="1280"/>
      <c r="JN26" s="1280"/>
      <c r="JO26" s="1280"/>
      <c r="JP26" s="1280"/>
      <c r="JQ26" s="1280"/>
      <c r="JR26" s="1280"/>
      <c r="JS26" s="1280"/>
      <c r="JT26" s="1280"/>
      <c r="JU26" s="1280"/>
      <c r="JV26" s="1280"/>
      <c r="JW26" s="1280"/>
      <c r="JX26" s="1280"/>
      <c r="JY26" s="1280"/>
      <c r="JZ26" s="1280"/>
      <c r="KA26" s="1280"/>
      <c r="KB26" s="1280"/>
      <c r="KC26" s="1280"/>
      <c r="KD26" s="1280"/>
      <c r="KE26" s="1280"/>
      <c r="KF26" s="1280"/>
      <c r="KG26" s="1280"/>
      <c r="KH26" s="1280"/>
      <c r="KI26" s="1280"/>
      <c r="KJ26" s="1280"/>
      <c r="KK26" s="1280"/>
      <c r="KL26" s="1280"/>
      <c r="KM26" s="1280"/>
      <c r="KN26" s="1280"/>
      <c r="KO26" s="1280"/>
      <c r="KP26" s="1280"/>
      <c r="KQ26" s="1280"/>
      <c r="KR26" s="1280"/>
      <c r="KS26" s="1280"/>
      <c r="KT26" s="1280"/>
      <c r="KU26" s="1280"/>
      <c r="KV26" s="1280"/>
      <c r="KW26" s="1280"/>
      <c r="KX26" s="1280"/>
      <c r="KY26" s="1280"/>
      <c r="KZ26" s="1280"/>
      <c r="LA26" s="1280"/>
      <c r="LB26" s="1280"/>
      <c r="LC26" s="1280"/>
      <c r="LD26" s="1280"/>
      <c r="LE26" s="1280"/>
      <c r="LF26" s="1280"/>
      <c r="LG26" s="1280"/>
      <c r="LH26" s="1280"/>
      <c r="LI26" s="1280"/>
      <c r="LJ26" s="1280"/>
      <c r="LK26" s="1280"/>
      <c r="LL26" s="1280"/>
      <c r="LM26" s="1280"/>
      <c r="LN26" s="1280"/>
      <c r="LO26" s="1280"/>
      <c r="LP26" s="1280"/>
      <c r="LQ26" s="1280"/>
      <c r="LR26" s="1280"/>
      <c r="LS26" s="1280"/>
      <c r="LT26" s="1280"/>
      <c r="LU26" s="1280"/>
      <c r="LV26" s="1280"/>
      <c r="LW26" s="1280"/>
      <c r="LX26" s="1280"/>
      <c r="LY26" s="1280"/>
      <c r="LZ26" s="1280"/>
      <c r="MA26" s="1280"/>
      <c r="MB26" s="1280"/>
      <c r="MC26" s="1280"/>
      <c r="MD26" s="1280"/>
      <c r="ME26" s="1280"/>
      <c r="MF26" s="1280"/>
      <c r="MG26" s="1280"/>
      <c r="MH26" s="1280"/>
      <c r="MI26" s="1280"/>
      <c r="MJ26" s="1280"/>
      <c r="MK26" s="1280"/>
      <c r="ML26" s="1280"/>
      <c r="MM26" s="1280"/>
      <c r="MN26" s="1280"/>
      <c r="MO26" s="1280"/>
      <c r="MP26" s="1280"/>
      <c r="MQ26" s="1280"/>
      <c r="MR26" s="1280"/>
      <c r="MS26" s="1280"/>
      <c r="MT26" s="1280"/>
      <c r="MU26" s="1280"/>
      <c r="MV26" s="1280"/>
      <c r="MW26" s="1280"/>
      <c r="MX26" s="1280"/>
      <c r="MY26" s="1280"/>
      <c r="MZ26" s="1280"/>
      <c r="NA26" s="1280"/>
      <c r="NB26" s="1280"/>
      <c r="NC26" s="1280"/>
      <c r="ND26" s="1280"/>
      <c r="NE26" s="1280"/>
      <c r="NF26" s="1280"/>
      <c r="NG26" s="1280"/>
      <c r="NH26" s="1280"/>
      <c r="NI26" s="1280"/>
      <c r="NJ26" s="1280"/>
      <c r="NK26" s="1280"/>
      <c r="NL26" s="1280"/>
      <c r="NM26" s="1280"/>
      <c r="NN26" s="1280"/>
      <c r="NO26" s="1280"/>
      <c r="NP26" s="1280"/>
      <c r="NQ26" s="1280"/>
      <c r="NR26" s="1280"/>
      <c r="NS26" s="1280"/>
      <c r="NT26" s="1280"/>
      <c r="NU26" s="1280"/>
      <c r="NV26" s="1280"/>
      <c r="NW26" s="1280"/>
      <c r="NX26" s="1280"/>
      <c r="NY26" s="1280"/>
      <c r="NZ26" s="1280"/>
      <c r="OA26" s="1280"/>
      <c r="OB26" s="1280"/>
      <c r="OC26" s="1280"/>
      <c r="OD26" s="1280"/>
      <c r="OE26" s="1280"/>
      <c r="OF26" s="1280"/>
      <c r="OG26" s="1280"/>
      <c r="OH26" s="1280"/>
      <c r="OI26" s="1280"/>
      <c r="OJ26" s="1280"/>
      <c r="OK26" s="1280"/>
      <c r="OL26" s="1280"/>
      <c r="OM26" s="1280"/>
      <c r="ON26" s="1280"/>
      <c r="OO26" s="1280"/>
      <c r="OP26" s="1280"/>
      <c r="OQ26" s="1280"/>
      <c r="OR26" s="1280"/>
      <c r="OS26" s="1280"/>
      <c r="OT26" s="1280"/>
      <c r="OU26" s="1280"/>
      <c r="OV26" s="1280"/>
      <c r="OW26" s="1280"/>
      <c r="OX26" s="1280"/>
      <c r="OY26" s="1280"/>
      <c r="OZ26" s="1280"/>
      <c r="PA26" s="1280"/>
      <c r="PB26" s="1280"/>
      <c r="PC26" s="1280"/>
      <c r="PD26" s="1280"/>
      <c r="PE26" s="1280"/>
      <c r="PF26" s="1280"/>
      <c r="PG26" s="1280"/>
      <c r="PH26" s="1280"/>
      <c r="PI26" s="1280"/>
      <c r="PJ26" s="1280"/>
      <c r="PK26" s="1280"/>
      <c r="PL26" s="1280"/>
      <c r="PM26" s="1280"/>
      <c r="PN26" s="1280"/>
      <c r="PO26" s="1280"/>
      <c r="PP26" s="1280"/>
      <c r="PQ26" s="1280"/>
      <c r="PR26" s="1280"/>
      <c r="PS26" s="1280"/>
      <c r="PT26" s="1280"/>
      <c r="PU26" s="1280"/>
      <c r="PV26" s="1280"/>
      <c r="PW26" s="1280"/>
      <c r="PX26" s="1280"/>
      <c r="PY26" s="1280"/>
      <c r="PZ26" s="1280"/>
      <c r="QA26" s="1280"/>
      <c r="QB26" s="1280"/>
      <c r="QC26" s="1280"/>
      <c r="QD26" s="1280"/>
      <c r="QE26" s="1280"/>
      <c r="QF26" s="1280"/>
      <c r="QG26" s="1280"/>
      <c r="QH26" s="1280"/>
      <c r="QI26" s="1280"/>
      <c r="QJ26" s="1280"/>
      <c r="QK26" s="1280"/>
      <c r="QL26" s="1280"/>
      <c r="QM26" s="1280"/>
      <c r="QN26" s="1280"/>
      <c r="QO26" s="1280"/>
      <c r="QP26" s="1280"/>
      <c r="QQ26" s="1280"/>
      <c r="QR26" s="1280"/>
      <c r="QS26" s="1280"/>
      <c r="QT26" s="1280"/>
      <c r="QU26" s="1280"/>
      <c r="QV26" s="1280"/>
      <c r="QW26" s="1280"/>
      <c r="QX26" s="1280"/>
      <c r="QY26" s="1280"/>
      <c r="QZ26" s="1280"/>
      <c r="RA26" s="1280"/>
      <c r="RB26" s="1280"/>
      <c r="RC26" s="1280"/>
      <c r="RD26" s="1280"/>
      <c r="RE26" s="1280"/>
      <c r="RF26" s="1280"/>
      <c r="RG26" s="1280"/>
      <c r="RH26" s="1280"/>
      <c r="RI26" s="1280"/>
      <c r="RJ26" s="1280"/>
      <c r="RK26" s="1280"/>
      <c r="RL26" s="1280"/>
      <c r="RM26" s="1280"/>
      <c r="RN26" s="1280"/>
      <c r="RO26" s="1280"/>
      <c r="RP26" s="1280"/>
      <c r="RQ26" s="1280"/>
      <c r="RR26" s="1280"/>
      <c r="RS26" s="1280"/>
      <c r="RT26" s="1280"/>
      <c r="RU26" s="1280"/>
      <c r="RV26" s="1280"/>
      <c r="RW26" s="1280"/>
      <c r="RX26" s="1280"/>
      <c r="RY26" s="1280"/>
      <c r="RZ26" s="1280"/>
      <c r="SA26" s="1280"/>
      <c r="SB26" s="1280"/>
      <c r="SC26" s="1280"/>
      <c r="SD26" s="1280"/>
      <c r="SE26" s="1280"/>
      <c r="SF26" s="1280"/>
      <c r="SG26" s="1280"/>
      <c r="SH26" s="1280"/>
      <c r="SI26" s="1280"/>
      <c r="SJ26" s="1280"/>
      <c r="SK26" s="1280"/>
      <c r="SL26" s="1280"/>
      <c r="SM26" s="1280"/>
      <c r="SN26" s="1280"/>
      <c r="SO26" s="1280"/>
      <c r="SP26" s="1280"/>
      <c r="SQ26" s="1280"/>
      <c r="SR26" s="1280"/>
      <c r="SS26" s="1280"/>
      <c r="ST26" s="1280"/>
      <c r="SU26" s="1280"/>
      <c r="SV26" s="1280"/>
      <c r="SW26" s="1280"/>
      <c r="SX26" s="1280"/>
      <c r="SY26" s="1280"/>
      <c r="SZ26" s="1280"/>
      <c r="TA26" s="1280"/>
      <c r="TB26" s="1280"/>
      <c r="TC26" s="1280"/>
      <c r="TD26" s="1280"/>
      <c r="TE26" s="1280"/>
      <c r="TF26" s="1280"/>
      <c r="TG26" s="1280"/>
      <c r="TH26" s="1280"/>
      <c r="TI26" s="1280"/>
      <c r="TJ26" s="1280"/>
      <c r="TK26" s="1280"/>
      <c r="TL26" s="1280"/>
      <c r="TM26" s="1280"/>
      <c r="TN26" s="1280"/>
      <c r="TO26" s="1280"/>
      <c r="TP26" s="1280"/>
      <c r="TQ26" s="1280"/>
      <c r="TR26" s="1280"/>
      <c r="TS26" s="1280"/>
      <c r="TT26" s="1280"/>
      <c r="TU26" s="1280"/>
      <c r="TV26" s="1280"/>
      <c r="TW26" s="1280"/>
      <c r="TX26" s="1280"/>
      <c r="TY26" s="1280"/>
      <c r="TZ26" s="1280"/>
      <c r="UA26" s="1280"/>
      <c r="UB26" s="1280"/>
      <c r="UC26" s="1280"/>
      <c r="UD26" s="1280"/>
      <c r="UE26" s="1280"/>
      <c r="UF26" s="1280"/>
      <c r="UG26" s="1280"/>
      <c r="UH26" s="1280"/>
      <c r="UI26" s="1280"/>
      <c r="UJ26" s="1280"/>
      <c r="UK26" s="1280"/>
      <c r="UL26" s="1280"/>
      <c r="UM26" s="1280"/>
      <c r="UN26" s="1280"/>
      <c r="UO26" s="1280"/>
      <c r="UP26" s="1280"/>
      <c r="UQ26" s="1280"/>
      <c r="UR26" s="1280"/>
      <c r="US26" s="1280"/>
      <c r="UT26" s="1280"/>
      <c r="UU26" s="1280"/>
      <c r="UV26" s="1280"/>
      <c r="UW26" s="1280"/>
      <c r="UX26" s="1280"/>
      <c r="UY26" s="1280"/>
      <c r="UZ26" s="1280"/>
      <c r="VA26" s="1280"/>
      <c r="VB26" s="1280"/>
      <c r="VC26" s="1280"/>
      <c r="VD26" s="1280"/>
      <c r="VE26" s="1280"/>
      <c r="VF26" s="1280"/>
      <c r="VG26" s="1280"/>
      <c r="VH26" s="1280"/>
      <c r="VI26" s="1280"/>
      <c r="VJ26" s="1280"/>
      <c r="VK26" s="1280"/>
      <c r="VL26" s="1280"/>
      <c r="VM26" s="1280"/>
      <c r="VN26" s="1280"/>
      <c r="VO26" s="1280"/>
      <c r="VP26" s="1280"/>
      <c r="VQ26" s="1280"/>
      <c r="VR26" s="1280"/>
      <c r="VS26" s="1280"/>
      <c r="VT26" s="1280"/>
      <c r="VU26" s="1280"/>
      <c r="VV26" s="1280"/>
      <c r="VW26" s="1280"/>
      <c r="VX26" s="1280"/>
      <c r="VY26" s="1280"/>
      <c r="VZ26" s="1280"/>
      <c r="WA26" s="1280"/>
      <c r="WB26" s="1280"/>
      <c r="WC26" s="1280"/>
      <c r="WD26" s="1280"/>
      <c r="WE26" s="1280"/>
      <c r="WF26" s="1280"/>
      <c r="WG26" s="1280"/>
      <c r="WH26" s="1280"/>
      <c r="WI26" s="1280"/>
      <c r="WJ26" s="1280"/>
      <c r="WK26" s="1280"/>
      <c r="WL26" s="1280"/>
      <c r="WM26" s="1280"/>
      <c r="WN26" s="1280"/>
      <c r="WO26" s="1280"/>
      <c r="WP26" s="1280"/>
      <c r="WQ26" s="1280"/>
      <c r="WR26" s="1280"/>
      <c r="WS26" s="1280"/>
      <c r="WT26" s="1280"/>
      <c r="WU26" s="1280"/>
      <c r="WV26" s="1280"/>
      <c r="WW26" s="1280"/>
      <c r="WX26" s="1280"/>
      <c r="WY26" s="1280"/>
      <c r="WZ26" s="1280"/>
      <c r="XA26" s="1280"/>
      <c r="XB26" s="1280"/>
      <c r="XC26" s="1280"/>
      <c r="XD26" s="1280"/>
      <c r="XE26" s="1280"/>
      <c r="XF26" s="1280"/>
      <c r="XG26" s="1280"/>
      <c r="XH26" s="1280"/>
      <c r="XI26" s="1280"/>
      <c r="XJ26" s="1280"/>
      <c r="XK26" s="1280"/>
      <c r="XL26" s="1280"/>
      <c r="XM26" s="1280"/>
      <c r="XN26" s="1280"/>
      <c r="XO26" s="1280"/>
      <c r="XP26" s="1280"/>
      <c r="XQ26" s="1280"/>
      <c r="XR26" s="1280"/>
      <c r="XS26" s="1280"/>
      <c r="XT26" s="1280"/>
      <c r="XU26" s="1280"/>
      <c r="XV26" s="1280"/>
      <c r="XW26" s="1280"/>
      <c r="XX26" s="1280"/>
      <c r="XY26" s="1280"/>
      <c r="XZ26" s="1280"/>
      <c r="YA26" s="1280"/>
      <c r="YB26" s="1280"/>
      <c r="YC26" s="1280"/>
      <c r="YD26" s="1280"/>
      <c r="YE26" s="1280"/>
      <c r="YF26" s="1280"/>
      <c r="YG26" s="1280"/>
      <c r="YH26" s="1280"/>
      <c r="YI26" s="1280"/>
      <c r="YJ26" s="1280"/>
      <c r="YK26" s="1280"/>
      <c r="YL26" s="1280"/>
      <c r="YM26" s="1280"/>
      <c r="YN26" s="1280"/>
      <c r="YO26" s="1280"/>
      <c r="YP26" s="1280"/>
      <c r="YQ26" s="1280"/>
      <c r="YR26" s="1280"/>
      <c r="YS26" s="1280"/>
      <c r="YT26" s="1280"/>
      <c r="YU26" s="1280"/>
      <c r="YV26" s="1280"/>
      <c r="YW26" s="1280"/>
      <c r="YX26" s="1280"/>
      <c r="YY26" s="1280"/>
      <c r="YZ26" s="1280"/>
      <c r="ZA26" s="1280"/>
      <c r="ZB26" s="1280"/>
      <c r="ZC26" s="1280"/>
      <c r="ZD26" s="1280"/>
      <c r="ZE26" s="1280"/>
      <c r="ZF26" s="1280"/>
      <c r="ZG26" s="1280"/>
      <c r="ZH26" s="1280"/>
      <c r="ZI26" s="1280"/>
      <c r="ZJ26" s="1280"/>
      <c r="ZK26" s="1280"/>
      <c r="ZL26" s="1280"/>
      <c r="ZM26" s="1280"/>
      <c r="ZN26" s="1280"/>
      <c r="ZO26" s="1280"/>
      <c r="ZP26" s="1280"/>
      <c r="ZQ26" s="1280"/>
      <c r="ZR26" s="1280"/>
      <c r="ZS26" s="1280"/>
      <c r="ZT26" s="1280"/>
      <c r="ZU26" s="1280"/>
      <c r="ZV26" s="1280"/>
      <c r="ZW26" s="1280"/>
      <c r="ZX26" s="1280"/>
      <c r="ZY26" s="1280"/>
      <c r="ZZ26" s="1280"/>
      <c r="AAA26" s="1280"/>
      <c r="AAB26" s="1280"/>
      <c r="AAC26" s="1280"/>
      <c r="AAD26" s="1280"/>
      <c r="AAE26" s="1280"/>
      <c r="AAF26" s="1280"/>
      <c r="AAG26" s="1280"/>
      <c r="AAH26" s="1280"/>
      <c r="AAI26" s="1280"/>
      <c r="AAJ26" s="1280"/>
      <c r="AAK26" s="1280"/>
      <c r="AAL26" s="1280"/>
      <c r="AAM26" s="1280"/>
      <c r="AAN26" s="1280"/>
      <c r="AAO26" s="1280"/>
      <c r="AAP26" s="1280"/>
      <c r="AAQ26" s="1280"/>
      <c r="AAR26" s="1280"/>
      <c r="AAS26" s="1280"/>
      <c r="AAT26" s="1280"/>
      <c r="AAU26" s="1280"/>
      <c r="AAV26" s="1280"/>
      <c r="AAW26" s="1280"/>
      <c r="AAX26" s="1280"/>
      <c r="AAY26" s="1280"/>
      <c r="AAZ26" s="1280"/>
      <c r="ABA26" s="1280"/>
      <c r="ABB26" s="1280"/>
      <c r="ABC26" s="1280"/>
      <c r="ABD26" s="1280"/>
      <c r="ABE26" s="1280"/>
      <c r="ABF26" s="1280"/>
      <c r="ABG26" s="1280"/>
      <c r="ABH26" s="1280"/>
      <c r="ABI26" s="1280"/>
      <c r="ABJ26" s="1280"/>
      <c r="ABK26" s="1280"/>
      <c r="ABL26" s="1280"/>
      <c r="ABM26" s="1280"/>
      <c r="ABN26" s="1280"/>
      <c r="ABO26" s="1280"/>
      <c r="ABP26" s="1280"/>
      <c r="ABQ26" s="1280"/>
      <c r="ABR26" s="1280"/>
      <c r="ABS26" s="1280"/>
      <c r="ABT26" s="1280"/>
      <c r="ABU26" s="1280"/>
      <c r="ABV26" s="1280"/>
      <c r="ABW26" s="1280"/>
      <c r="ABX26" s="1280"/>
      <c r="ABY26" s="1280"/>
      <c r="ABZ26" s="1280"/>
      <c r="ACA26" s="1280"/>
      <c r="ACB26" s="1280"/>
      <c r="ACC26" s="1280"/>
      <c r="ACD26" s="1280"/>
      <c r="ACE26" s="1280"/>
      <c r="ACF26" s="1280"/>
      <c r="ACG26" s="1280"/>
      <c r="ACH26" s="1280"/>
      <c r="ACI26" s="1280"/>
      <c r="ACJ26" s="1280"/>
      <c r="ACK26" s="1280"/>
      <c r="ACL26" s="1280"/>
      <c r="ACM26" s="1280"/>
      <c r="ACN26" s="1280"/>
      <c r="ACO26" s="1280"/>
      <c r="ACP26" s="1280"/>
      <c r="ACQ26" s="1280"/>
      <c r="ACR26" s="1280"/>
      <c r="ACS26" s="1280"/>
      <c r="ACT26" s="1280"/>
      <c r="ACU26" s="1280"/>
      <c r="ACV26" s="1280"/>
      <c r="ACW26" s="1280"/>
      <c r="ACX26" s="1280"/>
      <c r="ACY26" s="1280"/>
      <c r="ACZ26" s="1280"/>
      <c r="ADA26" s="1280"/>
      <c r="ADB26" s="1280"/>
      <c r="ADC26" s="1280"/>
      <c r="ADD26" s="1280"/>
      <c r="ADE26" s="1280"/>
      <c r="ADF26" s="1280"/>
      <c r="ADG26" s="1280"/>
      <c r="ADH26" s="1280"/>
      <c r="ADI26" s="1280"/>
      <c r="ADJ26" s="1280"/>
      <c r="ADK26" s="1280"/>
      <c r="ADL26" s="1280"/>
      <c r="ADM26" s="1280"/>
      <c r="ADN26" s="1280"/>
      <c r="ADO26" s="1280"/>
      <c r="ADP26" s="1280"/>
      <c r="ADQ26" s="1280"/>
      <c r="ADR26" s="1280"/>
      <c r="ADS26" s="1280"/>
      <c r="ADT26" s="1280"/>
      <c r="ADU26" s="1280"/>
      <c r="ADV26" s="1280"/>
      <c r="ADW26" s="1280"/>
      <c r="ADX26" s="1280"/>
      <c r="ADY26" s="1280"/>
      <c r="ADZ26" s="1280"/>
      <c r="AEA26" s="1280"/>
      <c r="AEB26" s="1280"/>
      <c r="AEC26" s="1280"/>
      <c r="AED26" s="1280"/>
      <c r="AEE26" s="1280"/>
      <c r="AEF26" s="1280"/>
      <c r="AEG26" s="1280"/>
      <c r="AEH26" s="1280"/>
      <c r="AEI26" s="1280"/>
      <c r="AEJ26" s="1280"/>
      <c r="AEK26" s="1280"/>
      <c r="AEL26" s="1280"/>
      <c r="AEM26" s="1280"/>
      <c r="AEN26" s="1280"/>
      <c r="AEO26" s="1280"/>
      <c r="AEP26" s="1280"/>
      <c r="AEQ26" s="1280"/>
      <c r="AER26" s="1280"/>
      <c r="AES26" s="1280"/>
      <c r="AET26" s="1280"/>
      <c r="AEU26" s="1280"/>
      <c r="AEV26" s="1280"/>
      <c r="AEW26" s="1280"/>
      <c r="AEX26" s="1280"/>
      <c r="AEY26" s="1280"/>
      <c r="AEZ26" s="1280"/>
      <c r="AFA26" s="1280"/>
      <c r="AFB26" s="1280"/>
      <c r="AFC26" s="1280"/>
      <c r="AFD26" s="1280"/>
      <c r="AFE26" s="1280"/>
      <c r="AFF26" s="1280"/>
      <c r="AFG26" s="1280"/>
      <c r="AFH26" s="1280"/>
      <c r="AFI26" s="1280"/>
      <c r="AFJ26" s="1280"/>
      <c r="AFK26" s="1280"/>
      <c r="AFL26" s="1280"/>
      <c r="AFM26" s="1280"/>
      <c r="AFN26" s="1280"/>
      <c r="AFO26" s="1280"/>
      <c r="AFP26" s="1280"/>
      <c r="AFQ26" s="1280"/>
      <c r="AFR26" s="1280"/>
      <c r="AFS26" s="1280"/>
      <c r="AFT26" s="1280"/>
      <c r="AFU26" s="1280"/>
      <c r="AFV26" s="1280"/>
      <c r="AFW26" s="1280"/>
      <c r="AFX26" s="1280"/>
      <c r="AFY26" s="1280"/>
      <c r="AFZ26" s="1280"/>
      <c r="AGA26" s="1280"/>
      <c r="AGB26" s="1280"/>
      <c r="AGC26" s="1280"/>
      <c r="AGD26" s="1280"/>
      <c r="AGE26" s="1280"/>
      <c r="AGF26" s="1280"/>
      <c r="AGG26" s="1280"/>
      <c r="AGH26" s="1280"/>
      <c r="AGI26" s="1280"/>
      <c r="AGJ26" s="1280"/>
      <c r="AGK26" s="1280"/>
      <c r="AGL26" s="1280"/>
      <c r="AGM26" s="1280"/>
      <c r="AGN26" s="1280"/>
      <c r="AGO26" s="1280"/>
      <c r="AGP26" s="1280"/>
      <c r="AGQ26" s="1280"/>
      <c r="AGR26" s="1280"/>
      <c r="AGS26" s="1280"/>
      <c r="AGT26" s="1280"/>
      <c r="AGU26" s="1280"/>
      <c r="AGV26" s="1280"/>
      <c r="AGW26" s="1280"/>
      <c r="AGX26" s="1280"/>
      <c r="AGY26" s="1280"/>
      <c r="AGZ26" s="1280"/>
      <c r="AHA26" s="1280"/>
      <c r="AHB26" s="1280"/>
      <c r="AHC26" s="1280"/>
      <c r="AHD26" s="1280"/>
      <c r="AHE26" s="1280"/>
      <c r="AHF26" s="1280"/>
      <c r="AHG26" s="1280"/>
      <c r="AHH26" s="1280"/>
      <c r="AHI26" s="1280"/>
      <c r="AHJ26" s="1280"/>
      <c r="AHK26" s="1280"/>
      <c r="AHL26" s="1280"/>
      <c r="AHM26" s="1280"/>
      <c r="AHN26" s="1280"/>
      <c r="AHO26" s="1280"/>
      <c r="AHP26" s="1280"/>
      <c r="AHQ26" s="1280"/>
      <c r="AHR26" s="1280"/>
      <c r="AHS26" s="1280"/>
      <c r="AHT26" s="1280"/>
      <c r="AHU26" s="1280"/>
      <c r="AHV26" s="1280"/>
      <c r="AHW26" s="1280"/>
      <c r="AHX26" s="1280"/>
      <c r="AHY26" s="1280"/>
      <c r="AHZ26" s="1280"/>
      <c r="AIA26" s="1280"/>
      <c r="AIB26" s="1280"/>
      <c r="AIC26" s="1280"/>
      <c r="AID26" s="1280"/>
      <c r="AIE26" s="1280"/>
      <c r="AIF26" s="1280"/>
      <c r="AIG26" s="1280"/>
      <c r="AIH26" s="1280"/>
      <c r="AII26" s="1280"/>
      <c r="AIJ26" s="1280"/>
      <c r="AIK26" s="1280"/>
      <c r="AIL26" s="1280"/>
      <c r="AIM26" s="1280"/>
      <c r="AIN26" s="1280"/>
      <c r="AIO26" s="1280"/>
      <c r="AIP26" s="1280"/>
      <c r="AIQ26" s="1280"/>
      <c r="AIR26" s="1280"/>
      <c r="AIS26" s="1280"/>
      <c r="AIT26" s="1280"/>
      <c r="AIU26" s="1280"/>
      <c r="AIV26" s="1280"/>
      <c r="AIW26" s="1280"/>
      <c r="AIX26" s="1280"/>
      <c r="AIY26" s="1280"/>
      <c r="AIZ26" s="1280"/>
      <c r="AJA26" s="1280"/>
      <c r="AJB26" s="1280"/>
      <c r="AJC26" s="1280"/>
      <c r="AJD26" s="1280"/>
      <c r="AJE26" s="1280"/>
      <c r="AJF26" s="1280"/>
      <c r="AJG26" s="1280"/>
      <c r="AJH26" s="1280"/>
      <c r="AJI26" s="1280"/>
      <c r="AJJ26" s="1280"/>
      <c r="AJK26" s="1280"/>
      <c r="AJL26" s="1280"/>
      <c r="AJM26" s="1280"/>
      <c r="AJN26" s="1280"/>
      <c r="AJO26" s="1280"/>
      <c r="AJP26" s="1280"/>
      <c r="AJQ26" s="1280"/>
      <c r="AJR26" s="1280"/>
      <c r="AJS26" s="1280"/>
      <c r="AJT26" s="1280"/>
      <c r="AJU26" s="1280"/>
      <c r="AJV26" s="1280"/>
      <c r="AJW26" s="1280"/>
      <c r="AJX26" s="1280"/>
      <c r="AJY26" s="1280"/>
      <c r="AJZ26" s="1280"/>
      <c r="AKA26" s="1280"/>
      <c r="AKB26" s="1280"/>
      <c r="AKC26" s="1280"/>
      <c r="AKD26" s="1280"/>
      <c r="AKE26" s="1280"/>
      <c r="AKF26" s="1280"/>
      <c r="AKG26" s="1280"/>
      <c r="AKH26" s="1280"/>
      <c r="AKI26" s="1280"/>
      <c r="AKJ26" s="1280"/>
      <c r="AKK26" s="1280"/>
      <c r="AKL26" s="1280"/>
      <c r="AKM26" s="1280"/>
      <c r="AKN26" s="1280"/>
      <c r="AKO26" s="1280"/>
      <c r="AKP26" s="1280"/>
      <c r="AKQ26" s="1280"/>
      <c r="AKR26" s="1280"/>
      <c r="AKS26" s="1280"/>
      <c r="AKT26" s="1280"/>
      <c r="AKU26" s="1280"/>
      <c r="AKV26" s="1280"/>
      <c r="AKW26" s="1280"/>
      <c r="AKX26" s="1280"/>
      <c r="AKY26" s="1280"/>
      <c r="AKZ26" s="1280"/>
      <c r="ALA26" s="1280"/>
      <c r="ALB26" s="1280"/>
      <c r="ALC26" s="1280"/>
      <c r="ALD26" s="1280"/>
      <c r="ALE26" s="1280"/>
      <c r="ALF26" s="1280"/>
      <c r="ALG26" s="1280"/>
      <c r="ALH26" s="1280"/>
      <c r="ALI26" s="1280"/>
      <c r="ALJ26" s="1280"/>
      <c r="ALK26" s="1280"/>
      <c r="ALL26" s="1280"/>
      <c r="ALM26" s="1280"/>
      <c r="ALN26" s="1280"/>
      <c r="ALO26" s="1280"/>
      <c r="ALP26" s="1280"/>
      <c r="ALQ26" s="1280"/>
      <c r="ALR26" s="1280"/>
      <c r="ALS26" s="1280"/>
      <c r="ALT26" s="1280"/>
      <c r="ALU26" s="1280"/>
      <c r="ALV26" s="1280"/>
      <c r="ALW26" s="1280"/>
      <c r="ALX26" s="1280"/>
      <c r="ALY26" s="1280"/>
      <c r="ALZ26" s="1280"/>
      <c r="AMA26" s="1280"/>
      <c r="AMB26" s="1280"/>
      <c r="AMC26" s="1280"/>
      <c r="AMD26" s="1280"/>
      <c r="AME26" s="1280"/>
      <c r="AMF26" s="1280"/>
      <c r="AMG26" s="1280"/>
      <c r="AMH26" s="1280"/>
      <c r="AMI26" s="1280"/>
      <c r="AMJ26" s="1280"/>
      <c r="AMK26" s="1280"/>
      <c r="AML26" s="1280"/>
      <c r="AMM26" s="1280"/>
      <c r="AMN26" s="1280"/>
      <c r="AMO26" s="1280"/>
      <c r="AMP26" s="1280"/>
      <c r="AMQ26" s="1280"/>
      <c r="AMR26" s="1280"/>
      <c r="AMS26" s="1280"/>
      <c r="AMT26" s="1280"/>
      <c r="AMU26" s="1280"/>
      <c r="AMV26" s="1280"/>
      <c r="AMW26" s="1280"/>
      <c r="AMX26" s="1280"/>
      <c r="AMY26" s="1280"/>
      <c r="AMZ26" s="1280"/>
      <c r="ANA26" s="1280"/>
      <c r="ANB26" s="1280"/>
      <c r="ANC26" s="1280"/>
      <c r="AND26" s="1280"/>
      <c r="ANE26" s="1280"/>
      <c r="ANF26" s="1280"/>
      <c r="ANG26" s="1280"/>
      <c r="ANH26" s="1280"/>
      <c r="ANI26" s="1280"/>
      <c r="ANJ26" s="1280"/>
      <c r="ANK26" s="1280"/>
      <c r="ANL26" s="1280"/>
      <c r="ANM26" s="1280"/>
      <c r="ANN26" s="1280"/>
      <c r="ANO26" s="1280"/>
      <c r="ANP26" s="1280"/>
      <c r="ANQ26" s="1280"/>
      <c r="ANR26" s="1280"/>
      <c r="ANS26" s="1280"/>
      <c r="ANT26" s="1280"/>
      <c r="ANU26" s="1280"/>
      <c r="ANV26" s="1280"/>
      <c r="ANW26" s="1280"/>
      <c r="ANX26" s="1280"/>
      <c r="ANY26" s="1280"/>
      <c r="ANZ26" s="1280"/>
      <c r="AOA26" s="1280"/>
      <c r="AOB26" s="1280"/>
      <c r="AOC26" s="1280"/>
      <c r="AOD26" s="1280"/>
      <c r="AOE26" s="1280"/>
      <c r="AOF26" s="1280"/>
      <c r="AOG26" s="1280"/>
      <c r="AOH26" s="1280"/>
      <c r="AOI26" s="1280"/>
      <c r="AOJ26" s="1280"/>
      <c r="AOK26" s="1280"/>
      <c r="AOL26" s="1280"/>
      <c r="AOM26" s="1280"/>
      <c r="AON26" s="1280"/>
      <c r="AOO26" s="1280"/>
      <c r="AOP26" s="1280"/>
      <c r="AOQ26" s="1280"/>
      <c r="AOR26" s="1280"/>
      <c r="AOS26" s="1280"/>
      <c r="AOT26" s="1280"/>
      <c r="AOU26" s="1280"/>
      <c r="AOV26" s="1280"/>
      <c r="AOW26" s="1280"/>
      <c r="AOX26" s="1280"/>
      <c r="AOY26" s="1280"/>
      <c r="AOZ26" s="1280"/>
      <c r="APA26" s="1280"/>
      <c r="APB26" s="1280"/>
      <c r="APC26" s="1280"/>
      <c r="APD26" s="1280"/>
      <c r="APE26" s="1280"/>
      <c r="APF26" s="1280"/>
      <c r="APG26" s="1280"/>
      <c r="APH26" s="1280"/>
      <c r="API26" s="1280"/>
      <c r="APJ26" s="1280"/>
      <c r="APK26" s="1280"/>
      <c r="APL26" s="1280"/>
      <c r="APM26" s="1280"/>
      <c r="APN26" s="1280"/>
      <c r="APO26" s="1280"/>
      <c r="APP26" s="1280"/>
      <c r="APQ26" s="1280"/>
      <c r="APR26" s="1280"/>
      <c r="APS26" s="1280"/>
      <c r="APT26" s="1280"/>
      <c r="APU26" s="1280"/>
      <c r="APV26" s="1280"/>
      <c r="APW26" s="1280"/>
      <c r="APX26" s="1280"/>
      <c r="APY26" s="1280"/>
      <c r="APZ26" s="1280"/>
      <c r="AQA26" s="1280"/>
      <c r="AQB26" s="1280"/>
      <c r="AQC26" s="1280"/>
      <c r="AQD26" s="1280"/>
      <c r="AQE26" s="1280"/>
      <c r="AQF26" s="1280"/>
      <c r="AQG26" s="1280"/>
      <c r="AQH26" s="1280"/>
      <c r="AQI26" s="1280"/>
      <c r="AQJ26" s="1280"/>
      <c r="AQK26" s="1280"/>
      <c r="AQL26" s="1280"/>
      <c r="AQM26" s="1280"/>
      <c r="AQN26" s="1280"/>
      <c r="AQO26" s="1280"/>
      <c r="AQP26" s="1280"/>
      <c r="AQQ26" s="1280"/>
      <c r="AQR26" s="1280"/>
      <c r="AQS26" s="1280"/>
      <c r="AQT26" s="1280"/>
      <c r="AQU26" s="1280"/>
      <c r="AQV26" s="1280"/>
      <c r="AQW26" s="1280"/>
      <c r="AQX26" s="1280"/>
      <c r="AQY26" s="1280"/>
      <c r="AQZ26" s="1280"/>
      <c r="ARA26" s="1280"/>
      <c r="ARB26" s="1280"/>
      <c r="ARC26" s="1280"/>
      <c r="ARD26" s="1280"/>
      <c r="ARE26" s="1280"/>
      <c r="ARF26" s="1280"/>
      <c r="ARG26" s="1280"/>
      <c r="ARH26" s="1280"/>
      <c r="ARI26" s="1280"/>
      <c r="ARJ26" s="1280"/>
      <c r="ARK26" s="1280"/>
      <c r="ARL26" s="1280"/>
      <c r="ARM26" s="1280"/>
      <c r="ARN26" s="1280"/>
      <c r="ARO26" s="1280"/>
      <c r="ARP26" s="1280"/>
      <c r="ARQ26" s="1280"/>
      <c r="ARR26" s="1280"/>
      <c r="ARS26" s="1280"/>
      <c r="ART26" s="1280"/>
      <c r="ARU26" s="1280"/>
      <c r="ARV26" s="1280"/>
      <c r="ARW26" s="1280"/>
      <c r="ARX26" s="1280"/>
      <c r="ARY26" s="1280"/>
      <c r="ARZ26" s="1280"/>
      <c r="ASA26" s="1280"/>
      <c r="ASB26" s="1280"/>
      <c r="ASC26" s="1280"/>
      <c r="ASD26" s="1280"/>
      <c r="ASE26" s="1280"/>
      <c r="ASF26" s="1280"/>
      <c r="ASG26" s="1280"/>
      <c r="ASH26" s="1280"/>
      <c r="ASI26" s="1280"/>
      <c r="ASJ26" s="1280"/>
      <c r="ASK26" s="1280"/>
      <c r="ASL26" s="1280"/>
      <c r="ASM26" s="1280"/>
      <c r="ASN26" s="1280"/>
      <c r="ASO26" s="1280"/>
      <c r="ASP26" s="1280"/>
      <c r="ASQ26" s="1280"/>
      <c r="ASR26" s="1280"/>
      <c r="ASS26" s="1280"/>
      <c r="AST26" s="1280"/>
      <c r="ASU26" s="1280"/>
      <c r="ASV26" s="1280"/>
      <c r="ASW26" s="1280"/>
      <c r="ASX26" s="1280"/>
      <c r="ASY26" s="1280"/>
      <c r="ASZ26" s="1280"/>
      <c r="ATA26" s="1280"/>
      <c r="ATB26" s="1280"/>
      <c r="ATC26" s="1280"/>
      <c r="ATD26" s="1280"/>
      <c r="ATE26" s="1280"/>
      <c r="ATF26" s="1280"/>
      <c r="ATG26" s="1280"/>
      <c r="ATH26" s="1280"/>
      <c r="ATI26" s="1280"/>
      <c r="ATJ26" s="1280"/>
      <c r="ATK26" s="1280"/>
      <c r="ATL26" s="1280"/>
      <c r="ATM26" s="1280"/>
      <c r="ATN26" s="1280"/>
      <c r="ATO26" s="1280"/>
      <c r="ATP26" s="1280"/>
      <c r="ATQ26" s="1280"/>
      <c r="ATR26" s="1280"/>
      <c r="ATS26" s="1280"/>
      <c r="ATT26" s="1280"/>
      <c r="ATU26" s="1280"/>
      <c r="ATV26" s="1280"/>
      <c r="ATW26" s="1280"/>
      <c r="ATX26" s="1280"/>
      <c r="ATY26" s="1280"/>
      <c r="ATZ26" s="1280"/>
      <c r="AUA26" s="1280"/>
      <c r="AUB26" s="1280"/>
      <c r="AUC26" s="1280"/>
      <c r="AUD26" s="1280"/>
      <c r="AUE26" s="1280"/>
      <c r="AUF26" s="1280"/>
      <c r="AUG26" s="1280"/>
      <c r="AUH26" s="1280"/>
      <c r="AUI26" s="1280"/>
      <c r="AUJ26" s="1280"/>
      <c r="AUK26" s="1280"/>
      <c r="AUL26" s="1280"/>
      <c r="AUM26" s="1280"/>
      <c r="AUN26" s="1280"/>
      <c r="AUO26" s="1280"/>
      <c r="AUP26" s="1280"/>
      <c r="AUQ26" s="1280"/>
      <c r="AUR26" s="1280"/>
      <c r="AUS26" s="1280"/>
      <c r="AUT26" s="1280"/>
      <c r="AUU26" s="1280"/>
      <c r="AUV26" s="1280"/>
      <c r="AUW26" s="1280"/>
      <c r="AUX26" s="1280"/>
      <c r="AUY26" s="1280"/>
      <c r="AUZ26" s="1280"/>
      <c r="AVA26" s="1280"/>
      <c r="AVB26" s="1280"/>
      <c r="AVC26" s="1280"/>
      <c r="AVD26" s="1280"/>
      <c r="AVE26" s="1280"/>
      <c r="AVF26" s="1280"/>
      <c r="AVG26" s="1280"/>
      <c r="AVH26" s="1280"/>
      <c r="AVI26" s="1280"/>
      <c r="AVJ26" s="1280"/>
      <c r="AVK26" s="1280"/>
      <c r="AVL26" s="1280"/>
      <c r="AVM26" s="1280"/>
      <c r="AVN26" s="1280"/>
      <c r="AVO26" s="1280"/>
      <c r="AVP26" s="1280"/>
      <c r="AVQ26" s="1280"/>
      <c r="AVR26" s="1280"/>
      <c r="AVS26" s="1280"/>
      <c r="AVT26" s="1280"/>
      <c r="AVU26" s="1280"/>
      <c r="AVV26" s="1280"/>
      <c r="AVW26" s="1280"/>
      <c r="AVX26" s="1280"/>
      <c r="AVY26" s="1280"/>
      <c r="AVZ26" s="1280"/>
      <c r="AWA26" s="1280"/>
      <c r="AWB26" s="1280"/>
      <c r="AWC26" s="1280"/>
      <c r="AWD26" s="1280"/>
      <c r="AWE26" s="1280"/>
      <c r="AWF26" s="1280"/>
      <c r="AWG26" s="1280"/>
      <c r="AWH26" s="1280"/>
      <c r="AWI26" s="1280"/>
      <c r="AWJ26" s="1280"/>
      <c r="AWK26" s="1280"/>
      <c r="AWL26" s="1280"/>
      <c r="AWM26" s="1280"/>
      <c r="AWN26" s="1280"/>
      <c r="AWO26" s="1280"/>
      <c r="AWP26" s="1280"/>
      <c r="AWQ26" s="1280"/>
      <c r="AWR26" s="1280"/>
      <c r="AWS26" s="1280"/>
      <c r="AWT26" s="1280"/>
      <c r="AWU26" s="1280"/>
      <c r="AWV26" s="1280"/>
      <c r="AWW26" s="1280"/>
      <c r="AWX26" s="1280"/>
      <c r="AWY26" s="1280"/>
      <c r="AWZ26" s="1280"/>
      <c r="AXA26" s="1280"/>
      <c r="AXB26" s="1280"/>
      <c r="AXC26" s="1280"/>
      <c r="AXD26" s="1280"/>
      <c r="AXE26" s="1280"/>
      <c r="AXF26" s="1280"/>
      <c r="AXG26" s="1280"/>
      <c r="AXH26" s="1280"/>
      <c r="AXI26" s="1280"/>
      <c r="AXJ26" s="1280"/>
      <c r="AXK26" s="1280"/>
      <c r="AXL26" s="1280"/>
      <c r="AXM26" s="1280"/>
      <c r="AXN26" s="1280"/>
      <c r="AXO26" s="1280"/>
      <c r="AXP26" s="1280"/>
      <c r="AXQ26" s="1280"/>
      <c r="AXR26" s="1280"/>
      <c r="AXS26" s="1280"/>
      <c r="AXT26" s="1280"/>
      <c r="AXU26" s="1280"/>
      <c r="AXV26" s="1280"/>
      <c r="AXW26" s="1280"/>
      <c r="AXX26" s="1280"/>
      <c r="AXY26" s="1280"/>
      <c r="AXZ26" s="1280"/>
      <c r="AYA26" s="1280"/>
      <c r="AYB26" s="1280"/>
      <c r="AYC26" s="1280"/>
      <c r="AYD26" s="1280"/>
      <c r="AYE26" s="1280"/>
      <c r="AYF26" s="1280"/>
      <c r="AYG26" s="1280"/>
      <c r="AYH26" s="1280"/>
      <c r="AYI26" s="1280"/>
      <c r="AYJ26" s="1280"/>
      <c r="AYK26" s="1280"/>
      <c r="AYL26" s="1280"/>
      <c r="AYM26" s="1280"/>
      <c r="AYN26" s="1280"/>
      <c r="AYO26" s="1280"/>
      <c r="AYP26" s="1280"/>
      <c r="AYQ26" s="1280"/>
      <c r="AYR26" s="1280"/>
      <c r="AYS26" s="1280"/>
      <c r="AYT26" s="1280"/>
      <c r="AYU26" s="1280"/>
      <c r="AYV26" s="1280"/>
      <c r="AYW26" s="1280"/>
      <c r="AYX26" s="1280"/>
      <c r="AYY26" s="1280"/>
      <c r="AYZ26" s="1280"/>
      <c r="AZA26" s="1280"/>
      <c r="AZB26" s="1280"/>
      <c r="AZC26" s="1280"/>
      <c r="AZD26" s="1280"/>
      <c r="AZE26" s="1280"/>
      <c r="AZF26" s="1280"/>
      <c r="AZG26" s="1280"/>
      <c r="AZH26" s="1280"/>
      <c r="AZI26" s="1280"/>
      <c r="AZJ26" s="1280"/>
      <c r="AZK26" s="1280"/>
      <c r="AZL26" s="1280"/>
      <c r="AZM26" s="1280"/>
      <c r="AZN26" s="1280"/>
      <c r="AZO26" s="1280"/>
      <c r="AZP26" s="1280"/>
      <c r="AZQ26" s="1280"/>
      <c r="AZR26" s="1280"/>
      <c r="AZS26" s="1280"/>
      <c r="AZT26" s="1280"/>
      <c r="AZU26" s="1280"/>
      <c r="AZV26" s="1280"/>
      <c r="AZW26" s="1280"/>
      <c r="AZX26" s="1280"/>
      <c r="AZY26" s="1280"/>
      <c r="AZZ26" s="1280"/>
      <c r="BAA26" s="1280"/>
      <c r="BAB26" s="1280"/>
      <c r="BAC26" s="1280"/>
      <c r="BAD26" s="1280"/>
      <c r="BAE26" s="1280"/>
      <c r="BAF26" s="1280"/>
      <c r="BAG26" s="1280"/>
      <c r="BAH26" s="1280"/>
      <c r="BAI26" s="1280"/>
      <c r="BAJ26" s="1280"/>
      <c r="BAK26" s="1280"/>
      <c r="BAL26" s="1280"/>
      <c r="BAM26" s="1280"/>
      <c r="BAN26" s="1280"/>
      <c r="BAO26" s="1280"/>
      <c r="BAP26" s="1280"/>
      <c r="BAQ26" s="1280"/>
      <c r="BAR26" s="1280"/>
      <c r="BAS26" s="1280"/>
      <c r="BAT26" s="1280"/>
      <c r="BAU26" s="1280"/>
      <c r="BAV26" s="1280"/>
      <c r="BAW26" s="1280"/>
      <c r="BAX26" s="1280"/>
      <c r="BAY26" s="1280"/>
      <c r="BAZ26" s="1280"/>
      <c r="BBA26" s="1280"/>
      <c r="BBB26" s="1280"/>
      <c r="BBC26" s="1280"/>
      <c r="BBD26" s="1280"/>
      <c r="BBE26" s="1280"/>
      <c r="BBF26" s="1280"/>
      <c r="BBG26" s="1280"/>
      <c r="BBH26" s="1280"/>
      <c r="BBI26" s="1280"/>
      <c r="BBJ26" s="1280"/>
      <c r="BBK26" s="1280"/>
      <c r="BBL26" s="1280"/>
      <c r="BBM26" s="1280"/>
      <c r="BBN26" s="1280"/>
      <c r="BBO26" s="1280"/>
      <c r="BBP26" s="1280"/>
      <c r="BBQ26" s="1280"/>
      <c r="BBR26" s="1280"/>
      <c r="BBS26" s="1280"/>
      <c r="BBT26" s="1280"/>
      <c r="BBU26" s="1280"/>
      <c r="BBV26" s="1280"/>
      <c r="BBW26" s="1280"/>
      <c r="BBX26" s="1280"/>
      <c r="BBY26" s="1280"/>
      <c r="BBZ26" s="1280"/>
      <c r="BCA26" s="1280"/>
      <c r="BCB26" s="1280"/>
      <c r="BCC26" s="1280"/>
      <c r="BCD26" s="1280"/>
      <c r="BCE26" s="1280"/>
      <c r="BCF26" s="1280"/>
      <c r="BCG26" s="1280"/>
      <c r="BCH26" s="1280"/>
      <c r="BCI26" s="1280"/>
      <c r="BCJ26" s="1280"/>
      <c r="BCK26" s="1280"/>
      <c r="BCL26" s="1280"/>
      <c r="BCM26" s="1280"/>
      <c r="BCN26" s="1280"/>
      <c r="BCO26" s="1280"/>
      <c r="BCP26" s="1280"/>
      <c r="BCQ26" s="1280"/>
      <c r="BCR26" s="1280"/>
      <c r="BCS26" s="1280"/>
      <c r="BCT26" s="1280"/>
      <c r="BCU26" s="1280"/>
      <c r="BCV26" s="1280"/>
      <c r="BCW26" s="1280"/>
      <c r="BCX26" s="1280"/>
      <c r="BCY26" s="1280"/>
      <c r="BCZ26" s="1280"/>
      <c r="BDA26" s="1280"/>
      <c r="BDB26" s="1280"/>
      <c r="BDC26" s="1280"/>
      <c r="BDD26" s="1280"/>
      <c r="BDE26" s="1280"/>
      <c r="BDF26" s="1280"/>
      <c r="BDG26" s="1280"/>
      <c r="BDH26" s="1280"/>
      <c r="BDI26" s="1280"/>
      <c r="BDJ26" s="1280"/>
      <c r="BDK26" s="1280"/>
      <c r="BDL26" s="1280"/>
      <c r="BDM26" s="1280"/>
      <c r="BDN26" s="1280"/>
      <c r="BDO26" s="1280"/>
      <c r="BDP26" s="1280"/>
      <c r="BDQ26" s="1280"/>
      <c r="BDR26" s="1280"/>
      <c r="BDS26" s="1280"/>
      <c r="BDT26" s="1280"/>
      <c r="BDU26" s="1280"/>
      <c r="BDV26" s="1280"/>
      <c r="BDW26" s="1280"/>
      <c r="BDX26" s="1280"/>
      <c r="BDY26" s="1280"/>
      <c r="BDZ26" s="1280"/>
      <c r="BEA26" s="1280"/>
      <c r="BEB26" s="1280"/>
      <c r="BEC26" s="1280"/>
      <c r="BED26" s="1280"/>
      <c r="BEE26" s="1280"/>
      <c r="BEF26" s="1280"/>
      <c r="BEG26" s="1280"/>
      <c r="BEH26" s="1280"/>
      <c r="BEI26" s="1280"/>
      <c r="BEJ26" s="1280"/>
      <c r="BEK26" s="1280"/>
      <c r="BEL26" s="1280"/>
      <c r="BEM26" s="1280"/>
      <c r="BEN26" s="1280"/>
      <c r="BEO26" s="1280"/>
      <c r="BEP26" s="1280"/>
      <c r="BEQ26" s="1280"/>
      <c r="BER26" s="1280"/>
      <c r="BES26" s="1280"/>
      <c r="BET26" s="1280"/>
      <c r="BEU26" s="1280"/>
      <c r="BEV26" s="1280"/>
      <c r="BEW26" s="1280"/>
      <c r="BEX26" s="1280"/>
      <c r="BEY26" s="1280"/>
      <c r="BEZ26" s="1280"/>
      <c r="BFA26" s="1280"/>
      <c r="BFB26" s="1280"/>
      <c r="BFC26" s="1280"/>
      <c r="BFD26" s="1280"/>
      <c r="BFE26" s="1280"/>
      <c r="BFF26" s="1280"/>
      <c r="BFG26" s="1280"/>
      <c r="BFH26" s="1280"/>
      <c r="BFI26" s="1280"/>
      <c r="BFJ26" s="1280"/>
      <c r="BFK26" s="1280"/>
      <c r="BFL26" s="1280"/>
      <c r="BFM26" s="1280"/>
      <c r="BFN26" s="1280"/>
      <c r="BFO26" s="1280"/>
      <c r="BFP26" s="1280"/>
      <c r="BFQ26" s="1280"/>
      <c r="BFR26" s="1280"/>
      <c r="BFS26" s="1280"/>
      <c r="BFT26" s="1280"/>
      <c r="BFU26" s="1280"/>
      <c r="BFV26" s="1280"/>
      <c r="BFW26" s="1280"/>
      <c r="BFX26" s="1280"/>
      <c r="BFY26" s="1280"/>
      <c r="BFZ26" s="1280"/>
      <c r="BGA26" s="1280"/>
      <c r="BGB26" s="1280"/>
      <c r="BGC26" s="1280"/>
      <c r="BGD26" s="1280"/>
      <c r="BGE26" s="1280"/>
      <c r="BGF26" s="1280"/>
      <c r="BGG26" s="1280"/>
      <c r="BGH26" s="1280"/>
      <c r="BGI26" s="1280"/>
      <c r="BGJ26" s="1280"/>
      <c r="BGK26" s="1280"/>
      <c r="BGL26" s="1280"/>
      <c r="BGM26" s="1280"/>
      <c r="BGN26" s="1280"/>
      <c r="BGO26" s="1280"/>
      <c r="BGP26" s="1280"/>
      <c r="BGQ26" s="1280"/>
      <c r="BGR26" s="1280"/>
      <c r="BGS26" s="1280"/>
      <c r="BGT26" s="1280"/>
      <c r="BGU26" s="1280"/>
      <c r="BGV26" s="1280"/>
      <c r="BGW26" s="1280"/>
      <c r="BGX26" s="1280"/>
      <c r="BGY26" s="1280"/>
      <c r="BGZ26" s="1280"/>
      <c r="BHA26" s="1280"/>
      <c r="BHB26" s="1280"/>
      <c r="BHC26" s="1280"/>
      <c r="BHD26" s="1280"/>
      <c r="BHE26" s="1280"/>
      <c r="BHF26" s="1280"/>
      <c r="BHG26" s="1280"/>
      <c r="BHH26" s="1280"/>
      <c r="BHI26" s="1280"/>
      <c r="BHJ26" s="1280"/>
      <c r="BHK26" s="1280"/>
      <c r="BHL26" s="1280"/>
      <c r="BHM26" s="1280"/>
      <c r="BHN26" s="1280"/>
      <c r="BHO26" s="1280"/>
      <c r="BHP26" s="1280"/>
      <c r="BHQ26" s="1280"/>
      <c r="BHR26" s="1280"/>
      <c r="BHS26" s="1280"/>
      <c r="BHT26" s="1280"/>
      <c r="BHU26" s="1280"/>
      <c r="BHV26" s="1280"/>
      <c r="BHW26" s="1280"/>
      <c r="BHX26" s="1280"/>
      <c r="BHY26" s="1280"/>
      <c r="BHZ26" s="1280"/>
      <c r="BIA26" s="1280"/>
      <c r="BIB26" s="1280"/>
      <c r="BIC26" s="1280"/>
      <c r="BID26" s="1280"/>
      <c r="BIE26" s="1280"/>
      <c r="BIF26" s="1280"/>
      <c r="BIG26" s="1280"/>
      <c r="BIH26" s="1280"/>
      <c r="BII26" s="1280"/>
      <c r="BIJ26" s="1280"/>
      <c r="BIK26" s="1280"/>
      <c r="BIL26" s="1280"/>
      <c r="BIM26" s="1280"/>
      <c r="BIN26" s="1280"/>
      <c r="BIO26" s="1280"/>
      <c r="BIP26" s="1280"/>
      <c r="BIQ26" s="1280"/>
      <c r="BIR26" s="1280"/>
      <c r="BIS26" s="1280"/>
      <c r="BIT26" s="1280"/>
      <c r="BIU26" s="1280"/>
      <c r="BIV26" s="1280"/>
      <c r="BIW26" s="1280"/>
      <c r="BIX26" s="1280"/>
      <c r="BIY26" s="1280"/>
      <c r="BIZ26" s="1280"/>
      <c r="BJA26" s="1280"/>
      <c r="BJB26" s="1280"/>
      <c r="BJC26" s="1280"/>
      <c r="BJD26" s="1280"/>
      <c r="BJE26" s="1280"/>
      <c r="BJF26" s="1280"/>
      <c r="BJG26" s="1280"/>
      <c r="BJH26" s="1280"/>
      <c r="BJI26" s="1280"/>
      <c r="BJJ26" s="1280"/>
      <c r="BJK26" s="1280"/>
      <c r="BJL26" s="1280"/>
      <c r="BJM26" s="1280"/>
      <c r="BJN26" s="1280"/>
      <c r="BJO26" s="1280"/>
      <c r="BJP26" s="1280"/>
      <c r="BJQ26" s="1280"/>
      <c r="BJR26" s="1280"/>
      <c r="BJS26" s="1280"/>
      <c r="BJT26" s="1280"/>
      <c r="BJU26" s="1280"/>
      <c r="BJV26" s="1280"/>
      <c r="BJW26" s="1280"/>
      <c r="BJX26" s="1280"/>
      <c r="BJY26" s="1280"/>
      <c r="BJZ26" s="1280"/>
      <c r="BKA26" s="1280"/>
      <c r="BKB26" s="1280"/>
      <c r="BKC26" s="1280"/>
      <c r="BKD26" s="1280"/>
      <c r="BKE26" s="1280"/>
      <c r="BKF26" s="1280"/>
      <c r="BKG26" s="1280"/>
      <c r="BKH26" s="1280"/>
      <c r="BKI26" s="1280"/>
      <c r="BKJ26" s="1280"/>
      <c r="BKK26" s="1280"/>
      <c r="BKL26" s="1280"/>
      <c r="BKM26" s="1280"/>
      <c r="BKN26" s="1280"/>
      <c r="BKO26" s="1280"/>
      <c r="BKP26" s="1280"/>
      <c r="BKQ26" s="1280"/>
      <c r="BKR26" s="1280"/>
      <c r="BKS26" s="1280"/>
      <c r="BKT26" s="1280"/>
      <c r="BKU26" s="1280"/>
      <c r="BKV26" s="1280"/>
      <c r="BKW26" s="1280"/>
      <c r="BKX26" s="1280"/>
      <c r="BKY26" s="1280"/>
      <c r="BKZ26" s="1280"/>
      <c r="BLA26" s="1280"/>
      <c r="BLB26" s="1280"/>
      <c r="BLC26" s="1280"/>
      <c r="BLD26" s="1280"/>
      <c r="BLE26" s="1280"/>
      <c r="BLF26" s="1280"/>
      <c r="BLG26" s="1280"/>
      <c r="BLH26" s="1280"/>
      <c r="BLI26" s="1280"/>
      <c r="BLJ26" s="1280"/>
      <c r="BLK26" s="1280"/>
      <c r="BLL26" s="1280"/>
      <c r="BLM26" s="1280"/>
      <c r="BLN26" s="1280"/>
      <c r="BLO26" s="1280"/>
      <c r="BLP26" s="1280"/>
      <c r="BLQ26" s="1280"/>
      <c r="BLR26" s="1280"/>
      <c r="BLS26" s="1280"/>
      <c r="BLT26" s="1280"/>
      <c r="BLU26" s="1280"/>
      <c r="BLV26" s="1280"/>
      <c r="BLW26" s="1280"/>
      <c r="BLX26" s="1280"/>
      <c r="BLY26" s="1280"/>
      <c r="BLZ26" s="1280"/>
      <c r="BMA26" s="1280"/>
      <c r="BMB26" s="1280"/>
      <c r="BMC26" s="1280"/>
      <c r="BMD26" s="1280"/>
      <c r="BME26" s="1280"/>
      <c r="BMF26" s="1280"/>
      <c r="BMG26" s="1280"/>
      <c r="BMH26" s="1280"/>
      <c r="BMI26" s="1280"/>
      <c r="BMJ26" s="1280"/>
      <c r="BMK26" s="1280"/>
      <c r="BML26" s="1280"/>
      <c r="BMM26" s="1280"/>
      <c r="BMN26" s="1280"/>
      <c r="BMO26" s="1280"/>
      <c r="BMP26" s="1280"/>
      <c r="BMQ26" s="1280"/>
      <c r="BMR26" s="1280"/>
      <c r="BMS26" s="1280"/>
      <c r="BMT26" s="1280"/>
      <c r="BMU26" s="1280"/>
      <c r="BMV26" s="1280"/>
      <c r="BMW26" s="1280"/>
      <c r="BMX26" s="1280"/>
      <c r="BMY26" s="1280"/>
      <c r="BMZ26" s="1280"/>
      <c r="BNA26" s="1280"/>
      <c r="BNB26" s="1280"/>
      <c r="BNC26" s="1280"/>
      <c r="BND26" s="1280"/>
      <c r="BNE26" s="1280"/>
      <c r="BNF26" s="1280"/>
      <c r="BNG26" s="1280"/>
      <c r="BNH26" s="1280"/>
      <c r="BNI26" s="1280"/>
      <c r="BNJ26" s="1280"/>
      <c r="BNK26" s="1280"/>
      <c r="BNL26" s="1280"/>
      <c r="BNM26" s="1280"/>
      <c r="BNN26" s="1280"/>
      <c r="BNO26" s="1280"/>
      <c r="BNP26" s="1280"/>
      <c r="BNQ26" s="1280"/>
      <c r="BNR26" s="1280"/>
      <c r="BNS26" s="1280"/>
      <c r="BNT26" s="1280"/>
      <c r="BNU26" s="1280"/>
      <c r="BNV26" s="1280"/>
      <c r="BNW26" s="1280"/>
      <c r="BNX26" s="1280"/>
      <c r="BNY26" s="1280"/>
      <c r="BNZ26" s="1280"/>
      <c r="BOA26" s="1280"/>
      <c r="BOB26" s="1280"/>
      <c r="BOC26" s="1280"/>
      <c r="BOD26" s="1280"/>
      <c r="BOE26" s="1280"/>
      <c r="BOF26" s="1280"/>
      <c r="BOG26" s="1280"/>
      <c r="BOH26" s="1280"/>
      <c r="BOI26" s="1280"/>
      <c r="BOJ26" s="1280"/>
      <c r="BOK26" s="1280"/>
      <c r="BOL26" s="1280"/>
      <c r="BOM26" s="1280"/>
      <c r="BON26" s="1280"/>
      <c r="BOO26" s="1280"/>
      <c r="BOP26" s="1280"/>
      <c r="BOQ26" s="1280"/>
      <c r="BOR26" s="1280"/>
      <c r="BOS26" s="1280"/>
      <c r="BOT26" s="1280"/>
      <c r="BOU26" s="1280"/>
      <c r="BOV26" s="1280"/>
      <c r="BOW26" s="1280"/>
      <c r="BOX26" s="1280"/>
      <c r="BOY26" s="1280"/>
      <c r="BOZ26" s="1280"/>
      <c r="BPA26" s="1280"/>
      <c r="BPB26" s="1280"/>
      <c r="BPC26" s="1280"/>
      <c r="BPD26" s="1280"/>
      <c r="BPE26" s="1280"/>
      <c r="BPF26" s="1280"/>
      <c r="BPG26" s="1280"/>
      <c r="BPH26" s="1280"/>
      <c r="BPI26" s="1280"/>
      <c r="BPJ26" s="1280"/>
      <c r="BPK26" s="1280"/>
      <c r="BPL26" s="1280"/>
      <c r="BPM26" s="1280"/>
      <c r="BPN26" s="1280"/>
      <c r="BPO26" s="1280"/>
      <c r="BPP26" s="1280"/>
      <c r="BPQ26" s="1280"/>
      <c r="BPR26" s="1280"/>
      <c r="BPS26" s="1280"/>
      <c r="BPT26" s="1280"/>
      <c r="BPU26" s="1280"/>
      <c r="BPV26" s="1280"/>
      <c r="BPW26" s="1280"/>
      <c r="BPX26" s="1280"/>
      <c r="BPY26" s="1280"/>
      <c r="BPZ26" s="1280"/>
      <c r="BQA26" s="1280"/>
      <c r="BQB26" s="1280"/>
      <c r="BQC26" s="1280"/>
      <c r="BQD26" s="1280"/>
      <c r="BQE26" s="1280"/>
      <c r="BQF26" s="1280"/>
      <c r="BQG26" s="1280"/>
      <c r="BQH26" s="1280"/>
      <c r="BQI26" s="1280"/>
      <c r="BQJ26" s="1280"/>
      <c r="BQK26" s="1280"/>
      <c r="BQL26" s="1280"/>
      <c r="BQM26" s="1280"/>
      <c r="BQN26" s="1280"/>
      <c r="BQO26" s="1280"/>
      <c r="BQP26" s="1280"/>
      <c r="BQQ26" s="1280"/>
      <c r="BQR26" s="1280"/>
      <c r="BQS26" s="1280"/>
      <c r="BQT26" s="1280"/>
      <c r="BQU26" s="1280"/>
      <c r="BQV26" s="1280"/>
      <c r="BQW26" s="1280"/>
      <c r="BQX26" s="1280"/>
      <c r="BQY26" s="1280"/>
      <c r="BQZ26" s="1280"/>
      <c r="BRA26" s="1280"/>
      <c r="BRB26" s="1280"/>
      <c r="BRC26" s="1280"/>
      <c r="BRD26" s="1280"/>
      <c r="BRE26" s="1280"/>
      <c r="BRF26" s="1280"/>
      <c r="BRG26" s="1280"/>
      <c r="BRH26" s="1280"/>
      <c r="BRI26" s="1280"/>
      <c r="BRJ26" s="1280"/>
      <c r="BRK26" s="1280"/>
      <c r="BRL26" s="1280"/>
      <c r="BRM26" s="1280"/>
      <c r="BRN26" s="1280"/>
      <c r="BRO26" s="1280"/>
      <c r="BRP26" s="1280"/>
      <c r="BRQ26" s="1280"/>
      <c r="BRR26" s="1280"/>
      <c r="BRS26" s="1280"/>
      <c r="BRT26" s="1280"/>
      <c r="BRU26" s="1280"/>
      <c r="BRV26" s="1280"/>
      <c r="BRW26" s="1280"/>
      <c r="BRX26" s="1280"/>
      <c r="BRY26" s="1280"/>
      <c r="BRZ26" s="1280"/>
      <c r="BSA26" s="1280"/>
      <c r="BSB26" s="1280"/>
      <c r="BSC26" s="1280"/>
      <c r="BSD26" s="1280"/>
      <c r="BSE26" s="1280"/>
      <c r="BSF26" s="1280"/>
      <c r="BSG26" s="1280"/>
      <c r="BSH26" s="1280"/>
      <c r="BSI26" s="1280"/>
      <c r="BSJ26" s="1280"/>
      <c r="BSK26" s="1280"/>
      <c r="BSL26" s="1280"/>
      <c r="BSM26" s="1280"/>
      <c r="BSN26" s="1280"/>
      <c r="BSO26" s="1280"/>
      <c r="BSP26" s="1280"/>
      <c r="BSQ26" s="1280"/>
      <c r="BSR26" s="1280"/>
      <c r="BSS26" s="1280"/>
      <c r="BST26" s="1280"/>
      <c r="BSU26" s="1280"/>
      <c r="BSV26" s="1280"/>
      <c r="BSW26" s="1280"/>
      <c r="BSX26" s="1280"/>
      <c r="BSY26" s="1280"/>
      <c r="BSZ26" s="1280"/>
      <c r="BTA26" s="1280"/>
      <c r="BTB26" s="1280"/>
      <c r="BTC26" s="1280"/>
      <c r="BTD26" s="1280"/>
      <c r="BTE26" s="1280"/>
      <c r="BTF26" s="1280"/>
      <c r="BTG26" s="1280"/>
      <c r="BTH26" s="1280"/>
      <c r="BTI26" s="1280"/>
      <c r="BTJ26" s="1280"/>
      <c r="BTK26" s="1280"/>
      <c r="BTL26" s="1280"/>
      <c r="BTM26" s="1280"/>
      <c r="BTN26" s="1280"/>
      <c r="BTO26" s="1280"/>
      <c r="BTP26" s="1280"/>
      <c r="BTQ26" s="1280"/>
      <c r="BTR26" s="1280"/>
      <c r="BTS26" s="1280"/>
      <c r="BTT26" s="1280"/>
      <c r="BTU26" s="1280"/>
      <c r="BTV26" s="1280"/>
      <c r="BTW26" s="1280"/>
      <c r="BTX26" s="1280"/>
      <c r="BTY26" s="1280"/>
      <c r="BTZ26" s="1280"/>
      <c r="BUA26" s="1280"/>
      <c r="BUB26" s="1280"/>
      <c r="BUC26" s="1280"/>
      <c r="BUD26" s="1280"/>
      <c r="BUE26" s="1280"/>
      <c r="BUF26" s="1280"/>
      <c r="BUG26" s="1280"/>
      <c r="BUH26" s="1280"/>
      <c r="BUI26" s="1280"/>
      <c r="BUJ26" s="1280"/>
      <c r="BUK26" s="1280"/>
      <c r="BUL26" s="1280"/>
      <c r="BUM26" s="1280"/>
      <c r="BUN26" s="1280"/>
      <c r="BUO26" s="1280"/>
      <c r="BUP26" s="1280"/>
      <c r="BUQ26" s="1280"/>
      <c r="BUR26" s="1280"/>
      <c r="BUS26" s="1280"/>
      <c r="BUT26" s="1280"/>
      <c r="BUU26" s="1280"/>
      <c r="BUV26" s="1280"/>
      <c r="BUW26" s="1280"/>
      <c r="BUX26" s="1280"/>
      <c r="BUY26" s="1280"/>
      <c r="BUZ26" s="1280"/>
      <c r="BVA26" s="1280"/>
      <c r="BVB26" s="1280"/>
      <c r="BVC26" s="1280"/>
      <c r="BVD26" s="1280"/>
      <c r="BVE26" s="1280"/>
      <c r="BVF26" s="1280"/>
      <c r="BVG26" s="1280"/>
      <c r="BVH26" s="1280"/>
      <c r="BVI26" s="1280"/>
      <c r="BVJ26" s="1280"/>
      <c r="BVK26" s="1280"/>
      <c r="BVL26" s="1280"/>
      <c r="BVM26" s="1280"/>
      <c r="BVN26" s="1280"/>
      <c r="BVO26" s="1280"/>
      <c r="BVP26" s="1280"/>
      <c r="BVQ26" s="1280"/>
      <c r="BVR26" s="1280"/>
      <c r="BVS26" s="1280"/>
      <c r="BVT26" s="1280"/>
      <c r="BVU26" s="1280"/>
      <c r="BVV26" s="1280"/>
      <c r="BVW26" s="1280"/>
      <c r="BVX26" s="1280"/>
      <c r="BVY26" s="1280"/>
      <c r="BVZ26" s="1280"/>
      <c r="BWA26" s="1280"/>
      <c r="BWB26" s="1280"/>
      <c r="BWC26" s="1280"/>
      <c r="BWD26" s="1280"/>
      <c r="BWE26" s="1280"/>
      <c r="BWF26" s="1280"/>
      <c r="BWG26" s="1280"/>
      <c r="BWH26" s="1280"/>
      <c r="BWI26" s="1280"/>
      <c r="BWJ26" s="1280"/>
      <c r="BWK26" s="1280"/>
      <c r="BWL26" s="1280"/>
      <c r="BWM26" s="1280"/>
      <c r="BWN26" s="1280"/>
      <c r="BWO26" s="1280"/>
      <c r="BWP26" s="1280"/>
      <c r="BWQ26" s="1280"/>
      <c r="BWR26" s="1280"/>
      <c r="BWS26" s="1280"/>
      <c r="BWT26" s="1280"/>
      <c r="BWU26" s="1280"/>
      <c r="BWV26" s="1280"/>
      <c r="BWW26" s="1280"/>
      <c r="BWX26" s="1280"/>
      <c r="BWY26" s="1280"/>
      <c r="BWZ26" s="1280"/>
      <c r="BXA26" s="1280"/>
      <c r="BXB26" s="1280"/>
      <c r="BXC26" s="1280"/>
      <c r="BXD26" s="1280"/>
      <c r="BXE26" s="1280"/>
      <c r="BXF26" s="1280"/>
      <c r="BXG26" s="1280"/>
      <c r="BXH26" s="1280"/>
      <c r="BXI26" s="1280"/>
      <c r="BXJ26" s="1280"/>
      <c r="BXK26" s="1280"/>
      <c r="BXL26" s="1280"/>
      <c r="BXM26" s="1280"/>
      <c r="BXN26" s="1280"/>
      <c r="BXO26" s="1280"/>
      <c r="BXP26" s="1280"/>
      <c r="BXQ26" s="1280"/>
      <c r="BXR26" s="1280"/>
      <c r="BXS26" s="1280"/>
      <c r="BXT26" s="1280"/>
      <c r="BXU26" s="1280"/>
      <c r="BXV26" s="1280"/>
      <c r="BXW26" s="1280"/>
      <c r="BXX26" s="1280"/>
      <c r="BXY26" s="1280"/>
      <c r="BXZ26" s="1280"/>
      <c r="BYA26" s="1280"/>
      <c r="BYB26" s="1280"/>
      <c r="BYC26" s="1280"/>
      <c r="BYD26" s="1280"/>
      <c r="BYE26" s="1280"/>
      <c r="BYF26" s="1280"/>
      <c r="BYG26" s="1280"/>
      <c r="BYH26" s="1280"/>
      <c r="BYI26" s="1280"/>
      <c r="BYJ26" s="1280"/>
      <c r="BYK26" s="1280"/>
      <c r="BYL26" s="1280"/>
      <c r="BYM26" s="1280"/>
      <c r="BYN26" s="1280"/>
      <c r="BYO26" s="1280"/>
      <c r="BYP26" s="1280"/>
      <c r="BYQ26" s="1280"/>
      <c r="BYR26" s="1280"/>
      <c r="BYS26" s="1280"/>
      <c r="BYT26" s="1280"/>
      <c r="BYU26" s="1280"/>
      <c r="BYV26" s="1280"/>
      <c r="BYW26" s="1280"/>
      <c r="BYX26" s="1280"/>
      <c r="BYY26" s="1280"/>
      <c r="BYZ26" s="1280"/>
      <c r="BZA26" s="1280"/>
      <c r="BZB26" s="1280"/>
      <c r="BZC26" s="1280"/>
      <c r="BZD26" s="1280"/>
      <c r="BZE26" s="1280"/>
      <c r="BZF26" s="1280"/>
      <c r="BZG26" s="1280"/>
      <c r="BZH26" s="1280"/>
      <c r="BZI26" s="1280"/>
      <c r="BZJ26" s="1280"/>
      <c r="BZK26" s="1280"/>
      <c r="BZL26" s="1280"/>
      <c r="BZM26" s="1280"/>
      <c r="BZN26" s="1280"/>
      <c r="BZO26" s="1280"/>
      <c r="BZP26" s="1280"/>
      <c r="BZQ26" s="1280"/>
      <c r="BZR26" s="1280"/>
      <c r="BZS26" s="1280"/>
      <c r="BZT26" s="1280"/>
      <c r="BZU26" s="1280"/>
      <c r="BZV26" s="1280"/>
      <c r="BZW26" s="1280"/>
      <c r="BZX26" s="1280"/>
      <c r="BZY26" s="1280"/>
      <c r="BZZ26" s="1280"/>
      <c r="CAA26" s="1280"/>
      <c r="CAB26" s="1280"/>
      <c r="CAC26" s="1280"/>
      <c r="CAD26" s="1280"/>
      <c r="CAE26" s="1280"/>
      <c r="CAF26" s="1280"/>
      <c r="CAG26" s="1280"/>
      <c r="CAH26" s="1280"/>
      <c r="CAI26" s="1280"/>
      <c r="CAJ26" s="1280"/>
      <c r="CAK26" s="1280"/>
      <c r="CAL26" s="1280"/>
      <c r="CAM26" s="1280"/>
      <c r="CAN26" s="1280"/>
      <c r="CAO26" s="1280"/>
      <c r="CAP26" s="1280"/>
      <c r="CAQ26" s="1280"/>
      <c r="CAR26" s="1280"/>
      <c r="CAS26" s="1280"/>
      <c r="CAT26" s="1280"/>
      <c r="CAU26" s="1280"/>
      <c r="CAV26" s="1280"/>
      <c r="CAW26" s="1280"/>
      <c r="CAX26" s="1280"/>
      <c r="CAY26" s="1280"/>
      <c r="CAZ26" s="1280"/>
      <c r="CBA26" s="1280"/>
      <c r="CBB26" s="1280"/>
      <c r="CBC26" s="1280"/>
      <c r="CBD26" s="1280"/>
      <c r="CBE26" s="1280"/>
      <c r="CBF26" s="1280"/>
      <c r="CBG26" s="1280"/>
      <c r="CBH26" s="1280"/>
      <c r="CBI26" s="1280"/>
      <c r="CBJ26" s="1280"/>
      <c r="CBK26" s="1280"/>
      <c r="CBL26" s="1280"/>
      <c r="CBM26" s="1280"/>
      <c r="CBN26" s="1280"/>
      <c r="CBO26" s="1280"/>
      <c r="CBP26" s="1280"/>
      <c r="CBQ26" s="1280"/>
      <c r="CBR26" s="1280"/>
      <c r="CBS26" s="1280"/>
      <c r="CBT26" s="1280"/>
      <c r="CBU26" s="1280"/>
      <c r="CBV26" s="1280"/>
      <c r="CBW26" s="1280"/>
      <c r="CBX26" s="1280"/>
      <c r="CBY26" s="1280"/>
      <c r="CBZ26" s="1280"/>
      <c r="CCA26" s="1280"/>
      <c r="CCB26" s="1280"/>
      <c r="CCC26" s="1280"/>
      <c r="CCD26" s="1280"/>
      <c r="CCE26" s="1280"/>
      <c r="CCF26" s="1280"/>
      <c r="CCG26" s="1280"/>
      <c r="CCH26" s="1280"/>
      <c r="CCI26" s="1280"/>
      <c r="CCJ26" s="1280"/>
      <c r="CCK26" s="1280"/>
      <c r="CCL26" s="1280"/>
      <c r="CCM26" s="1280"/>
      <c r="CCN26" s="1280"/>
      <c r="CCO26" s="1280"/>
      <c r="CCP26" s="1280"/>
      <c r="CCQ26" s="1280"/>
      <c r="CCR26" s="1280"/>
      <c r="CCS26" s="1280"/>
      <c r="CCT26" s="1280"/>
      <c r="CCU26" s="1280"/>
      <c r="CCV26" s="1280"/>
      <c r="CCW26" s="1280"/>
      <c r="CCX26" s="1280"/>
      <c r="CCY26" s="1280"/>
      <c r="CCZ26" s="1280"/>
      <c r="CDA26" s="1280"/>
      <c r="CDB26" s="1280"/>
      <c r="CDC26" s="1280"/>
      <c r="CDD26" s="1280"/>
      <c r="CDE26" s="1280"/>
      <c r="CDF26" s="1280"/>
      <c r="CDG26" s="1280"/>
      <c r="CDH26" s="1280"/>
      <c r="CDI26" s="1280"/>
      <c r="CDJ26" s="1280"/>
      <c r="CDK26" s="1280"/>
      <c r="CDL26" s="1280"/>
      <c r="CDM26" s="1280"/>
      <c r="CDN26" s="1280"/>
      <c r="CDO26" s="1280"/>
      <c r="CDP26" s="1280"/>
      <c r="CDQ26" s="1280"/>
      <c r="CDR26" s="1280"/>
      <c r="CDS26" s="1280"/>
      <c r="CDT26" s="1280"/>
      <c r="CDU26" s="1280"/>
      <c r="CDV26" s="1280"/>
      <c r="CDW26" s="1280"/>
      <c r="CDX26" s="1280"/>
      <c r="CDY26" s="1280"/>
      <c r="CDZ26" s="1280"/>
      <c r="CEA26" s="1280"/>
      <c r="CEB26" s="1280"/>
      <c r="CEC26" s="1280"/>
      <c r="CED26" s="1280"/>
      <c r="CEE26" s="1280"/>
      <c r="CEF26" s="1280"/>
      <c r="CEG26" s="1280"/>
      <c r="CEH26" s="1280"/>
      <c r="CEI26" s="1280"/>
      <c r="CEJ26" s="1280"/>
      <c r="CEK26" s="1280"/>
      <c r="CEL26" s="1280"/>
      <c r="CEM26" s="1280"/>
      <c r="CEN26" s="1280"/>
      <c r="CEO26" s="1280"/>
      <c r="CEP26" s="1280"/>
      <c r="CEQ26" s="1280"/>
      <c r="CER26" s="1280"/>
      <c r="CES26" s="1280"/>
      <c r="CET26" s="1280"/>
      <c r="CEU26" s="1280"/>
      <c r="CEV26" s="1280"/>
      <c r="CEW26" s="1280"/>
      <c r="CEX26" s="1280"/>
      <c r="CEY26" s="1280"/>
      <c r="CEZ26" s="1280"/>
      <c r="CFA26" s="1280"/>
      <c r="CFB26" s="1280"/>
      <c r="CFC26" s="1280"/>
      <c r="CFD26" s="1280"/>
      <c r="CFE26" s="1280"/>
      <c r="CFF26" s="1280"/>
      <c r="CFG26" s="1280"/>
      <c r="CFH26" s="1280"/>
      <c r="CFI26" s="1280"/>
      <c r="CFJ26" s="1280"/>
      <c r="CFK26" s="1280"/>
      <c r="CFL26" s="1280"/>
      <c r="CFM26" s="1280"/>
      <c r="CFN26" s="1280"/>
      <c r="CFO26" s="1280"/>
      <c r="CFP26" s="1280"/>
      <c r="CFQ26" s="1280"/>
      <c r="CFR26" s="1280"/>
      <c r="CFS26" s="1280"/>
      <c r="CFT26" s="1280"/>
      <c r="CFU26" s="1280"/>
      <c r="CFV26" s="1280"/>
      <c r="CFW26" s="1280"/>
      <c r="CFX26" s="1280"/>
      <c r="CFY26" s="1280"/>
      <c r="CFZ26" s="1280"/>
      <c r="CGA26" s="1280"/>
      <c r="CGB26" s="1280"/>
      <c r="CGC26" s="1280"/>
      <c r="CGD26" s="1280"/>
      <c r="CGE26" s="1280"/>
      <c r="CGF26" s="1280"/>
      <c r="CGG26" s="1280"/>
      <c r="CGH26" s="1280"/>
      <c r="CGI26" s="1280"/>
      <c r="CGJ26" s="1280"/>
      <c r="CGK26" s="1280"/>
      <c r="CGL26" s="1280"/>
      <c r="CGM26" s="1280"/>
      <c r="CGN26" s="1280"/>
      <c r="CGO26" s="1280"/>
      <c r="CGP26" s="1280"/>
      <c r="CGQ26" s="1280"/>
      <c r="CGR26" s="1280"/>
      <c r="CGS26" s="1280"/>
      <c r="CGT26" s="1280"/>
      <c r="CGU26" s="1280"/>
      <c r="CGV26" s="1280"/>
      <c r="CGW26" s="1280"/>
      <c r="CGX26" s="1280"/>
      <c r="CGY26" s="1280"/>
      <c r="CGZ26" s="1280"/>
      <c r="CHA26" s="1280"/>
      <c r="CHB26" s="1280"/>
      <c r="CHC26" s="1280"/>
      <c r="CHD26" s="1280"/>
      <c r="CHE26" s="1280"/>
      <c r="CHF26" s="1280"/>
      <c r="CHG26" s="1280"/>
      <c r="CHH26" s="1280"/>
      <c r="CHI26" s="1280"/>
      <c r="CHJ26" s="1280"/>
      <c r="CHK26" s="1280"/>
      <c r="CHL26" s="1280"/>
      <c r="CHM26" s="1280"/>
      <c r="CHN26" s="1280"/>
      <c r="CHO26" s="1280"/>
      <c r="CHP26" s="1280"/>
      <c r="CHQ26" s="1280"/>
      <c r="CHR26" s="1280"/>
      <c r="CHS26" s="1280"/>
      <c r="CHT26" s="1280"/>
      <c r="CHU26" s="1280"/>
      <c r="CHV26" s="1280"/>
      <c r="CHW26" s="1280"/>
      <c r="CHX26" s="1280"/>
      <c r="CHY26" s="1280"/>
      <c r="CHZ26" s="1280"/>
      <c r="CIA26" s="1280"/>
      <c r="CIB26" s="1280"/>
      <c r="CIC26" s="1280"/>
      <c r="CID26" s="1280"/>
      <c r="CIE26" s="1280"/>
      <c r="CIF26" s="1280"/>
      <c r="CIG26" s="1280"/>
      <c r="CIH26" s="1280"/>
      <c r="CII26" s="1280"/>
      <c r="CIJ26" s="1280"/>
      <c r="CIK26" s="1280"/>
      <c r="CIL26" s="1280"/>
      <c r="CIM26" s="1280"/>
      <c r="CIN26" s="1280"/>
      <c r="CIO26" s="1280"/>
      <c r="CIP26" s="1280"/>
      <c r="CIQ26" s="1280"/>
      <c r="CIR26" s="1280"/>
      <c r="CIS26" s="1280"/>
      <c r="CIT26" s="1280"/>
      <c r="CIU26" s="1280"/>
      <c r="CIV26" s="1280"/>
      <c r="CIW26" s="1280"/>
      <c r="CIX26" s="1280"/>
      <c r="CIY26" s="1280"/>
      <c r="CIZ26" s="1280"/>
      <c r="CJA26" s="1280"/>
      <c r="CJB26" s="1280"/>
      <c r="CJC26" s="1280"/>
      <c r="CJD26" s="1280"/>
      <c r="CJE26" s="1280"/>
      <c r="CJF26" s="1280"/>
      <c r="CJG26" s="1280"/>
      <c r="CJH26" s="1280"/>
      <c r="CJI26" s="1280"/>
      <c r="CJJ26" s="1280"/>
      <c r="CJK26" s="1280"/>
      <c r="CJL26" s="1280"/>
      <c r="CJM26" s="1280"/>
      <c r="CJN26" s="1280"/>
      <c r="CJO26" s="1280"/>
      <c r="CJP26" s="1280"/>
      <c r="CJQ26" s="1280"/>
      <c r="CJR26" s="1280"/>
      <c r="CJS26" s="1280"/>
      <c r="CJT26" s="1280"/>
      <c r="CJU26" s="1280"/>
      <c r="CJV26" s="1280"/>
      <c r="CJW26" s="1280"/>
      <c r="CJX26" s="1280"/>
      <c r="CJY26" s="1280"/>
      <c r="CJZ26" s="1280"/>
      <c r="CKA26" s="1280"/>
      <c r="CKB26" s="1280"/>
      <c r="CKC26" s="1280"/>
      <c r="CKD26" s="1280"/>
      <c r="CKE26" s="1280"/>
      <c r="CKF26" s="1280"/>
      <c r="CKG26" s="1280"/>
      <c r="CKH26" s="1280"/>
      <c r="CKI26" s="1280"/>
      <c r="CKJ26" s="1280"/>
      <c r="CKK26" s="1280"/>
      <c r="CKL26" s="1280"/>
      <c r="CKM26" s="1280"/>
      <c r="CKN26" s="1280"/>
      <c r="CKO26" s="1280"/>
      <c r="CKP26" s="1280"/>
      <c r="CKQ26" s="1280"/>
      <c r="CKR26" s="1280"/>
      <c r="CKS26" s="1280"/>
      <c r="CKT26" s="1280"/>
      <c r="CKU26" s="1280"/>
      <c r="CKV26" s="1280"/>
      <c r="CKW26" s="1280"/>
      <c r="CKX26" s="1280"/>
      <c r="CKY26" s="1280"/>
      <c r="CKZ26" s="1280"/>
      <c r="CLA26" s="1280"/>
      <c r="CLB26" s="1280"/>
      <c r="CLC26" s="1280"/>
      <c r="CLD26" s="1280"/>
      <c r="CLE26" s="1280"/>
      <c r="CLF26" s="1280"/>
      <c r="CLG26" s="1280"/>
      <c r="CLH26" s="1280"/>
      <c r="CLI26" s="1280"/>
      <c r="CLJ26" s="1280"/>
      <c r="CLK26" s="1280"/>
      <c r="CLL26" s="1280"/>
      <c r="CLM26" s="1280"/>
      <c r="CLN26" s="1280"/>
      <c r="CLO26" s="1280"/>
      <c r="CLP26" s="1280"/>
      <c r="CLQ26" s="1280"/>
      <c r="CLR26" s="1280"/>
      <c r="CLS26" s="1280"/>
      <c r="CLT26" s="1280"/>
      <c r="CLU26" s="1280"/>
      <c r="CLV26" s="1280"/>
      <c r="CLW26" s="1280"/>
      <c r="CLX26" s="1280"/>
      <c r="CLY26" s="1280"/>
      <c r="CLZ26" s="1280"/>
      <c r="CMA26" s="1280"/>
      <c r="CMB26" s="1280"/>
      <c r="CMC26" s="1280"/>
      <c r="CMD26" s="1280"/>
      <c r="CME26" s="1280"/>
      <c r="CMF26" s="1280"/>
      <c r="CMG26" s="1280"/>
      <c r="CMH26" s="1280"/>
      <c r="CMI26" s="1280"/>
      <c r="CMJ26" s="1280"/>
      <c r="CMK26" s="1280"/>
      <c r="CML26" s="1280"/>
      <c r="CMM26" s="1280"/>
      <c r="CMN26" s="1280"/>
      <c r="CMO26" s="1280"/>
      <c r="CMP26" s="1280"/>
      <c r="CMQ26" s="1280"/>
      <c r="CMR26" s="1280"/>
      <c r="CMS26" s="1280"/>
      <c r="CMT26" s="1280"/>
      <c r="CMU26" s="1280"/>
      <c r="CMV26" s="1280"/>
      <c r="CMW26" s="1280"/>
      <c r="CMX26" s="1280"/>
      <c r="CMY26" s="1280"/>
      <c r="CMZ26" s="1280"/>
      <c r="CNA26" s="1280"/>
      <c r="CNB26" s="1280"/>
      <c r="CNC26" s="1280"/>
      <c r="CND26" s="1280"/>
      <c r="CNE26" s="1280"/>
      <c r="CNF26" s="1280"/>
      <c r="CNG26" s="1280"/>
      <c r="CNH26" s="1280"/>
      <c r="CNI26" s="1280"/>
      <c r="CNJ26" s="1280"/>
      <c r="CNK26" s="1280"/>
      <c r="CNL26" s="1280"/>
      <c r="CNM26" s="1280"/>
      <c r="CNN26" s="1280"/>
      <c r="CNO26" s="1280"/>
      <c r="CNP26" s="1280"/>
      <c r="CNQ26" s="1280"/>
      <c r="CNR26" s="1280"/>
      <c r="CNS26" s="1280"/>
      <c r="CNT26" s="1280"/>
      <c r="CNU26" s="1280"/>
      <c r="CNV26" s="1280"/>
      <c r="CNW26" s="1280"/>
      <c r="CNX26" s="1280"/>
      <c r="CNY26" s="1280"/>
      <c r="CNZ26" s="1280"/>
      <c r="COA26" s="1280"/>
      <c r="COB26" s="1280"/>
      <c r="COC26" s="1280"/>
      <c r="COD26" s="1280"/>
      <c r="COE26" s="1280"/>
      <c r="COF26" s="1280"/>
      <c r="COG26" s="1280"/>
      <c r="COH26" s="1280"/>
      <c r="COI26" s="1280"/>
      <c r="COJ26" s="1280"/>
      <c r="COK26" s="1280"/>
      <c r="COL26" s="1280"/>
      <c r="COM26" s="1280"/>
      <c r="CON26" s="1280"/>
      <c r="COO26" s="1280"/>
      <c r="COP26" s="1280"/>
      <c r="COQ26" s="1280"/>
      <c r="COR26" s="1280"/>
      <c r="COS26" s="1280"/>
      <c r="COT26" s="1280"/>
      <c r="COU26" s="1280"/>
      <c r="COV26" s="1280"/>
      <c r="COW26" s="1280"/>
      <c r="COX26" s="1280"/>
      <c r="COY26" s="1280"/>
      <c r="COZ26" s="1280"/>
      <c r="CPA26" s="1280"/>
      <c r="CPB26" s="1280"/>
      <c r="CPC26" s="1280"/>
      <c r="CPD26" s="1280"/>
      <c r="CPE26" s="1280"/>
      <c r="CPF26" s="1280"/>
      <c r="CPG26" s="1280"/>
      <c r="CPH26" s="1280"/>
      <c r="CPI26" s="1280"/>
      <c r="CPJ26" s="1280"/>
      <c r="CPK26" s="1280"/>
      <c r="CPL26" s="1280"/>
      <c r="CPM26" s="1280"/>
      <c r="CPN26" s="1280"/>
      <c r="CPO26" s="1280"/>
      <c r="CPP26" s="1280"/>
      <c r="CPQ26" s="1280"/>
      <c r="CPR26" s="1280"/>
      <c r="CPS26" s="1280"/>
      <c r="CPT26" s="1280"/>
      <c r="CPU26" s="1280"/>
      <c r="CPV26" s="1280"/>
      <c r="CPW26" s="1280"/>
      <c r="CPX26" s="1280"/>
      <c r="CPY26" s="1280"/>
      <c r="CPZ26" s="1280"/>
      <c r="CQA26" s="1280"/>
      <c r="CQB26" s="1280"/>
      <c r="CQC26" s="1280"/>
      <c r="CQD26" s="1280"/>
      <c r="CQE26" s="1280"/>
      <c r="CQF26" s="1280"/>
      <c r="CQG26" s="1280"/>
      <c r="CQH26" s="1280"/>
      <c r="CQI26" s="1280"/>
      <c r="CQJ26" s="1280"/>
      <c r="CQK26" s="1280"/>
      <c r="CQL26" s="1280"/>
      <c r="CQM26" s="1280"/>
      <c r="CQN26" s="1280"/>
      <c r="CQO26" s="1280"/>
      <c r="CQP26" s="1280"/>
      <c r="CQQ26" s="1280"/>
      <c r="CQR26" s="1280"/>
      <c r="CQS26" s="1280"/>
      <c r="CQT26" s="1280"/>
      <c r="CQU26" s="1280"/>
      <c r="CQV26" s="1280"/>
      <c r="CQW26" s="1280"/>
      <c r="CQX26" s="1280"/>
      <c r="CQY26" s="1280"/>
      <c r="CQZ26" s="1280"/>
      <c r="CRA26" s="1280"/>
      <c r="CRB26" s="1280"/>
      <c r="CRC26" s="1280"/>
      <c r="CRD26" s="1280"/>
      <c r="CRE26" s="1280"/>
      <c r="CRF26" s="1280"/>
      <c r="CRG26" s="1280"/>
      <c r="CRH26" s="1280"/>
      <c r="CRI26" s="1280"/>
      <c r="CRJ26" s="1280"/>
      <c r="CRK26" s="1280"/>
      <c r="CRL26" s="1280"/>
      <c r="CRM26" s="1280"/>
      <c r="CRN26" s="1280"/>
      <c r="CRO26" s="1280"/>
      <c r="CRP26" s="1280"/>
      <c r="CRQ26" s="1280"/>
      <c r="CRR26" s="1280"/>
      <c r="CRS26" s="1280"/>
      <c r="CRT26" s="1280"/>
      <c r="CRU26" s="1280"/>
      <c r="CRV26" s="1280"/>
      <c r="CRW26" s="1280"/>
      <c r="CRX26" s="1280"/>
      <c r="CRY26" s="1280"/>
      <c r="CRZ26" s="1280"/>
      <c r="CSA26" s="1280"/>
      <c r="CSB26" s="1280"/>
      <c r="CSC26" s="1280"/>
      <c r="CSD26" s="1280"/>
      <c r="CSE26" s="1280"/>
      <c r="CSF26" s="1280"/>
      <c r="CSG26" s="1280"/>
      <c r="CSH26" s="1280"/>
      <c r="CSI26" s="1280"/>
      <c r="CSJ26" s="1280"/>
      <c r="CSK26" s="1280"/>
      <c r="CSL26" s="1280"/>
      <c r="CSM26" s="1280"/>
      <c r="CSN26" s="1280"/>
      <c r="CSO26" s="1280"/>
      <c r="CSP26" s="1280"/>
      <c r="CSQ26" s="1280"/>
      <c r="CSR26" s="1280"/>
      <c r="CSS26" s="1280"/>
      <c r="CST26" s="1280"/>
      <c r="CSU26" s="1280"/>
      <c r="CSV26" s="1280"/>
      <c r="CSW26" s="1280"/>
      <c r="CSX26" s="1280"/>
      <c r="CSY26" s="1280"/>
      <c r="CSZ26" s="1280"/>
      <c r="CTA26" s="1280"/>
      <c r="CTB26" s="1280"/>
      <c r="CTC26" s="1280"/>
      <c r="CTD26" s="1280"/>
      <c r="CTE26" s="1280"/>
      <c r="CTF26" s="1280"/>
      <c r="CTG26" s="1280"/>
      <c r="CTH26" s="1280"/>
      <c r="CTI26" s="1280"/>
      <c r="CTJ26" s="1280"/>
      <c r="CTK26" s="1280"/>
      <c r="CTL26" s="1280"/>
      <c r="CTM26" s="1280"/>
      <c r="CTN26" s="1280"/>
      <c r="CTO26" s="1280"/>
      <c r="CTP26" s="1280"/>
      <c r="CTQ26" s="1280"/>
      <c r="CTR26" s="1280"/>
      <c r="CTS26" s="1280"/>
      <c r="CTT26" s="1280"/>
      <c r="CTU26" s="1280"/>
      <c r="CTV26" s="1280"/>
      <c r="CTW26" s="1280"/>
      <c r="CTX26" s="1280"/>
      <c r="CTY26" s="1280"/>
      <c r="CTZ26" s="1280"/>
      <c r="CUA26" s="1280"/>
      <c r="CUB26" s="1280"/>
      <c r="CUC26" s="1280"/>
      <c r="CUD26" s="1280"/>
      <c r="CUE26" s="1280"/>
      <c r="CUF26" s="1280"/>
      <c r="CUG26" s="1280"/>
      <c r="CUH26" s="1280"/>
      <c r="CUI26" s="1280"/>
      <c r="CUJ26" s="1280"/>
      <c r="CUK26" s="1280"/>
      <c r="CUL26" s="1280"/>
      <c r="CUM26" s="1280"/>
      <c r="CUN26" s="1280"/>
      <c r="CUO26" s="1280"/>
      <c r="CUP26" s="1280"/>
      <c r="CUQ26" s="1280"/>
      <c r="CUR26" s="1280"/>
      <c r="CUS26" s="1280"/>
      <c r="CUT26" s="1280"/>
      <c r="CUU26" s="1280"/>
      <c r="CUV26" s="1280"/>
      <c r="CUW26" s="1280"/>
      <c r="CUX26" s="1280"/>
      <c r="CUY26" s="1280"/>
      <c r="CUZ26" s="1280"/>
      <c r="CVA26" s="1280"/>
      <c r="CVB26" s="1280"/>
      <c r="CVC26" s="1280"/>
      <c r="CVD26" s="1280"/>
      <c r="CVE26" s="1280"/>
      <c r="CVF26" s="1280"/>
      <c r="CVG26" s="1280"/>
      <c r="CVH26" s="1280"/>
      <c r="CVI26" s="1280"/>
      <c r="CVJ26" s="1280"/>
      <c r="CVK26" s="1280"/>
      <c r="CVL26" s="1280"/>
      <c r="CVM26" s="1280"/>
      <c r="CVN26" s="1280"/>
      <c r="CVO26" s="1280"/>
      <c r="CVP26" s="1280"/>
      <c r="CVQ26" s="1280"/>
      <c r="CVR26" s="1280"/>
      <c r="CVS26" s="1280"/>
      <c r="CVT26" s="1280"/>
      <c r="CVU26" s="1280"/>
      <c r="CVV26" s="1280"/>
      <c r="CVW26" s="1280"/>
      <c r="CVX26" s="1280"/>
      <c r="CVY26" s="1280"/>
      <c r="CVZ26" s="1280"/>
      <c r="CWA26" s="1280"/>
      <c r="CWB26" s="1280"/>
      <c r="CWC26" s="1280"/>
      <c r="CWD26" s="1280"/>
      <c r="CWE26" s="1280"/>
      <c r="CWF26" s="1280"/>
      <c r="CWG26" s="1280"/>
      <c r="CWH26" s="1280"/>
      <c r="CWI26" s="1280"/>
      <c r="CWJ26" s="1280"/>
      <c r="CWK26" s="1280"/>
      <c r="CWL26" s="1280"/>
      <c r="CWM26" s="1280"/>
      <c r="CWN26" s="1280"/>
      <c r="CWO26" s="1280"/>
      <c r="CWP26" s="1280"/>
      <c r="CWQ26" s="1280"/>
      <c r="CWR26" s="1280"/>
      <c r="CWS26" s="1280"/>
      <c r="CWT26" s="1280"/>
      <c r="CWU26" s="1280"/>
      <c r="CWV26" s="1280"/>
      <c r="CWW26" s="1280"/>
      <c r="CWX26" s="1280"/>
      <c r="CWY26" s="1280"/>
      <c r="CWZ26" s="1280"/>
      <c r="CXA26" s="1280"/>
      <c r="CXB26" s="1280"/>
      <c r="CXC26" s="1280"/>
      <c r="CXD26" s="1280"/>
      <c r="CXE26" s="1280"/>
      <c r="CXF26" s="1280"/>
      <c r="CXG26" s="1280"/>
      <c r="CXH26" s="1280"/>
      <c r="CXI26" s="1280"/>
      <c r="CXJ26" s="1280"/>
      <c r="CXK26" s="1280"/>
      <c r="CXL26" s="1280"/>
      <c r="CXM26" s="1280"/>
      <c r="CXN26" s="1280"/>
      <c r="CXO26" s="1280"/>
      <c r="CXP26" s="1280"/>
      <c r="CXQ26" s="1280"/>
      <c r="CXR26" s="1280"/>
      <c r="CXS26" s="1280"/>
      <c r="CXT26" s="1280"/>
      <c r="CXU26" s="1280"/>
      <c r="CXV26" s="1280"/>
      <c r="CXW26" s="1280"/>
      <c r="CXX26" s="1280"/>
      <c r="CXY26" s="1280"/>
      <c r="CXZ26" s="1280"/>
      <c r="CYA26" s="1280"/>
      <c r="CYB26" s="1280"/>
      <c r="CYC26" s="1280"/>
      <c r="CYD26" s="1280"/>
      <c r="CYE26" s="1280"/>
      <c r="CYF26" s="1280"/>
      <c r="CYG26" s="1280"/>
      <c r="CYH26" s="1280"/>
      <c r="CYI26" s="1280"/>
      <c r="CYJ26" s="1280"/>
      <c r="CYK26" s="1280"/>
      <c r="CYL26" s="1280"/>
      <c r="CYM26" s="1280"/>
      <c r="CYN26" s="1280"/>
      <c r="CYO26" s="1280"/>
      <c r="CYP26" s="1280"/>
      <c r="CYQ26" s="1280"/>
      <c r="CYR26" s="1280"/>
      <c r="CYS26" s="1280"/>
      <c r="CYT26" s="1280"/>
      <c r="CYU26" s="1280"/>
      <c r="CYV26" s="1280"/>
      <c r="CYW26" s="1280"/>
      <c r="CYX26" s="1280"/>
      <c r="CYY26" s="1280"/>
      <c r="CYZ26" s="1280"/>
      <c r="CZA26" s="1280"/>
      <c r="CZB26" s="1280"/>
      <c r="CZC26" s="1280"/>
      <c r="CZD26" s="1280"/>
      <c r="CZE26" s="1280"/>
      <c r="CZF26" s="1280"/>
      <c r="CZG26" s="1280"/>
      <c r="CZH26" s="1280"/>
      <c r="CZI26" s="1280"/>
      <c r="CZJ26" s="1280"/>
      <c r="CZK26" s="1280"/>
      <c r="CZL26" s="1280"/>
      <c r="CZM26" s="1280"/>
      <c r="CZN26" s="1280"/>
      <c r="CZO26" s="1280"/>
      <c r="CZP26" s="1280"/>
      <c r="CZQ26" s="1280"/>
      <c r="CZR26" s="1280"/>
      <c r="CZS26" s="1280"/>
      <c r="CZT26" s="1280"/>
      <c r="CZU26" s="1280"/>
      <c r="CZV26" s="1280"/>
      <c r="CZW26" s="1280"/>
      <c r="CZX26" s="1280"/>
      <c r="CZY26" s="1280"/>
      <c r="CZZ26" s="1280"/>
      <c r="DAA26" s="1280"/>
      <c r="DAB26" s="1280"/>
      <c r="DAC26" s="1280"/>
      <c r="DAD26" s="1280"/>
      <c r="DAE26" s="1280"/>
      <c r="DAF26" s="1280"/>
      <c r="DAG26" s="1280"/>
      <c r="DAH26" s="1280"/>
      <c r="DAI26" s="1280"/>
      <c r="DAJ26" s="1280"/>
      <c r="DAK26" s="1280"/>
      <c r="DAL26" s="1280"/>
      <c r="DAM26" s="1280"/>
      <c r="DAN26" s="1280"/>
      <c r="DAO26" s="1280"/>
      <c r="DAP26" s="1280"/>
      <c r="DAQ26" s="1280"/>
      <c r="DAR26" s="1280"/>
      <c r="DAS26" s="1280"/>
      <c r="DAT26" s="1280"/>
      <c r="DAU26" s="1280"/>
      <c r="DAV26" s="1280"/>
      <c r="DAW26" s="1280"/>
      <c r="DAX26" s="1280"/>
      <c r="DAY26" s="1280"/>
      <c r="DAZ26" s="1280"/>
      <c r="DBA26" s="1280"/>
      <c r="DBB26" s="1280"/>
      <c r="DBC26" s="1280"/>
      <c r="DBD26" s="1280"/>
      <c r="DBE26" s="1280"/>
      <c r="DBF26" s="1280"/>
      <c r="DBG26" s="1280"/>
      <c r="DBH26" s="1280"/>
      <c r="DBI26" s="1280"/>
      <c r="DBJ26" s="1280"/>
      <c r="DBK26" s="1280"/>
      <c r="DBL26" s="1280"/>
      <c r="DBM26" s="1280"/>
      <c r="DBN26" s="1280"/>
      <c r="DBO26" s="1280"/>
      <c r="DBP26" s="1280"/>
      <c r="DBQ26" s="1280"/>
      <c r="DBR26" s="1280"/>
      <c r="DBS26" s="1280"/>
      <c r="DBT26" s="1280"/>
      <c r="DBU26" s="1280"/>
      <c r="DBV26" s="1280"/>
      <c r="DBW26" s="1280"/>
      <c r="DBX26" s="1280"/>
      <c r="DBY26" s="1280"/>
      <c r="DBZ26" s="1280"/>
      <c r="DCA26" s="1280"/>
      <c r="DCB26" s="1280"/>
      <c r="DCC26" s="1280"/>
      <c r="DCD26" s="1280"/>
      <c r="DCE26" s="1280"/>
      <c r="DCF26" s="1280"/>
      <c r="DCG26" s="1280"/>
      <c r="DCH26" s="1280"/>
      <c r="DCI26" s="1280"/>
      <c r="DCJ26" s="1280"/>
      <c r="DCK26" s="1280"/>
      <c r="DCL26" s="1280"/>
      <c r="DCM26" s="1280"/>
      <c r="DCN26" s="1280"/>
      <c r="DCO26" s="1280"/>
      <c r="DCP26" s="1280"/>
      <c r="DCQ26" s="1280"/>
      <c r="DCR26" s="1280"/>
      <c r="DCS26" s="1280"/>
      <c r="DCT26" s="1280"/>
      <c r="DCU26" s="1280"/>
      <c r="DCV26" s="1280"/>
      <c r="DCW26" s="1280"/>
      <c r="DCX26" s="1280"/>
      <c r="DCY26" s="1280"/>
      <c r="DCZ26" s="1280"/>
      <c r="DDA26" s="1280"/>
      <c r="DDB26" s="1280"/>
      <c r="DDC26" s="1280"/>
      <c r="DDD26" s="1280"/>
      <c r="DDE26" s="1280"/>
      <c r="DDF26" s="1280"/>
      <c r="DDG26" s="1280"/>
      <c r="DDH26" s="1280"/>
      <c r="DDI26" s="1280"/>
      <c r="DDJ26" s="1280"/>
      <c r="DDK26" s="1280"/>
      <c r="DDL26" s="1280"/>
      <c r="DDM26" s="1280"/>
      <c r="DDN26" s="1280"/>
      <c r="DDO26" s="1280"/>
      <c r="DDP26" s="1280"/>
      <c r="DDQ26" s="1280"/>
      <c r="DDR26" s="1280"/>
      <c r="DDS26" s="1280"/>
      <c r="DDT26" s="1280"/>
      <c r="DDU26" s="1280"/>
      <c r="DDV26" s="1280"/>
      <c r="DDW26" s="1280"/>
      <c r="DDX26" s="1280"/>
      <c r="DDY26" s="1280"/>
      <c r="DDZ26" s="1280"/>
      <c r="DEA26" s="1280"/>
      <c r="DEB26" s="1280"/>
      <c r="DEC26" s="1280"/>
      <c r="DED26" s="1280"/>
      <c r="DEE26" s="1280"/>
      <c r="DEF26" s="1280"/>
      <c r="DEG26" s="1280"/>
      <c r="DEH26" s="1280"/>
      <c r="DEI26" s="1280"/>
      <c r="DEJ26" s="1280"/>
      <c r="DEK26" s="1280"/>
      <c r="DEL26" s="1280"/>
      <c r="DEM26" s="1280"/>
      <c r="DEN26" s="1280"/>
      <c r="DEO26" s="1280"/>
      <c r="DEP26" s="1280"/>
      <c r="DEQ26" s="1280"/>
      <c r="DER26" s="1280"/>
      <c r="DES26" s="1280"/>
      <c r="DET26" s="1280"/>
      <c r="DEU26" s="1280"/>
      <c r="DEV26" s="1280"/>
      <c r="DEW26" s="1280"/>
      <c r="DEX26" s="1280"/>
      <c r="DEY26" s="1280"/>
      <c r="DEZ26" s="1280"/>
      <c r="DFA26" s="1280"/>
      <c r="DFB26" s="1280"/>
      <c r="DFC26" s="1280"/>
      <c r="DFD26" s="1280"/>
      <c r="DFE26" s="1280"/>
      <c r="DFF26" s="1280"/>
      <c r="DFG26" s="1280"/>
      <c r="DFH26" s="1280"/>
      <c r="DFI26" s="1280"/>
      <c r="DFJ26" s="1280"/>
      <c r="DFK26" s="1280"/>
      <c r="DFL26" s="1280"/>
      <c r="DFM26" s="1280"/>
      <c r="DFN26" s="1280"/>
      <c r="DFO26" s="1280"/>
      <c r="DFP26" s="1280"/>
      <c r="DFQ26" s="1280"/>
      <c r="DFR26" s="1280"/>
      <c r="DFS26" s="1280"/>
      <c r="DFT26" s="1280"/>
      <c r="DFU26" s="1280"/>
      <c r="DFV26" s="1280"/>
      <c r="DFW26" s="1280"/>
      <c r="DFX26" s="1280"/>
      <c r="DFY26" s="1280"/>
      <c r="DFZ26" s="1280"/>
      <c r="DGA26" s="1280"/>
      <c r="DGB26" s="1280"/>
      <c r="DGC26" s="1280"/>
      <c r="DGD26" s="1280"/>
      <c r="DGE26" s="1280"/>
      <c r="DGF26" s="1280"/>
      <c r="DGG26" s="1280"/>
      <c r="DGH26" s="1280"/>
      <c r="DGI26" s="1280"/>
      <c r="DGJ26" s="1280"/>
      <c r="DGK26" s="1280"/>
      <c r="DGL26" s="1280"/>
      <c r="DGM26" s="1280"/>
      <c r="DGN26" s="1280"/>
      <c r="DGO26" s="1280"/>
      <c r="DGP26" s="1280"/>
      <c r="DGQ26" s="1280"/>
      <c r="DGR26" s="1280"/>
      <c r="DGS26" s="1280"/>
      <c r="DGT26" s="1280"/>
      <c r="DGU26" s="1280"/>
      <c r="DGV26" s="1280"/>
      <c r="DGW26" s="1280"/>
      <c r="DGX26" s="1280"/>
      <c r="DGY26" s="1280"/>
      <c r="DGZ26" s="1280"/>
      <c r="DHA26" s="1280"/>
      <c r="DHB26" s="1280"/>
      <c r="DHC26" s="1280"/>
      <c r="DHD26" s="1280"/>
      <c r="DHE26" s="1280"/>
      <c r="DHF26" s="1280"/>
      <c r="DHG26" s="1280"/>
      <c r="DHH26" s="1280"/>
      <c r="DHI26" s="1280"/>
      <c r="DHJ26" s="1280"/>
      <c r="DHK26" s="1280"/>
      <c r="DHL26" s="1280"/>
      <c r="DHM26" s="1280"/>
      <c r="DHN26" s="1280"/>
      <c r="DHO26" s="1280"/>
      <c r="DHP26" s="1280"/>
      <c r="DHQ26" s="1280"/>
      <c r="DHR26" s="1280"/>
      <c r="DHS26" s="1280"/>
      <c r="DHT26" s="1280"/>
      <c r="DHU26" s="1280"/>
      <c r="DHV26" s="1280"/>
      <c r="DHW26" s="1280"/>
      <c r="DHX26" s="1280"/>
      <c r="DHY26" s="1280"/>
      <c r="DHZ26" s="1280"/>
      <c r="DIA26" s="1280"/>
      <c r="DIB26" s="1280"/>
      <c r="DIC26" s="1280"/>
      <c r="DID26" s="1280"/>
      <c r="DIE26" s="1280"/>
      <c r="DIF26" s="1280"/>
      <c r="DIG26" s="1280"/>
      <c r="DIH26" s="1280"/>
      <c r="DII26" s="1280"/>
      <c r="DIJ26" s="1280"/>
      <c r="DIK26" s="1280"/>
      <c r="DIL26" s="1280"/>
      <c r="DIM26" s="1280"/>
      <c r="DIN26" s="1280"/>
      <c r="DIO26" s="1280"/>
      <c r="DIP26" s="1280"/>
      <c r="DIQ26" s="1280"/>
      <c r="DIR26" s="1280"/>
      <c r="DIS26" s="1280"/>
      <c r="DIT26" s="1280"/>
      <c r="DIU26" s="1280"/>
      <c r="DIV26" s="1280"/>
      <c r="DIW26" s="1280"/>
      <c r="DIX26" s="1280"/>
      <c r="DIY26" s="1280"/>
      <c r="DIZ26" s="1280"/>
      <c r="DJA26" s="1280"/>
      <c r="DJB26" s="1280"/>
      <c r="DJC26" s="1280"/>
      <c r="DJD26" s="1280"/>
      <c r="DJE26" s="1280"/>
      <c r="DJF26" s="1280"/>
      <c r="DJG26" s="1280"/>
      <c r="DJH26" s="1280"/>
      <c r="DJI26" s="1280"/>
      <c r="DJJ26" s="1280"/>
      <c r="DJK26" s="1280"/>
      <c r="DJL26" s="1280"/>
      <c r="DJM26" s="1280"/>
      <c r="DJN26" s="1280"/>
      <c r="DJO26" s="1280"/>
      <c r="DJP26" s="1280"/>
      <c r="DJQ26" s="1280"/>
      <c r="DJR26" s="1280"/>
      <c r="DJS26" s="1280"/>
      <c r="DJT26" s="1280"/>
      <c r="DJU26" s="1280"/>
      <c r="DJV26" s="1280"/>
      <c r="DJW26" s="1280"/>
      <c r="DJX26" s="1280"/>
      <c r="DJY26" s="1280"/>
      <c r="DJZ26" s="1280"/>
      <c r="DKA26" s="1280"/>
      <c r="DKB26" s="1280"/>
      <c r="DKC26" s="1280"/>
      <c r="DKD26" s="1280"/>
      <c r="DKE26" s="1280"/>
      <c r="DKF26" s="1280"/>
      <c r="DKG26" s="1280"/>
      <c r="DKH26" s="1280"/>
      <c r="DKI26" s="1280"/>
      <c r="DKJ26" s="1280"/>
      <c r="DKK26" s="1280"/>
      <c r="DKL26" s="1280"/>
      <c r="DKM26" s="1280"/>
      <c r="DKN26" s="1280"/>
      <c r="DKO26" s="1280"/>
      <c r="DKP26" s="1280"/>
      <c r="DKQ26" s="1280"/>
      <c r="DKR26" s="1280"/>
      <c r="DKS26" s="1280"/>
      <c r="DKT26" s="1280"/>
      <c r="DKU26" s="1280"/>
      <c r="DKV26" s="1280"/>
      <c r="DKW26" s="1280"/>
      <c r="DKX26" s="1280"/>
      <c r="DKY26" s="1280"/>
      <c r="DKZ26" s="1280"/>
      <c r="DLA26" s="1280"/>
      <c r="DLB26" s="1280"/>
      <c r="DLC26" s="1280"/>
      <c r="DLD26" s="1280"/>
      <c r="DLE26" s="1280"/>
      <c r="DLF26" s="1280"/>
      <c r="DLG26" s="1280"/>
      <c r="DLH26" s="1280"/>
      <c r="DLI26" s="1280"/>
      <c r="DLJ26" s="1280"/>
      <c r="DLK26" s="1280"/>
      <c r="DLL26" s="1280"/>
      <c r="DLM26" s="1280"/>
      <c r="DLN26" s="1280"/>
      <c r="DLO26" s="1280"/>
      <c r="DLP26" s="1280"/>
      <c r="DLQ26" s="1280"/>
      <c r="DLR26" s="1280"/>
      <c r="DLS26" s="1280"/>
      <c r="DLT26" s="1280"/>
      <c r="DLU26" s="1280"/>
      <c r="DLV26" s="1280"/>
      <c r="DLW26" s="1280"/>
      <c r="DLX26" s="1280"/>
      <c r="DLY26" s="1280"/>
      <c r="DLZ26" s="1280"/>
      <c r="DMA26" s="1280"/>
      <c r="DMB26" s="1280"/>
      <c r="DMC26" s="1280"/>
      <c r="DMD26" s="1280"/>
      <c r="DME26" s="1280"/>
      <c r="DMF26" s="1280"/>
      <c r="DMG26" s="1280"/>
      <c r="DMH26" s="1280"/>
      <c r="DMI26" s="1280"/>
      <c r="DMJ26" s="1280"/>
      <c r="DMK26" s="1280"/>
      <c r="DML26" s="1280"/>
      <c r="DMM26" s="1280"/>
      <c r="DMN26" s="1280"/>
      <c r="DMO26" s="1280"/>
      <c r="DMP26" s="1280"/>
      <c r="DMQ26" s="1280"/>
      <c r="DMR26" s="1280"/>
      <c r="DMS26" s="1280"/>
      <c r="DMT26" s="1280"/>
      <c r="DMU26" s="1280"/>
      <c r="DMV26" s="1280"/>
      <c r="DMW26" s="1280"/>
      <c r="DMX26" s="1280"/>
      <c r="DMY26" s="1280"/>
      <c r="DMZ26" s="1280"/>
      <c r="DNA26" s="1280"/>
      <c r="DNB26" s="1280"/>
      <c r="DNC26" s="1280"/>
      <c r="DND26" s="1280"/>
      <c r="DNE26" s="1280"/>
      <c r="DNF26" s="1280"/>
      <c r="DNG26" s="1280"/>
      <c r="DNH26" s="1280"/>
      <c r="DNI26" s="1280"/>
      <c r="DNJ26" s="1280"/>
      <c r="DNK26" s="1280"/>
      <c r="DNL26" s="1280"/>
      <c r="DNM26" s="1280"/>
      <c r="DNN26" s="1280"/>
      <c r="DNO26" s="1280"/>
      <c r="DNP26" s="1280"/>
      <c r="DNQ26" s="1280"/>
      <c r="DNR26" s="1280"/>
      <c r="DNS26" s="1280"/>
      <c r="DNT26" s="1280"/>
      <c r="DNU26" s="1280"/>
      <c r="DNV26" s="1280"/>
      <c r="DNW26" s="1280"/>
      <c r="DNX26" s="1280"/>
      <c r="DNY26" s="1280"/>
      <c r="DNZ26" s="1280"/>
      <c r="DOA26" s="1280"/>
      <c r="DOB26" s="1280"/>
      <c r="DOC26" s="1280"/>
      <c r="DOD26" s="1280"/>
      <c r="DOE26" s="1280"/>
      <c r="DOF26" s="1280"/>
      <c r="DOG26" s="1280"/>
      <c r="DOH26" s="1280"/>
      <c r="DOI26" s="1280"/>
      <c r="DOJ26" s="1280"/>
      <c r="DOK26" s="1280"/>
      <c r="DOL26" s="1280"/>
      <c r="DOM26" s="1280"/>
      <c r="DON26" s="1280"/>
      <c r="DOO26" s="1280"/>
      <c r="DOP26" s="1280"/>
      <c r="DOQ26" s="1280"/>
      <c r="DOR26" s="1280"/>
      <c r="DOS26" s="1280"/>
      <c r="DOT26" s="1280"/>
      <c r="DOU26" s="1280"/>
      <c r="DOV26" s="1280"/>
      <c r="DOW26" s="1280"/>
      <c r="DOX26" s="1280"/>
      <c r="DOY26" s="1280"/>
      <c r="DOZ26" s="1280"/>
      <c r="DPA26" s="1280"/>
      <c r="DPB26" s="1280"/>
      <c r="DPC26" s="1280"/>
      <c r="DPD26" s="1280"/>
      <c r="DPE26" s="1280"/>
      <c r="DPF26" s="1280"/>
      <c r="DPG26" s="1280"/>
      <c r="DPH26" s="1280"/>
      <c r="DPI26" s="1280"/>
      <c r="DPJ26" s="1280"/>
      <c r="DPK26" s="1280"/>
      <c r="DPL26" s="1280"/>
      <c r="DPM26" s="1280"/>
      <c r="DPN26" s="1280"/>
      <c r="DPO26" s="1280"/>
      <c r="DPP26" s="1280"/>
      <c r="DPQ26" s="1280"/>
      <c r="DPR26" s="1280"/>
      <c r="DPS26" s="1280"/>
      <c r="DPT26" s="1280"/>
      <c r="DPU26" s="1280"/>
      <c r="DPV26" s="1280"/>
      <c r="DPW26" s="1280"/>
      <c r="DPX26" s="1280"/>
      <c r="DPY26" s="1280"/>
      <c r="DPZ26" s="1280"/>
      <c r="DQA26" s="1280"/>
      <c r="DQB26" s="1280"/>
      <c r="DQC26" s="1280"/>
      <c r="DQD26" s="1280"/>
      <c r="DQE26" s="1280"/>
      <c r="DQF26" s="1280"/>
      <c r="DQG26" s="1280"/>
      <c r="DQH26" s="1280"/>
      <c r="DQI26" s="1280"/>
      <c r="DQJ26" s="1280"/>
      <c r="DQK26" s="1280"/>
      <c r="DQL26" s="1280"/>
      <c r="DQM26" s="1280"/>
      <c r="DQN26" s="1280"/>
      <c r="DQO26" s="1280"/>
      <c r="DQP26" s="1280"/>
      <c r="DQQ26" s="1280"/>
      <c r="DQR26" s="1280"/>
      <c r="DQS26" s="1280"/>
      <c r="DQT26" s="1280"/>
      <c r="DQU26" s="1280"/>
      <c r="DQV26" s="1280"/>
      <c r="DQW26" s="1280"/>
      <c r="DQX26" s="1280"/>
      <c r="DQY26" s="1280"/>
      <c r="DQZ26" s="1280"/>
      <c r="DRA26" s="1280"/>
      <c r="DRB26" s="1280"/>
      <c r="DRC26" s="1280"/>
      <c r="DRD26" s="1280"/>
      <c r="DRE26" s="1280"/>
      <c r="DRF26" s="1280"/>
      <c r="DRG26" s="1280"/>
      <c r="DRH26" s="1280"/>
      <c r="DRI26" s="1280"/>
      <c r="DRJ26" s="1280"/>
      <c r="DRK26" s="1280"/>
      <c r="DRL26" s="1280"/>
      <c r="DRM26" s="1280"/>
      <c r="DRN26" s="1280"/>
      <c r="DRO26" s="1280"/>
      <c r="DRP26" s="1280"/>
      <c r="DRQ26" s="1280"/>
      <c r="DRR26" s="1280"/>
      <c r="DRS26" s="1280"/>
      <c r="DRT26" s="1280"/>
      <c r="DRU26" s="1280"/>
      <c r="DRV26" s="1280"/>
      <c r="DRW26" s="1280"/>
      <c r="DRX26" s="1280"/>
      <c r="DRY26" s="1280"/>
      <c r="DRZ26" s="1280"/>
      <c r="DSA26" s="1280"/>
      <c r="DSB26" s="1280"/>
      <c r="DSC26" s="1280"/>
      <c r="DSD26" s="1280"/>
      <c r="DSE26" s="1280"/>
      <c r="DSF26" s="1280"/>
      <c r="DSG26" s="1280"/>
      <c r="DSH26" s="1280"/>
      <c r="DSI26" s="1280"/>
      <c r="DSJ26" s="1280"/>
      <c r="DSK26" s="1280"/>
      <c r="DSL26" s="1280"/>
      <c r="DSM26" s="1280"/>
      <c r="DSN26" s="1280"/>
      <c r="DSO26" s="1280"/>
      <c r="DSP26" s="1280"/>
      <c r="DSQ26" s="1280"/>
      <c r="DSR26" s="1280"/>
      <c r="DSS26" s="1280"/>
      <c r="DST26" s="1280"/>
      <c r="DSU26" s="1280"/>
      <c r="DSV26" s="1280"/>
      <c r="DSW26" s="1280"/>
      <c r="DSX26" s="1280"/>
      <c r="DSY26" s="1280"/>
      <c r="DSZ26" s="1280"/>
      <c r="DTA26" s="1280"/>
      <c r="DTB26" s="1280"/>
      <c r="DTC26" s="1280"/>
      <c r="DTD26" s="1280"/>
      <c r="DTE26" s="1280"/>
      <c r="DTF26" s="1280"/>
      <c r="DTG26" s="1280"/>
      <c r="DTH26" s="1280"/>
      <c r="DTI26" s="1280"/>
      <c r="DTJ26" s="1280"/>
      <c r="DTK26" s="1280"/>
      <c r="DTL26" s="1280"/>
      <c r="DTM26" s="1280"/>
      <c r="DTN26" s="1280"/>
      <c r="DTO26" s="1280"/>
      <c r="DTP26" s="1280"/>
      <c r="DTQ26" s="1280"/>
      <c r="DTR26" s="1280"/>
      <c r="DTS26" s="1280"/>
      <c r="DTT26" s="1280"/>
      <c r="DTU26" s="1280"/>
      <c r="DTV26" s="1280"/>
      <c r="DTW26" s="1280"/>
      <c r="DTX26" s="1280"/>
      <c r="DTY26" s="1280"/>
      <c r="DTZ26" s="1280"/>
      <c r="DUA26" s="1280"/>
      <c r="DUB26" s="1280"/>
      <c r="DUC26" s="1280"/>
      <c r="DUD26" s="1280"/>
      <c r="DUE26" s="1280"/>
      <c r="DUF26" s="1280"/>
      <c r="DUG26" s="1280"/>
      <c r="DUH26" s="1280"/>
      <c r="DUI26" s="1280"/>
      <c r="DUJ26" s="1280"/>
      <c r="DUK26" s="1280"/>
      <c r="DUL26" s="1280"/>
      <c r="DUM26" s="1280"/>
      <c r="DUN26" s="1280"/>
      <c r="DUO26" s="1280"/>
      <c r="DUP26" s="1280"/>
      <c r="DUQ26" s="1280"/>
      <c r="DUR26" s="1280"/>
      <c r="DUS26" s="1280"/>
      <c r="DUT26" s="1280"/>
      <c r="DUU26" s="1280"/>
      <c r="DUV26" s="1280"/>
      <c r="DUW26" s="1280"/>
      <c r="DUX26" s="1280"/>
      <c r="DUY26" s="1280"/>
      <c r="DUZ26" s="1280"/>
      <c r="DVA26" s="1280"/>
      <c r="DVB26" s="1280"/>
      <c r="DVC26" s="1280"/>
      <c r="DVD26" s="1280"/>
      <c r="DVE26" s="1280"/>
      <c r="DVF26" s="1280"/>
      <c r="DVG26" s="1280"/>
      <c r="DVH26" s="1280"/>
      <c r="DVI26" s="1280"/>
      <c r="DVJ26" s="1280"/>
      <c r="DVK26" s="1280"/>
      <c r="DVL26" s="1280"/>
      <c r="DVM26" s="1280"/>
      <c r="DVN26" s="1280"/>
      <c r="DVO26" s="1280"/>
      <c r="DVP26" s="1280"/>
      <c r="DVQ26" s="1280"/>
      <c r="DVR26" s="1280"/>
      <c r="DVS26" s="1280"/>
      <c r="DVT26" s="1280"/>
      <c r="DVU26" s="1280"/>
      <c r="DVV26" s="1280"/>
      <c r="DVW26" s="1280"/>
      <c r="DVX26" s="1280"/>
      <c r="DVY26" s="1280"/>
      <c r="DVZ26" s="1280"/>
      <c r="DWA26" s="1280"/>
      <c r="DWB26" s="1280"/>
      <c r="DWC26" s="1280"/>
      <c r="DWD26" s="1280"/>
      <c r="DWE26" s="1280"/>
      <c r="DWF26" s="1280"/>
      <c r="DWG26" s="1280"/>
      <c r="DWH26" s="1280"/>
      <c r="DWI26" s="1280"/>
      <c r="DWJ26" s="1280"/>
      <c r="DWK26" s="1280"/>
      <c r="DWL26" s="1280"/>
      <c r="DWM26" s="1280"/>
      <c r="DWN26" s="1280"/>
      <c r="DWO26" s="1280"/>
      <c r="DWP26" s="1280"/>
      <c r="DWQ26" s="1280"/>
      <c r="DWR26" s="1280"/>
      <c r="DWS26" s="1280"/>
      <c r="DWT26" s="1280"/>
      <c r="DWU26" s="1280"/>
      <c r="DWV26" s="1280"/>
      <c r="DWW26" s="1280"/>
      <c r="DWX26" s="1280"/>
      <c r="DWY26" s="1280"/>
      <c r="DWZ26" s="1280"/>
      <c r="DXA26" s="1280"/>
      <c r="DXB26" s="1280"/>
      <c r="DXC26" s="1280"/>
      <c r="DXD26" s="1280"/>
      <c r="DXE26" s="1280"/>
      <c r="DXF26" s="1280"/>
      <c r="DXG26" s="1280"/>
      <c r="DXH26" s="1280"/>
      <c r="DXI26" s="1280"/>
      <c r="DXJ26" s="1280"/>
      <c r="DXK26" s="1280"/>
      <c r="DXL26" s="1280"/>
      <c r="DXM26" s="1280"/>
      <c r="DXN26" s="1280"/>
      <c r="DXO26" s="1280"/>
      <c r="DXP26" s="1280"/>
      <c r="DXQ26" s="1280"/>
      <c r="DXR26" s="1280"/>
      <c r="DXS26" s="1280"/>
      <c r="DXT26" s="1280"/>
      <c r="DXU26" s="1280"/>
      <c r="DXV26" s="1280"/>
      <c r="DXW26" s="1280"/>
      <c r="DXX26" s="1280"/>
      <c r="DXY26" s="1280"/>
      <c r="DXZ26" s="1280"/>
      <c r="DYA26" s="1280"/>
      <c r="DYB26" s="1280"/>
      <c r="DYC26" s="1280"/>
      <c r="DYD26" s="1280"/>
      <c r="DYE26" s="1280"/>
      <c r="DYF26" s="1280"/>
      <c r="DYG26" s="1280"/>
      <c r="DYH26" s="1280"/>
      <c r="DYI26" s="1280"/>
      <c r="DYJ26" s="1280"/>
      <c r="DYK26" s="1280"/>
      <c r="DYL26" s="1280"/>
      <c r="DYM26" s="1280"/>
      <c r="DYN26" s="1280"/>
      <c r="DYO26" s="1280"/>
      <c r="DYP26" s="1280"/>
      <c r="DYQ26" s="1280"/>
      <c r="DYR26" s="1280"/>
      <c r="DYS26" s="1280"/>
      <c r="DYT26" s="1280"/>
      <c r="DYU26" s="1280"/>
      <c r="DYV26" s="1280"/>
      <c r="DYW26" s="1280"/>
      <c r="DYX26" s="1280"/>
      <c r="DYY26" s="1280"/>
      <c r="DYZ26" s="1280"/>
      <c r="DZA26" s="1280"/>
      <c r="DZB26" s="1280"/>
      <c r="DZC26" s="1280"/>
      <c r="DZD26" s="1280"/>
      <c r="DZE26" s="1280"/>
      <c r="DZF26" s="1280"/>
      <c r="DZG26" s="1280"/>
      <c r="DZH26" s="1280"/>
      <c r="DZI26" s="1280"/>
      <c r="DZJ26" s="1280"/>
      <c r="DZK26" s="1280"/>
      <c r="DZL26" s="1280"/>
      <c r="DZM26" s="1280"/>
      <c r="DZN26" s="1280"/>
      <c r="DZO26" s="1280"/>
      <c r="DZP26" s="1280"/>
      <c r="DZQ26" s="1280"/>
      <c r="DZR26" s="1280"/>
      <c r="DZS26" s="1280"/>
      <c r="DZT26" s="1280"/>
      <c r="DZU26" s="1280"/>
      <c r="DZV26" s="1280"/>
      <c r="DZW26" s="1280"/>
      <c r="DZX26" s="1280"/>
      <c r="DZY26" s="1280"/>
      <c r="DZZ26" s="1280"/>
      <c r="EAA26" s="1280"/>
      <c r="EAB26" s="1280"/>
      <c r="EAC26" s="1280"/>
      <c r="EAD26" s="1280"/>
      <c r="EAE26" s="1280"/>
      <c r="EAF26" s="1280"/>
      <c r="EAG26" s="1280"/>
      <c r="EAH26" s="1280"/>
      <c r="EAI26" s="1280"/>
      <c r="EAJ26" s="1280"/>
      <c r="EAK26" s="1280"/>
      <c r="EAL26" s="1280"/>
      <c r="EAM26" s="1280"/>
      <c r="EAN26" s="1280"/>
      <c r="EAO26" s="1280"/>
      <c r="EAP26" s="1280"/>
      <c r="EAQ26" s="1280"/>
      <c r="EAR26" s="1280"/>
      <c r="EAS26" s="1280"/>
      <c r="EAT26" s="1280"/>
      <c r="EAU26" s="1280"/>
      <c r="EAV26" s="1280"/>
      <c r="EAW26" s="1280"/>
      <c r="EAX26" s="1280"/>
      <c r="EAY26" s="1280"/>
      <c r="EAZ26" s="1280"/>
      <c r="EBA26" s="1280"/>
      <c r="EBB26" s="1280"/>
      <c r="EBC26" s="1280"/>
      <c r="EBD26" s="1280"/>
      <c r="EBE26" s="1280"/>
      <c r="EBF26" s="1280"/>
      <c r="EBG26" s="1280"/>
      <c r="EBH26" s="1280"/>
      <c r="EBI26" s="1280"/>
      <c r="EBJ26" s="1280"/>
      <c r="EBK26" s="1280"/>
      <c r="EBL26" s="1280"/>
      <c r="EBM26" s="1280"/>
      <c r="EBN26" s="1280"/>
      <c r="EBO26" s="1280"/>
      <c r="EBP26" s="1280"/>
      <c r="EBQ26" s="1280"/>
      <c r="EBR26" s="1280"/>
      <c r="EBS26" s="1280"/>
      <c r="EBT26" s="1280"/>
      <c r="EBU26" s="1280"/>
      <c r="EBV26" s="1280"/>
      <c r="EBW26" s="1280"/>
      <c r="EBX26" s="1280"/>
      <c r="EBY26" s="1280"/>
      <c r="EBZ26" s="1280"/>
      <c r="ECA26" s="1280"/>
      <c r="ECB26" s="1280"/>
      <c r="ECC26" s="1280"/>
      <c r="ECD26" s="1280"/>
      <c r="ECE26" s="1280"/>
      <c r="ECF26" s="1280"/>
      <c r="ECG26" s="1280"/>
      <c r="ECH26" s="1280"/>
      <c r="ECI26" s="1280"/>
      <c r="ECJ26" s="1280"/>
      <c r="ECK26" s="1280"/>
      <c r="ECL26" s="1280"/>
      <c r="ECM26" s="1280"/>
      <c r="ECN26" s="1280"/>
      <c r="ECO26" s="1280"/>
      <c r="ECP26" s="1280"/>
      <c r="ECQ26" s="1280"/>
      <c r="ECR26" s="1280"/>
      <c r="ECS26" s="1280"/>
      <c r="ECT26" s="1280"/>
      <c r="ECU26" s="1280"/>
      <c r="ECV26" s="1280"/>
      <c r="ECW26" s="1280"/>
      <c r="ECX26" s="1280"/>
      <c r="ECY26" s="1280"/>
      <c r="ECZ26" s="1280"/>
      <c r="EDA26" s="1280"/>
      <c r="EDB26" s="1280"/>
      <c r="EDC26" s="1280"/>
      <c r="EDD26" s="1280"/>
      <c r="EDE26" s="1280"/>
      <c r="EDF26" s="1280"/>
      <c r="EDG26" s="1280"/>
      <c r="EDH26" s="1280"/>
      <c r="EDI26" s="1280"/>
      <c r="EDJ26" s="1280"/>
      <c r="EDK26" s="1280"/>
      <c r="EDL26" s="1280"/>
      <c r="EDM26" s="1280"/>
      <c r="EDN26" s="1280"/>
      <c r="EDO26" s="1280"/>
      <c r="EDP26" s="1280"/>
      <c r="EDQ26" s="1280"/>
      <c r="EDR26" s="1280"/>
      <c r="EDS26" s="1280"/>
      <c r="EDT26" s="1280"/>
      <c r="EDU26" s="1280"/>
      <c r="EDV26" s="1280"/>
      <c r="EDW26" s="1280"/>
      <c r="EDX26" s="1280"/>
      <c r="EDY26" s="1280"/>
      <c r="EDZ26" s="1280"/>
      <c r="EEA26" s="1280"/>
      <c r="EEB26" s="1280"/>
      <c r="EEC26" s="1280"/>
      <c r="EED26" s="1280"/>
      <c r="EEE26" s="1280"/>
      <c r="EEF26" s="1280"/>
      <c r="EEG26" s="1280"/>
      <c r="EEH26" s="1280"/>
      <c r="EEI26" s="1280"/>
      <c r="EEJ26" s="1280"/>
      <c r="EEK26" s="1280"/>
      <c r="EEL26" s="1280"/>
      <c r="EEM26" s="1280"/>
      <c r="EEN26" s="1280"/>
      <c r="EEO26" s="1280"/>
      <c r="EEP26" s="1280"/>
      <c r="EEQ26" s="1280"/>
      <c r="EER26" s="1280"/>
      <c r="EES26" s="1280"/>
      <c r="EET26" s="1280"/>
      <c r="EEU26" s="1280"/>
      <c r="EEV26" s="1280"/>
      <c r="EEW26" s="1280"/>
      <c r="EEX26" s="1280"/>
      <c r="EEY26" s="1280"/>
      <c r="EEZ26" s="1280"/>
      <c r="EFA26" s="1280"/>
      <c r="EFB26" s="1280"/>
      <c r="EFC26" s="1280"/>
      <c r="EFD26" s="1280"/>
      <c r="EFE26" s="1280"/>
      <c r="EFF26" s="1280"/>
      <c r="EFG26" s="1280"/>
      <c r="EFH26" s="1280"/>
      <c r="EFI26" s="1280"/>
      <c r="EFJ26" s="1280"/>
      <c r="EFK26" s="1280"/>
      <c r="EFL26" s="1280"/>
      <c r="EFM26" s="1280"/>
      <c r="EFN26" s="1280"/>
      <c r="EFO26" s="1280"/>
      <c r="EFP26" s="1280"/>
      <c r="EFQ26" s="1280"/>
      <c r="EFR26" s="1280"/>
      <c r="EFS26" s="1280"/>
      <c r="EFT26" s="1280"/>
      <c r="EFU26" s="1280"/>
      <c r="EFV26" s="1280"/>
      <c r="EFW26" s="1280"/>
      <c r="EFX26" s="1280"/>
      <c r="EFY26" s="1280"/>
      <c r="EFZ26" s="1280"/>
      <c r="EGA26" s="1280"/>
      <c r="EGB26" s="1280"/>
      <c r="EGC26" s="1280"/>
      <c r="EGD26" s="1280"/>
      <c r="EGE26" s="1280"/>
      <c r="EGF26" s="1280"/>
      <c r="EGG26" s="1280"/>
      <c r="EGH26" s="1280"/>
      <c r="EGI26" s="1280"/>
      <c r="EGJ26" s="1280"/>
      <c r="EGK26" s="1280"/>
      <c r="EGL26" s="1280"/>
      <c r="EGM26" s="1280"/>
      <c r="EGN26" s="1280"/>
      <c r="EGO26" s="1280"/>
      <c r="EGP26" s="1280"/>
      <c r="EGQ26" s="1280"/>
      <c r="EGR26" s="1280"/>
      <c r="EGS26" s="1280"/>
      <c r="EGT26" s="1280"/>
      <c r="EGU26" s="1280"/>
      <c r="EGV26" s="1280"/>
      <c r="EGW26" s="1280"/>
      <c r="EGX26" s="1280"/>
      <c r="EGY26" s="1280"/>
      <c r="EGZ26" s="1280"/>
      <c r="EHA26" s="1280"/>
      <c r="EHB26" s="1280"/>
      <c r="EHC26" s="1280"/>
      <c r="EHD26" s="1280"/>
      <c r="EHE26" s="1280"/>
      <c r="EHF26" s="1280"/>
      <c r="EHG26" s="1280"/>
      <c r="EHH26" s="1280"/>
      <c r="EHI26" s="1280"/>
      <c r="EHJ26" s="1280"/>
      <c r="EHK26" s="1280"/>
      <c r="EHL26" s="1280"/>
      <c r="EHM26" s="1280"/>
      <c r="EHN26" s="1280"/>
      <c r="EHO26" s="1280"/>
      <c r="EHP26" s="1280"/>
      <c r="EHQ26" s="1280"/>
      <c r="EHR26" s="1280"/>
      <c r="EHS26" s="1280"/>
      <c r="EHT26" s="1280"/>
      <c r="EHU26" s="1280"/>
      <c r="EHV26" s="1280"/>
      <c r="EHW26" s="1280"/>
      <c r="EHX26" s="1280"/>
      <c r="EHY26" s="1280"/>
      <c r="EHZ26" s="1280"/>
      <c r="EIA26" s="1280"/>
      <c r="EIB26" s="1280"/>
      <c r="EIC26" s="1280"/>
      <c r="EID26" s="1280"/>
      <c r="EIE26" s="1280"/>
      <c r="EIF26" s="1280"/>
      <c r="EIG26" s="1280"/>
      <c r="EIH26" s="1280"/>
      <c r="EII26" s="1280"/>
      <c r="EIJ26" s="1280"/>
      <c r="EIK26" s="1280"/>
      <c r="EIL26" s="1280"/>
      <c r="EIM26" s="1280"/>
      <c r="EIN26" s="1280"/>
      <c r="EIO26" s="1280"/>
      <c r="EIP26" s="1280"/>
      <c r="EIQ26" s="1280"/>
      <c r="EIR26" s="1280"/>
      <c r="EIS26" s="1280"/>
      <c r="EIT26" s="1280"/>
      <c r="EIU26" s="1280"/>
      <c r="EIV26" s="1280"/>
      <c r="EIW26" s="1280"/>
      <c r="EIX26" s="1280"/>
      <c r="EIY26" s="1280"/>
      <c r="EIZ26" s="1280"/>
      <c r="EJA26" s="1280"/>
      <c r="EJB26" s="1280"/>
      <c r="EJC26" s="1280"/>
      <c r="EJD26" s="1280"/>
      <c r="EJE26" s="1280"/>
      <c r="EJF26" s="1280"/>
      <c r="EJG26" s="1280"/>
      <c r="EJH26" s="1280"/>
      <c r="EJI26" s="1280"/>
      <c r="EJJ26" s="1280"/>
      <c r="EJK26" s="1280"/>
      <c r="EJL26" s="1280"/>
      <c r="EJM26" s="1280"/>
      <c r="EJN26" s="1280"/>
      <c r="EJO26" s="1280"/>
      <c r="EJP26" s="1280"/>
      <c r="EJQ26" s="1280"/>
      <c r="EJR26" s="1280"/>
      <c r="EJS26" s="1280"/>
      <c r="EJT26" s="1280"/>
      <c r="EJU26" s="1280"/>
      <c r="EJV26" s="1280"/>
      <c r="EJW26" s="1280"/>
      <c r="EJX26" s="1280"/>
      <c r="EJY26" s="1280"/>
      <c r="EJZ26" s="1280"/>
      <c r="EKA26" s="1280"/>
      <c r="EKB26" s="1280"/>
      <c r="EKC26" s="1280"/>
      <c r="EKD26" s="1280"/>
      <c r="EKE26" s="1280"/>
      <c r="EKF26" s="1280"/>
      <c r="EKG26" s="1280"/>
      <c r="EKH26" s="1280"/>
      <c r="EKI26" s="1280"/>
      <c r="EKJ26" s="1280"/>
      <c r="EKK26" s="1280"/>
      <c r="EKL26" s="1280"/>
      <c r="EKM26" s="1280"/>
      <c r="EKN26" s="1280"/>
      <c r="EKO26" s="1280"/>
      <c r="EKP26" s="1280"/>
      <c r="EKQ26" s="1280"/>
      <c r="EKR26" s="1280"/>
      <c r="EKS26" s="1280"/>
      <c r="EKT26" s="1280"/>
      <c r="EKU26" s="1280"/>
      <c r="EKV26" s="1280"/>
      <c r="EKW26" s="1280"/>
      <c r="EKX26" s="1280"/>
      <c r="EKY26" s="1280"/>
      <c r="EKZ26" s="1280"/>
      <c r="ELA26" s="1280"/>
      <c r="ELB26" s="1280"/>
      <c r="ELC26" s="1280"/>
      <c r="ELD26" s="1280"/>
      <c r="ELE26" s="1280"/>
      <c r="ELF26" s="1280"/>
      <c r="ELG26" s="1280"/>
      <c r="ELH26" s="1280"/>
      <c r="ELI26" s="1280"/>
      <c r="ELJ26" s="1280"/>
      <c r="ELK26" s="1280"/>
      <c r="ELL26" s="1280"/>
      <c r="ELM26" s="1280"/>
      <c r="ELN26" s="1280"/>
      <c r="ELO26" s="1280"/>
      <c r="ELP26" s="1280"/>
      <c r="ELQ26" s="1280"/>
      <c r="ELR26" s="1280"/>
      <c r="ELS26" s="1280"/>
      <c r="ELT26" s="1280"/>
      <c r="ELU26" s="1280"/>
      <c r="ELV26" s="1280"/>
      <c r="ELW26" s="1280"/>
      <c r="ELX26" s="1280"/>
      <c r="ELY26" s="1280"/>
      <c r="ELZ26" s="1280"/>
      <c r="EMA26" s="1280"/>
      <c r="EMB26" s="1280"/>
      <c r="EMC26" s="1280"/>
      <c r="EMD26" s="1280"/>
      <c r="EME26" s="1280"/>
      <c r="EMF26" s="1280"/>
      <c r="EMG26" s="1280"/>
      <c r="EMH26" s="1280"/>
      <c r="EMI26" s="1280"/>
      <c r="EMJ26" s="1280"/>
      <c r="EMK26" s="1280"/>
      <c r="EML26" s="1280"/>
      <c r="EMM26" s="1280"/>
      <c r="EMN26" s="1280"/>
      <c r="EMO26" s="1280"/>
      <c r="EMP26" s="1280"/>
      <c r="EMQ26" s="1280"/>
      <c r="EMR26" s="1280"/>
      <c r="EMS26" s="1280"/>
      <c r="EMT26" s="1280"/>
      <c r="EMU26" s="1280"/>
      <c r="EMV26" s="1280"/>
      <c r="EMW26" s="1280"/>
      <c r="EMX26" s="1280"/>
      <c r="EMY26" s="1280"/>
      <c r="EMZ26" s="1280"/>
      <c r="ENA26" s="1280"/>
      <c r="ENB26" s="1280"/>
      <c r="ENC26" s="1280"/>
      <c r="END26" s="1280"/>
      <c r="ENE26" s="1280"/>
      <c r="ENF26" s="1280"/>
      <c r="ENG26" s="1280"/>
      <c r="ENH26" s="1280"/>
      <c r="ENI26" s="1280"/>
      <c r="ENJ26" s="1280"/>
      <c r="ENK26" s="1280"/>
      <c r="ENL26" s="1280"/>
      <c r="ENM26" s="1280"/>
      <c r="ENN26" s="1280"/>
      <c r="ENO26" s="1280"/>
      <c r="ENP26" s="1280"/>
      <c r="ENQ26" s="1280"/>
      <c r="ENR26" s="1280"/>
      <c r="ENS26" s="1280"/>
      <c r="ENT26" s="1280"/>
      <c r="ENU26" s="1280"/>
      <c r="ENV26" s="1280"/>
      <c r="ENW26" s="1280"/>
      <c r="ENX26" s="1280"/>
      <c r="ENY26" s="1280"/>
      <c r="ENZ26" s="1280"/>
      <c r="EOA26" s="1280"/>
      <c r="EOB26" s="1280"/>
      <c r="EOC26" s="1280"/>
      <c r="EOD26" s="1280"/>
      <c r="EOE26" s="1280"/>
      <c r="EOF26" s="1280"/>
      <c r="EOG26" s="1280"/>
      <c r="EOH26" s="1280"/>
      <c r="EOI26" s="1280"/>
      <c r="EOJ26" s="1280"/>
      <c r="EOK26" s="1280"/>
      <c r="EOL26" s="1280"/>
      <c r="EOM26" s="1280"/>
      <c r="EON26" s="1280"/>
      <c r="EOO26" s="1280"/>
      <c r="EOP26" s="1280"/>
      <c r="EOQ26" s="1280"/>
      <c r="EOR26" s="1280"/>
      <c r="EOS26" s="1280"/>
      <c r="EOT26" s="1280"/>
      <c r="EOU26" s="1280"/>
      <c r="EOV26" s="1280"/>
      <c r="EOW26" s="1280"/>
      <c r="EOX26" s="1280"/>
      <c r="EOY26" s="1280"/>
      <c r="EOZ26" s="1280"/>
      <c r="EPA26" s="1280"/>
      <c r="EPB26" s="1280"/>
      <c r="EPC26" s="1280"/>
      <c r="EPD26" s="1280"/>
      <c r="EPE26" s="1280"/>
      <c r="EPF26" s="1280"/>
      <c r="EPG26" s="1280"/>
      <c r="EPH26" s="1280"/>
      <c r="EPI26" s="1280"/>
      <c r="EPJ26" s="1280"/>
      <c r="EPK26" s="1280"/>
      <c r="EPL26" s="1280"/>
      <c r="EPM26" s="1280"/>
      <c r="EPN26" s="1280"/>
      <c r="EPO26" s="1280"/>
      <c r="EPP26" s="1280"/>
      <c r="EPQ26" s="1280"/>
      <c r="EPR26" s="1280"/>
      <c r="EPS26" s="1280"/>
      <c r="EPT26" s="1280"/>
      <c r="EPU26" s="1280"/>
      <c r="EPV26" s="1280"/>
      <c r="EPW26" s="1280"/>
      <c r="EPX26" s="1280"/>
      <c r="EPY26" s="1280"/>
      <c r="EPZ26" s="1280"/>
      <c r="EQA26" s="1280"/>
      <c r="EQB26" s="1280"/>
      <c r="EQC26" s="1280"/>
      <c r="EQD26" s="1280"/>
      <c r="EQE26" s="1280"/>
      <c r="EQF26" s="1280"/>
      <c r="EQG26" s="1280"/>
      <c r="EQH26" s="1280"/>
      <c r="EQI26" s="1280"/>
      <c r="EQJ26" s="1280"/>
      <c r="EQK26" s="1280"/>
      <c r="EQL26" s="1280"/>
      <c r="EQM26" s="1280"/>
      <c r="EQN26" s="1280"/>
      <c r="EQO26" s="1280"/>
      <c r="EQP26" s="1280"/>
      <c r="EQQ26" s="1280"/>
      <c r="EQR26" s="1280"/>
      <c r="EQS26" s="1280"/>
      <c r="EQT26" s="1280"/>
      <c r="EQU26" s="1280"/>
      <c r="EQV26" s="1280"/>
      <c r="EQW26" s="1280"/>
      <c r="EQX26" s="1280"/>
      <c r="EQY26" s="1280"/>
      <c r="EQZ26" s="1280"/>
      <c r="ERA26" s="1280"/>
      <c r="ERB26" s="1280"/>
      <c r="ERC26" s="1280"/>
      <c r="ERD26" s="1280"/>
      <c r="ERE26" s="1280"/>
      <c r="ERF26" s="1280"/>
      <c r="ERG26" s="1280"/>
      <c r="ERH26" s="1280"/>
      <c r="ERI26" s="1280"/>
      <c r="ERJ26" s="1280"/>
      <c r="ERK26" s="1280"/>
      <c r="ERL26" s="1280"/>
      <c r="ERM26" s="1280"/>
      <c r="ERN26" s="1280"/>
      <c r="ERO26" s="1280"/>
      <c r="ERP26" s="1280"/>
      <c r="ERQ26" s="1280"/>
      <c r="ERR26" s="1280"/>
      <c r="ERS26" s="1280"/>
      <c r="ERT26" s="1280"/>
      <c r="ERU26" s="1280"/>
      <c r="ERV26" s="1280"/>
      <c r="ERW26" s="1280"/>
      <c r="ERX26" s="1280"/>
      <c r="ERY26" s="1280"/>
      <c r="ERZ26" s="1280"/>
      <c r="ESA26" s="1280"/>
      <c r="ESB26" s="1280"/>
      <c r="ESC26" s="1280"/>
      <c r="ESD26" s="1280"/>
      <c r="ESE26" s="1280"/>
      <c r="ESF26" s="1280"/>
      <c r="ESG26" s="1280"/>
      <c r="ESH26" s="1280"/>
      <c r="ESI26" s="1280"/>
      <c r="ESJ26" s="1280"/>
      <c r="ESK26" s="1280"/>
      <c r="ESL26" s="1280"/>
      <c r="ESM26" s="1280"/>
      <c r="ESN26" s="1280"/>
      <c r="ESO26" s="1280"/>
      <c r="ESP26" s="1280"/>
      <c r="ESQ26" s="1280"/>
      <c r="ESR26" s="1280"/>
      <c r="ESS26" s="1280"/>
      <c r="EST26" s="1280"/>
      <c r="ESU26" s="1280"/>
      <c r="ESV26" s="1280"/>
      <c r="ESW26" s="1280"/>
      <c r="ESX26" s="1280"/>
      <c r="ESY26" s="1280"/>
      <c r="ESZ26" s="1280"/>
      <c r="ETA26" s="1280"/>
      <c r="ETB26" s="1280"/>
      <c r="ETC26" s="1280"/>
      <c r="ETD26" s="1280"/>
      <c r="ETE26" s="1280"/>
      <c r="ETF26" s="1280"/>
      <c r="ETG26" s="1280"/>
      <c r="ETH26" s="1280"/>
      <c r="ETI26" s="1280"/>
      <c r="ETJ26" s="1280"/>
      <c r="ETK26" s="1280"/>
      <c r="ETL26" s="1280"/>
      <c r="ETM26" s="1280"/>
      <c r="ETN26" s="1280"/>
      <c r="ETO26" s="1280"/>
      <c r="ETP26" s="1280"/>
      <c r="ETQ26" s="1280"/>
      <c r="ETR26" s="1280"/>
      <c r="ETS26" s="1280"/>
      <c r="ETT26" s="1280"/>
      <c r="ETU26" s="1280"/>
      <c r="ETV26" s="1280"/>
      <c r="ETW26" s="1280"/>
      <c r="ETX26" s="1280"/>
      <c r="ETY26" s="1280"/>
      <c r="ETZ26" s="1280"/>
      <c r="EUA26" s="1280"/>
      <c r="EUB26" s="1280"/>
      <c r="EUC26" s="1280"/>
      <c r="EUD26" s="1280"/>
      <c r="EUE26" s="1280"/>
      <c r="EUF26" s="1280"/>
      <c r="EUG26" s="1280"/>
      <c r="EUH26" s="1280"/>
      <c r="EUI26" s="1280"/>
      <c r="EUJ26" s="1280"/>
      <c r="EUK26" s="1280"/>
      <c r="EUL26" s="1280"/>
      <c r="EUM26" s="1280"/>
      <c r="EUN26" s="1280"/>
      <c r="EUO26" s="1280"/>
      <c r="EUP26" s="1280"/>
      <c r="EUQ26" s="1280"/>
      <c r="EUR26" s="1280"/>
      <c r="EUS26" s="1280"/>
      <c r="EUT26" s="1280"/>
      <c r="EUU26" s="1280"/>
      <c r="EUV26" s="1280"/>
      <c r="EUW26" s="1280"/>
      <c r="EUX26" s="1280"/>
      <c r="EUY26" s="1280"/>
      <c r="EUZ26" s="1280"/>
      <c r="EVA26" s="1280"/>
      <c r="EVB26" s="1280"/>
      <c r="EVC26" s="1280"/>
      <c r="EVD26" s="1280"/>
      <c r="EVE26" s="1280"/>
      <c r="EVF26" s="1280"/>
      <c r="EVG26" s="1280"/>
      <c r="EVH26" s="1280"/>
      <c r="EVI26" s="1280"/>
      <c r="EVJ26" s="1280"/>
      <c r="EVK26" s="1280"/>
      <c r="EVL26" s="1280"/>
      <c r="EVM26" s="1280"/>
      <c r="EVN26" s="1280"/>
      <c r="EVO26" s="1280"/>
      <c r="EVP26" s="1280"/>
      <c r="EVQ26" s="1280"/>
      <c r="EVR26" s="1280"/>
      <c r="EVS26" s="1280"/>
      <c r="EVT26" s="1280"/>
      <c r="EVU26" s="1280"/>
      <c r="EVV26" s="1280"/>
      <c r="EVW26" s="1280"/>
      <c r="EVX26" s="1280"/>
      <c r="EVY26" s="1280"/>
      <c r="EVZ26" s="1280"/>
      <c r="EWA26" s="1280"/>
      <c r="EWB26" s="1280"/>
      <c r="EWC26" s="1280"/>
      <c r="EWD26" s="1280"/>
      <c r="EWE26" s="1280"/>
      <c r="EWF26" s="1280"/>
      <c r="EWG26" s="1280"/>
      <c r="EWH26" s="1280"/>
      <c r="EWI26" s="1280"/>
      <c r="EWJ26" s="1280"/>
      <c r="EWK26" s="1280"/>
      <c r="EWL26" s="1280"/>
      <c r="EWM26" s="1280"/>
      <c r="EWN26" s="1280"/>
      <c r="EWO26" s="1280"/>
      <c r="EWP26" s="1280"/>
      <c r="EWQ26" s="1280"/>
      <c r="EWR26" s="1280"/>
      <c r="EWS26" s="1280"/>
      <c r="EWT26" s="1280"/>
      <c r="EWU26" s="1280"/>
      <c r="EWV26" s="1280"/>
      <c r="EWW26" s="1280"/>
      <c r="EWX26" s="1280"/>
      <c r="EWY26" s="1280"/>
      <c r="EWZ26" s="1280"/>
      <c r="EXA26" s="1280"/>
      <c r="EXB26" s="1280"/>
      <c r="EXC26" s="1280"/>
      <c r="EXD26" s="1280"/>
      <c r="EXE26" s="1280"/>
      <c r="EXF26" s="1280"/>
      <c r="EXG26" s="1280"/>
      <c r="EXH26" s="1280"/>
      <c r="EXI26" s="1280"/>
      <c r="EXJ26" s="1280"/>
      <c r="EXK26" s="1280"/>
      <c r="EXL26" s="1280"/>
      <c r="EXM26" s="1280"/>
      <c r="EXN26" s="1280"/>
      <c r="EXO26" s="1280"/>
      <c r="EXP26" s="1280"/>
      <c r="EXQ26" s="1280"/>
      <c r="EXR26" s="1280"/>
      <c r="EXS26" s="1280"/>
      <c r="EXT26" s="1280"/>
      <c r="EXU26" s="1280"/>
      <c r="EXV26" s="1280"/>
      <c r="EXW26" s="1280"/>
      <c r="EXX26" s="1280"/>
      <c r="EXY26" s="1280"/>
      <c r="EXZ26" s="1280"/>
      <c r="EYA26" s="1280"/>
      <c r="EYB26" s="1280"/>
      <c r="EYC26" s="1280"/>
      <c r="EYD26" s="1280"/>
      <c r="EYE26" s="1280"/>
      <c r="EYF26" s="1280"/>
      <c r="EYG26" s="1280"/>
      <c r="EYH26" s="1280"/>
      <c r="EYI26" s="1280"/>
      <c r="EYJ26" s="1280"/>
      <c r="EYK26" s="1280"/>
      <c r="EYL26" s="1280"/>
      <c r="EYM26" s="1280"/>
      <c r="EYN26" s="1280"/>
      <c r="EYO26" s="1280"/>
      <c r="EYP26" s="1280"/>
      <c r="EYQ26" s="1280"/>
      <c r="EYR26" s="1280"/>
      <c r="EYS26" s="1280"/>
      <c r="EYT26" s="1280"/>
      <c r="EYU26" s="1280"/>
      <c r="EYV26" s="1280"/>
      <c r="EYW26" s="1280"/>
      <c r="EYX26" s="1280"/>
      <c r="EYY26" s="1280"/>
      <c r="EYZ26" s="1280"/>
      <c r="EZA26" s="1280"/>
      <c r="EZB26" s="1280"/>
      <c r="EZC26" s="1280"/>
      <c r="EZD26" s="1280"/>
      <c r="EZE26" s="1280"/>
      <c r="EZF26" s="1280"/>
      <c r="EZG26" s="1280"/>
      <c r="EZH26" s="1280"/>
      <c r="EZI26" s="1280"/>
      <c r="EZJ26" s="1280"/>
      <c r="EZK26" s="1280"/>
      <c r="EZL26" s="1280"/>
      <c r="EZM26" s="1280"/>
      <c r="EZN26" s="1280"/>
      <c r="EZO26" s="1280"/>
      <c r="EZP26" s="1280"/>
      <c r="EZQ26" s="1280"/>
      <c r="EZR26" s="1280"/>
      <c r="EZS26" s="1280"/>
      <c r="EZT26" s="1280"/>
      <c r="EZU26" s="1280"/>
      <c r="EZV26" s="1280"/>
      <c r="EZW26" s="1280"/>
      <c r="EZX26" s="1280"/>
      <c r="EZY26" s="1280"/>
      <c r="EZZ26" s="1280"/>
      <c r="FAA26" s="1280"/>
      <c r="FAB26" s="1280"/>
      <c r="FAC26" s="1280"/>
      <c r="FAD26" s="1280"/>
      <c r="FAE26" s="1280"/>
      <c r="FAF26" s="1280"/>
      <c r="FAG26" s="1280"/>
      <c r="FAH26" s="1280"/>
      <c r="FAI26" s="1280"/>
      <c r="FAJ26" s="1280"/>
      <c r="FAK26" s="1280"/>
      <c r="FAL26" s="1280"/>
      <c r="FAM26" s="1280"/>
      <c r="FAN26" s="1280"/>
      <c r="FAO26" s="1280"/>
      <c r="FAP26" s="1280"/>
      <c r="FAQ26" s="1280"/>
      <c r="FAR26" s="1280"/>
      <c r="FAS26" s="1280"/>
      <c r="FAT26" s="1280"/>
      <c r="FAU26" s="1280"/>
      <c r="FAV26" s="1280"/>
      <c r="FAW26" s="1280"/>
      <c r="FAX26" s="1280"/>
      <c r="FAY26" s="1280"/>
      <c r="FAZ26" s="1280"/>
      <c r="FBA26" s="1280"/>
      <c r="FBB26" s="1280"/>
      <c r="FBC26" s="1280"/>
      <c r="FBD26" s="1280"/>
      <c r="FBE26" s="1280"/>
      <c r="FBF26" s="1280"/>
      <c r="FBG26" s="1280"/>
      <c r="FBH26" s="1280"/>
      <c r="FBI26" s="1280"/>
      <c r="FBJ26" s="1280"/>
      <c r="FBK26" s="1280"/>
      <c r="FBL26" s="1280"/>
      <c r="FBM26" s="1280"/>
      <c r="FBN26" s="1280"/>
      <c r="FBO26" s="1280"/>
      <c r="FBP26" s="1280"/>
      <c r="FBQ26" s="1280"/>
      <c r="FBR26" s="1280"/>
      <c r="FBS26" s="1280"/>
      <c r="FBT26" s="1280"/>
      <c r="FBU26" s="1280"/>
      <c r="FBV26" s="1280"/>
      <c r="FBW26" s="1280"/>
      <c r="FBX26" s="1280"/>
      <c r="FBY26" s="1280"/>
      <c r="FBZ26" s="1280"/>
      <c r="FCA26" s="1280"/>
      <c r="FCB26" s="1280"/>
      <c r="FCC26" s="1280"/>
      <c r="FCD26" s="1280"/>
      <c r="FCE26" s="1280"/>
      <c r="FCF26" s="1280"/>
      <c r="FCG26" s="1280"/>
      <c r="FCH26" s="1280"/>
      <c r="FCI26" s="1280"/>
      <c r="FCJ26" s="1280"/>
      <c r="FCK26" s="1280"/>
      <c r="FCL26" s="1280"/>
      <c r="FCM26" s="1280"/>
      <c r="FCN26" s="1280"/>
      <c r="FCO26" s="1280"/>
      <c r="FCP26" s="1280"/>
      <c r="FCQ26" s="1280"/>
      <c r="FCR26" s="1280"/>
      <c r="FCS26" s="1280"/>
      <c r="FCT26" s="1280"/>
      <c r="FCU26" s="1280"/>
      <c r="FCV26" s="1280"/>
      <c r="FCW26" s="1280"/>
      <c r="FCX26" s="1280"/>
      <c r="FCY26" s="1280"/>
      <c r="FCZ26" s="1280"/>
      <c r="FDA26" s="1280"/>
      <c r="FDB26" s="1280"/>
      <c r="FDC26" s="1280"/>
      <c r="FDD26" s="1280"/>
      <c r="FDE26" s="1280"/>
      <c r="FDF26" s="1280"/>
      <c r="FDG26" s="1280"/>
      <c r="FDH26" s="1280"/>
      <c r="FDI26" s="1280"/>
      <c r="FDJ26" s="1280"/>
      <c r="FDK26" s="1280"/>
      <c r="FDL26" s="1280"/>
      <c r="FDM26" s="1280"/>
      <c r="FDN26" s="1280"/>
      <c r="FDO26" s="1280"/>
      <c r="FDP26" s="1280"/>
      <c r="FDQ26" s="1280"/>
      <c r="FDR26" s="1280"/>
      <c r="FDS26" s="1280"/>
      <c r="FDT26" s="1280"/>
      <c r="FDU26" s="1280"/>
      <c r="FDV26" s="1280"/>
      <c r="FDW26" s="1280"/>
      <c r="FDX26" s="1280"/>
      <c r="FDY26" s="1280"/>
      <c r="FDZ26" s="1280"/>
      <c r="FEA26" s="1280"/>
      <c r="FEB26" s="1280"/>
      <c r="FEC26" s="1280"/>
      <c r="FED26" s="1280"/>
      <c r="FEE26" s="1280"/>
      <c r="FEF26" s="1280"/>
      <c r="FEG26" s="1280"/>
      <c r="FEH26" s="1280"/>
      <c r="FEI26" s="1280"/>
      <c r="FEJ26" s="1280"/>
      <c r="FEK26" s="1280"/>
      <c r="FEL26" s="1280"/>
      <c r="FEM26" s="1280"/>
      <c r="FEN26" s="1280"/>
      <c r="FEO26" s="1280"/>
      <c r="FEP26" s="1280"/>
      <c r="FEQ26" s="1280"/>
      <c r="FER26" s="1280"/>
      <c r="FES26" s="1280"/>
      <c r="FET26" s="1280"/>
      <c r="FEU26" s="1280"/>
      <c r="FEV26" s="1280"/>
      <c r="FEW26" s="1280"/>
      <c r="FEX26" s="1280"/>
      <c r="FEY26" s="1280"/>
      <c r="FEZ26" s="1280"/>
      <c r="FFA26" s="1280"/>
      <c r="FFB26" s="1280"/>
      <c r="FFC26" s="1280"/>
      <c r="FFD26" s="1280"/>
      <c r="FFE26" s="1280"/>
      <c r="FFF26" s="1280"/>
      <c r="FFG26" s="1280"/>
      <c r="FFH26" s="1280"/>
      <c r="FFI26" s="1280"/>
      <c r="FFJ26" s="1280"/>
      <c r="FFK26" s="1280"/>
      <c r="FFL26" s="1280"/>
      <c r="FFM26" s="1280"/>
      <c r="FFN26" s="1280"/>
      <c r="FFO26" s="1280"/>
      <c r="FFP26" s="1280"/>
      <c r="FFQ26" s="1280"/>
      <c r="FFR26" s="1280"/>
      <c r="FFS26" s="1280"/>
      <c r="FFT26" s="1280"/>
      <c r="FFU26" s="1280"/>
      <c r="FFV26" s="1280"/>
      <c r="FFW26" s="1280"/>
      <c r="FFX26" s="1280"/>
      <c r="FFY26" s="1280"/>
      <c r="FFZ26" s="1280"/>
      <c r="FGA26" s="1280"/>
      <c r="FGB26" s="1280"/>
      <c r="FGC26" s="1280"/>
      <c r="FGD26" s="1280"/>
      <c r="FGE26" s="1280"/>
      <c r="FGF26" s="1280"/>
      <c r="FGG26" s="1280"/>
      <c r="FGH26" s="1280"/>
      <c r="FGI26" s="1280"/>
      <c r="FGJ26" s="1280"/>
      <c r="FGK26" s="1280"/>
      <c r="FGL26" s="1280"/>
      <c r="FGM26" s="1280"/>
      <c r="FGN26" s="1280"/>
      <c r="FGO26" s="1280"/>
      <c r="FGP26" s="1280"/>
      <c r="FGQ26" s="1280"/>
      <c r="FGR26" s="1280"/>
      <c r="FGS26" s="1280"/>
      <c r="FGT26" s="1280"/>
      <c r="FGU26" s="1280"/>
      <c r="FGV26" s="1280"/>
      <c r="FGW26" s="1280"/>
      <c r="FGX26" s="1280"/>
      <c r="FGY26" s="1280"/>
      <c r="FGZ26" s="1280"/>
      <c r="FHA26" s="1280"/>
      <c r="FHB26" s="1280"/>
      <c r="FHC26" s="1280"/>
      <c r="FHD26" s="1280"/>
      <c r="FHE26" s="1280"/>
      <c r="FHF26" s="1280"/>
      <c r="FHG26" s="1280"/>
      <c r="FHH26" s="1280"/>
      <c r="FHI26" s="1280"/>
      <c r="FHJ26" s="1280"/>
      <c r="FHK26" s="1280"/>
      <c r="FHL26" s="1280"/>
      <c r="FHM26" s="1280"/>
      <c r="FHN26" s="1280"/>
      <c r="FHO26" s="1280"/>
      <c r="FHP26" s="1280"/>
      <c r="FHQ26" s="1280"/>
      <c r="FHR26" s="1280"/>
      <c r="FHS26" s="1280"/>
      <c r="FHT26" s="1280"/>
      <c r="FHU26" s="1280"/>
      <c r="FHV26" s="1280"/>
      <c r="FHW26" s="1280"/>
      <c r="FHX26" s="1280"/>
      <c r="FHY26" s="1280"/>
      <c r="FHZ26" s="1280"/>
      <c r="FIA26" s="1280"/>
      <c r="FIB26" s="1280"/>
      <c r="FIC26" s="1280"/>
      <c r="FID26" s="1280"/>
      <c r="FIE26" s="1280"/>
      <c r="FIF26" s="1280"/>
      <c r="FIG26" s="1280"/>
      <c r="FIH26" s="1280"/>
      <c r="FII26" s="1280"/>
      <c r="FIJ26" s="1280"/>
      <c r="FIK26" s="1280"/>
      <c r="FIL26" s="1280"/>
      <c r="FIM26" s="1280"/>
      <c r="FIN26" s="1280"/>
      <c r="FIO26" s="1280"/>
      <c r="FIP26" s="1280"/>
      <c r="FIQ26" s="1280"/>
      <c r="FIR26" s="1280"/>
      <c r="FIS26" s="1280"/>
      <c r="FIT26" s="1280"/>
      <c r="FIU26" s="1280"/>
      <c r="FIV26" s="1280"/>
      <c r="FIW26" s="1280"/>
      <c r="FIX26" s="1280"/>
      <c r="FIY26" s="1280"/>
      <c r="FIZ26" s="1280"/>
      <c r="FJA26" s="1280"/>
      <c r="FJB26" s="1280"/>
      <c r="FJC26" s="1280"/>
      <c r="FJD26" s="1280"/>
      <c r="FJE26" s="1280"/>
      <c r="FJF26" s="1280"/>
      <c r="FJG26" s="1280"/>
      <c r="FJH26" s="1280"/>
      <c r="FJI26" s="1280"/>
      <c r="FJJ26" s="1280"/>
      <c r="FJK26" s="1280"/>
      <c r="FJL26" s="1280"/>
      <c r="FJM26" s="1280"/>
      <c r="FJN26" s="1280"/>
      <c r="FJO26" s="1280"/>
      <c r="FJP26" s="1280"/>
      <c r="FJQ26" s="1280"/>
      <c r="FJR26" s="1280"/>
      <c r="FJS26" s="1280"/>
      <c r="FJT26" s="1280"/>
      <c r="FJU26" s="1280"/>
      <c r="FJV26" s="1280"/>
      <c r="FJW26" s="1280"/>
      <c r="FJX26" s="1280"/>
      <c r="FJY26" s="1280"/>
      <c r="FJZ26" s="1280"/>
      <c r="FKA26" s="1280"/>
      <c r="FKB26" s="1280"/>
      <c r="FKC26" s="1280"/>
      <c r="FKD26" s="1280"/>
      <c r="FKE26" s="1280"/>
      <c r="FKF26" s="1280"/>
      <c r="FKG26" s="1280"/>
      <c r="FKH26" s="1280"/>
      <c r="FKI26" s="1280"/>
      <c r="FKJ26" s="1280"/>
      <c r="FKK26" s="1280"/>
      <c r="FKL26" s="1280"/>
      <c r="FKM26" s="1280"/>
      <c r="FKN26" s="1280"/>
      <c r="FKO26" s="1280"/>
      <c r="FKP26" s="1280"/>
      <c r="FKQ26" s="1280"/>
      <c r="FKR26" s="1280"/>
      <c r="FKS26" s="1280"/>
      <c r="FKT26" s="1280"/>
      <c r="FKU26" s="1280"/>
      <c r="FKV26" s="1280"/>
      <c r="FKW26" s="1280"/>
      <c r="FKX26" s="1280"/>
      <c r="FKY26" s="1280"/>
      <c r="FKZ26" s="1280"/>
      <c r="FLA26" s="1280"/>
      <c r="FLB26" s="1280"/>
      <c r="FLC26" s="1280"/>
      <c r="FLD26" s="1280"/>
      <c r="FLE26" s="1280"/>
      <c r="FLF26" s="1280"/>
      <c r="FLG26" s="1280"/>
      <c r="FLH26" s="1280"/>
      <c r="FLI26" s="1280"/>
      <c r="FLJ26" s="1280"/>
      <c r="FLK26" s="1280"/>
      <c r="FLL26" s="1280"/>
      <c r="FLM26" s="1280"/>
      <c r="FLN26" s="1280"/>
      <c r="FLO26" s="1280"/>
      <c r="FLP26" s="1280"/>
      <c r="FLQ26" s="1280"/>
      <c r="FLR26" s="1280"/>
      <c r="FLS26" s="1280"/>
      <c r="FLT26" s="1280"/>
      <c r="FLU26" s="1280"/>
      <c r="FLV26" s="1280"/>
      <c r="FLW26" s="1280"/>
      <c r="FLX26" s="1280"/>
      <c r="FLY26" s="1280"/>
      <c r="FLZ26" s="1280"/>
      <c r="FMA26" s="1280"/>
      <c r="FMB26" s="1280"/>
      <c r="FMC26" s="1280"/>
      <c r="FMD26" s="1280"/>
      <c r="FME26" s="1280"/>
      <c r="FMF26" s="1280"/>
      <c r="FMG26" s="1280"/>
      <c r="FMH26" s="1280"/>
      <c r="FMI26" s="1280"/>
      <c r="FMJ26" s="1280"/>
      <c r="FMK26" s="1280"/>
      <c r="FML26" s="1280"/>
      <c r="FMM26" s="1280"/>
      <c r="FMN26" s="1280"/>
      <c r="FMO26" s="1280"/>
      <c r="FMP26" s="1280"/>
      <c r="FMQ26" s="1280"/>
      <c r="FMR26" s="1280"/>
      <c r="FMS26" s="1280"/>
      <c r="FMT26" s="1280"/>
      <c r="FMU26" s="1280"/>
      <c r="FMV26" s="1280"/>
      <c r="FMW26" s="1280"/>
      <c r="FMX26" s="1280"/>
      <c r="FMY26" s="1280"/>
      <c r="FMZ26" s="1280"/>
      <c r="FNA26" s="1280"/>
      <c r="FNB26" s="1280"/>
      <c r="FNC26" s="1280"/>
      <c r="FND26" s="1280"/>
      <c r="FNE26" s="1280"/>
      <c r="FNF26" s="1280"/>
      <c r="FNG26" s="1280"/>
      <c r="FNH26" s="1280"/>
      <c r="FNI26" s="1280"/>
      <c r="FNJ26" s="1280"/>
      <c r="FNK26" s="1280"/>
      <c r="FNL26" s="1280"/>
      <c r="FNM26" s="1280"/>
      <c r="FNN26" s="1280"/>
      <c r="FNO26" s="1280"/>
      <c r="FNP26" s="1280"/>
      <c r="FNQ26" s="1280"/>
      <c r="FNR26" s="1280"/>
      <c r="FNS26" s="1280"/>
      <c r="FNT26" s="1280"/>
      <c r="FNU26" s="1280"/>
      <c r="FNV26" s="1280"/>
      <c r="FNW26" s="1280"/>
      <c r="FNX26" s="1280"/>
      <c r="FNY26" s="1280"/>
      <c r="FNZ26" s="1280"/>
      <c r="FOA26" s="1280"/>
      <c r="FOB26" s="1280"/>
      <c r="FOC26" s="1280"/>
      <c r="FOD26" s="1280"/>
      <c r="FOE26" s="1280"/>
      <c r="FOF26" s="1280"/>
      <c r="FOG26" s="1280"/>
      <c r="FOH26" s="1280"/>
      <c r="FOI26" s="1280"/>
      <c r="FOJ26" s="1280"/>
      <c r="FOK26" s="1280"/>
      <c r="FOL26" s="1280"/>
      <c r="FOM26" s="1280"/>
      <c r="FON26" s="1280"/>
      <c r="FOO26" s="1280"/>
      <c r="FOP26" s="1280"/>
      <c r="FOQ26" s="1280"/>
      <c r="FOR26" s="1280"/>
      <c r="FOS26" s="1280"/>
      <c r="FOT26" s="1280"/>
      <c r="FOU26" s="1280"/>
      <c r="FOV26" s="1280"/>
      <c r="FOW26" s="1280"/>
      <c r="FOX26" s="1280"/>
      <c r="FOY26" s="1280"/>
      <c r="FOZ26" s="1280"/>
      <c r="FPA26" s="1280"/>
      <c r="FPB26" s="1280"/>
      <c r="FPC26" s="1280"/>
      <c r="FPD26" s="1280"/>
      <c r="FPE26" s="1280"/>
      <c r="FPF26" s="1280"/>
      <c r="FPG26" s="1280"/>
      <c r="FPH26" s="1280"/>
      <c r="FPI26" s="1280"/>
      <c r="FPJ26" s="1280"/>
      <c r="FPK26" s="1280"/>
      <c r="FPL26" s="1280"/>
      <c r="FPM26" s="1280"/>
      <c r="FPN26" s="1280"/>
      <c r="FPO26" s="1280"/>
      <c r="FPP26" s="1280"/>
      <c r="FPQ26" s="1280"/>
      <c r="FPR26" s="1280"/>
      <c r="FPS26" s="1280"/>
      <c r="FPT26" s="1280"/>
      <c r="FPU26" s="1280"/>
      <c r="FPV26" s="1280"/>
      <c r="FPW26" s="1280"/>
      <c r="FPX26" s="1280"/>
      <c r="FPY26" s="1280"/>
      <c r="FPZ26" s="1280"/>
      <c r="FQA26" s="1280"/>
      <c r="FQB26" s="1280"/>
      <c r="FQC26" s="1280"/>
      <c r="FQD26" s="1280"/>
      <c r="FQE26" s="1280"/>
      <c r="FQF26" s="1280"/>
      <c r="FQG26" s="1280"/>
      <c r="FQH26" s="1280"/>
      <c r="FQI26" s="1280"/>
      <c r="FQJ26" s="1280"/>
      <c r="FQK26" s="1280"/>
      <c r="FQL26" s="1280"/>
      <c r="FQM26" s="1280"/>
      <c r="FQN26" s="1280"/>
      <c r="FQO26" s="1280"/>
      <c r="FQP26" s="1280"/>
      <c r="FQQ26" s="1280"/>
      <c r="FQR26" s="1280"/>
      <c r="FQS26" s="1280"/>
      <c r="FQT26" s="1280"/>
      <c r="FQU26" s="1280"/>
      <c r="FQV26" s="1280"/>
      <c r="FQW26" s="1280"/>
      <c r="FQX26" s="1280"/>
      <c r="FQY26" s="1280"/>
      <c r="FQZ26" s="1280"/>
      <c r="FRA26" s="1280"/>
      <c r="FRB26" s="1280"/>
      <c r="FRC26" s="1280"/>
      <c r="FRD26" s="1280"/>
      <c r="FRE26" s="1280"/>
      <c r="FRF26" s="1280"/>
      <c r="FRG26" s="1280"/>
      <c r="FRH26" s="1280"/>
      <c r="FRI26" s="1280"/>
      <c r="FRJ26" s="1280"/>
      <c r="FRK26" s="1280"/>
      <c r="FRL26" s="1280"/>
      <c r="FRM26" s="1280"/>
      <c r="FRN26" s="1280"/>
      <c r="FRO26" s="1280"/>
      <c r="FRP26" s="1280"/>
      <c r="FRQ26" s="1280"/>
      <c r="FRR26" s="1280"/>
      <c r="FRS26" s="1280"/>
      <c r="FRT26" s="1280"/>
      <c r="FRU26" s="1280"/>
      <c r="FRV26" s="1280"/>
      <c r="FRW26" s="1280"/>
      <c r="FRX26" s="1280"/>
      <c r="FRY26" s="1280"/>
      <c r="FRZ26" s="1280"/>
      <c r="FSA26" s="1280"/>
      <c r="FSB26" s="1280"/>
      <c r="FSC26" s="1280"/>
      <c r="FSD26" s="1280"/>
      <c r="FSE26" s="1280"/>
      <c r="FSF26" s="1280"/>
      <c r="FSG26" s="1280"/>
      <c r="FSH26" s="1280"/>
      <c r="FSI26" s="1280"/>
      <c r="FSJ26" s="1280"/>
      <c r="FSK26" s="1280"/>
      <c r="FSL26" s="1280"/>
      <c r="FSM26" s="1280"/>
      <c r="FSN26" s="1280"/>
      <c r="FSO26" s="1280"/>
      <c r="FSP26" s="1280"/>
      <c r="FSQ26" s="1280"/>
      <c r="FSR26" s="1280"/>
      <c r="FSS26" s="1280"/>
      <c r="FST26" s="1280"/>
      <c r="FSU26" s="1280"/>
      <c r="FSV26" s="1280"/>
      <c r="FSW26" s="1280"/>
      <c r="FSX26" s="1280"/>
      <c r="FSY26" s="1280"/>
      <c r="FSZ26" s="1280"/>
      <c r="FTA26" s="1280"/>
      <c r="FTB26" s="1280"/>
      <c r="FTC26" s="1280"/>
      <c r="FTD26" s="1280"/>
      <c r="FTE26" s="1280"/>
      <c r="FTF26" s="1280"/>
      <c r="FTG26" s="1280"/>
      <c r="FTH26" s="1280"/>
      <c r="FTI26" s="1280"/>
      <c r="FTJ26" s="1280"/>
      <c r="FTK26" s="1280"/>
      <c r="FTL26" s="1280"/>
      <c r="FTM26" s="1280"/>
      <c r="FTN26" s="1280"/>
      <c r="FTO26" s="1280"/>
      <c r="FTP26" s="1280"/>
      <c r="FTQ26" s="1280"/>
      <c r="FTR26" s="1280"/>
      <c r="FTS26" s="1280"/>
      <c r="FTT26" s="1280"/>
      <c r="FTU26" s="1280"/>
      <c r="FTV26" s="1280"/>
      <c r="FTW26" s="1280"/>
      <c r="FTX26" s="1280"/>
      <c r="FTY26" s="1280"/>
      <c r="FTZ26" s="1280"/>
      <c r="FUA26" s="1280"/>
      <c r="FUB26" s="1280"/>
      <c r="FUC26" s="1280"/>
      <c r="FUD26" s="1280"/>
      <c r="FUE26" s="1280"/>
      <c r="FUF26" s="1280"/>
      <c r="FUG26" s="1280"/>
      <c r="FUH26" s="1280"/>
      <c r="FUI26" s="1280"/>
      <c r="FUJ26" s="1280"/>
      <c r="FUK26" s="1280"/>
      <c r="FUL26" s="1280"/>
      <c r="FUM26" s="1280"/>
      <c r="FUN26" s="1280"/>
      <c r="FUO26" s="1280"/>
      <c r="FUP26" s="1280"/>
      <c r="FUQ26" s="1280"/>
      <c r="FUR26" s="1280"/>
      <c r="FUS26" s="1280"/>
      <c r="FUT26" s="1280"/>
      <c r="FUU26" s="1280"/>
      <c r="FUV26" s="1280"/>
      <c r="FUW26" s="1280"/>
      <c r="FUX26" s="1280"/>
      <c r="FUY26" s="1280"/>
      <c r="FUZ26" s="1280"/>
      <c r="FVA26" s="1280"/>
      <c r="FVB26" s="1280"/>
      <c r="FVC26" s="1280"/>
      <c r="FVD26" s="1280"/>
      <c r="FVE26" s="1280"/>
      <c r="FVF26" s="1280"/>
      <c r="FVG26" s="1280"/>
      <c r="FVH26" s="1280"/>
      <c r="FVI26" s="1280"/>
      <c r="FVJ26" s="1280"/>
      <c r="FVK26" s="1280"/>
      <c r="FVL26" s="1280"/>
      <c r="FVM26" s="1280"/>
      <c r="FVN26" s="1280"/>
      <c r="FVO26" s="1280"/>
      <c r="FVP26" s="1280"/>
      <c r="FVQ26" s="1280"/>
      <c r="FVR26" s="1280"/>
      <c r="FVS26" s="1280"/>
      <c r="FVT26" s="1280"/>
      <c r="FVU26" s="1280"/>
      <c r="FVV26" s="1280"/>
      <c r="FVW26" s="1280"/>
      <c r="FVX26" s="1280"/>
      <c r="FVY26" s="1280"/>
      <c r="FVZ26" s="1280"/>
      <c r="FWA26" s="1280"/>
      <c r="FWB26" s="1280"/>
      <c r="FWC26" s="1280"/>
      <c r="FWD26" s="1280"/>
      <c r="FWE26" s="1280"/>
      <c r="FWF26" s="1280"/>
      <c r="FWG26" s="1280"/>
      <c r="FWH26" s="1280"/>
      <c r="FWI26" s="1280"/>
      <c r="FWJ26" s="1280"/>
      <c r="FWK26" s="1280"/>
      <c r="FWL26" s="1280"/>
      <c r="FWM26" s="1280"/>
      <c r="FWN26" s="1280"/>
      <c r="FWO26" s="1280"/>
      <c r="FWP26" s="1280"/>
      <c r="FWQ26" s="1280"/>
      <c r="FWR26" s="1280"/>
      <c r="FWS26" s="1280"/>
      <c r="FWT26" s="1280"/>
      <c r="FWU26" s="1280"/>
      <c r="FWV26" s="1280"/>
      <c r="FWW26" s="1280"/>
      <c r="FWX26" s="1280"/>
      <c r="FWY26" s="1280"/>
      <c r="FWZ26" s="1280"/>
      <c r="FXA26" s="1280"/>
      <c r="FXB26" s="1280"/>
      <c r="FXC26" s="1280"/>
      <c r="FXD26" s="1280"/>
      <c r="FXE26" s="1280"/>
      <c r="FXF26" s="1280"/>
      <c r="FXG26" s="1280"/>
      <c r="FXH26" s="1280"/>
      <c r="FXI26" s="1280"/>
      <c r="FXJ26" s="1280"/>
      <c r="FXK26" s="1280"/>
      <c r="FXL26" s="1280"/>
      <c r="FXM26" s="1280"/>
      <c r="FXN26" s="1280"/>
      <c r="FXO26" s="1280"/>
      <c r="FXP26" s="1280"/>
      <c r="FXQ26" s="1280"/>
      <c r="FXR26" s="1280"/>
      <c r="FXS26" s="1280"/>
      <c r="FXT26" s="1280"/>
      <c r="FXU26" s="1280"/>
      <c r="FXV26" s="1280"/>
      <c r="FXW26" s="1280"/>
      <c r="FXX26" s="1280"/>
      <c r="FXY26" s="1280"/>
      <c r="FXZ26" s="1280"/>
      <c r="FYA26" s="1280"/>
      <c r="FYB26" s="1280"/>
      <c r="FYC26" s="1280"/>
      <c r="FYD26" s="1280"/>
      <c r="FYE26" s="1280"/>
      <c r="FYF26" s="1280"/>
      <c r="FYG26" s="1280"/>
      <c r="FYH26" s="1280"/>
      <c r="FYI26" s="1280"/>
      <c r="FYJ26" s="1280"/>
      <c r="FYK26" s="1280"/>
      <c r="FYL26" s="1280"/>
      <c r="FYM26" s="1280"/>
      <c r="FYN26" s="1280"/>
      <c r="FYO26" s="1280"/>
      <c r="FYP26" s="1280"/>
      <c r="FYQ26" s="1280"/>
      <c r="FYR26" s="1280"/>
      <c r="FYS26" s="1280"/>
      <c r="FYT26" s="1280"/>
      <c r="FYU26" s="1280"/>
      <c r="FYV26" s="1280"/>
      <c r="FYW26" s="1280"/>
      <c r="FYX26" s="1280"/>
      <c r="FYY26" s="1280"/>
      <c r="FYZ26" s="1280"/>
      <c r="FZA26" s="1280"/>
      <c r="FZB26" s="1280"/>
      <c r="FZC26" s="1280"/>
      <c r="FZD26" s="1280"/>
      <c r="FZE26" s="1280"/>
      <c r="FZF26" s="1280"/>
      <c r="FZG26" s="1280"/>
      <c r="FZH26" s="1280"/>
      <c r="FZI26" s="1280"/>
      <c r="FZJ26" s="1280"/>
      <c r="FZK26" s="1280"/>
      <c r="FZL26" s="1280"/>
      <c r="FZM26" s="1280"/>
      <c r="FZN26" s="1280"/>
      <c r="FZO26" s="1280"/>
      <c r="FZP26" s="1280"/>
      <c r="FZQ26" s="1280"/>
      <c r="FZR26" s="1280"/>
      <c r="FZS26" s="1280"/>
      <c r="FZT26" s="1280"/>
      <c r="FZU26" s="1280"/>
      <c r="FZV26" s="1280"/>
      <c r="FZW26" s="1280"/>
      <c r="FZX26" s="1280"/>
      <c r="FZY26" s="1280"/>
      <c r="FZZ26" s="1280"/>
      <c r="GAA26" s="1280"/>
      <c r="GAB26" s="1280"/>
      <c r="GAC26" s="1280"/>
      <c r="GAD26" s="1280"/>
      <c r="GAE26" s="1280"/>
      <c r="GAF26" s="1280"/>
      <c r="GAG26" s="1280"/>
      <c r="GAH26" s="1280"/>
      <c r="GAI26" s="1280"/>
      <c r="GAJ26" s="1280"/>
      <c r="GAK26" s="1280"/>
      <c r="GAL26" s="1280"/>
      <c r="GAM26" s="1280"/>
      <c r="GAN26" s="1280"/>
      <c r="GAO26" s="1280"/>
      <c r="GAP26" s="1280"/>
      <c r="GAQ26" s="1280"/>
      <c r="GAR26" s="1280"/>
      <c r="GAS26" s="1280"/>
      <c r="GAT26" s="1280"/>
      <c r="GAU26" s="1280"/>
      <c r="GAV26" s="1280"/>
      <c r="GAW26" s="1280"/>
      <c r="GAX26" s="1280"/>
      <c r="GAY26" s="1280"/>
      <c r="GAZ26" s="1280"/>
      <c r="GBA26" s="1280"/>
      <c r="GBB26" s="1280"/>
      <c r="GBC26" s="1280"/>
      <c r="GBD26" s="1280"/>
      <c r="GBE26" s="1280"/>
      <c r="GBF26" s="1280"/>
      <c r="GBG26" s="1280"/>
      <c r="GBH26" s="1280"/>
      <c r="GBI26" s="1280"/>
      <c r="GBJ26" s="1280"/>
      <c r="GBK26" s="1280"/>
      <c r="GBL26" s="1280"/>
      <c r="GBM26" s="1280"/>
      <c r="GBN26" s="1280"/>
      <c r="GBO26" s="1280"/>
      <c r="GBP26" s="1280"/>
      <c r="GBQ26" s="1280"/>
      <c r="GBR26" s="1280"/>
      <c r="GBS26" s="1280"/>
      <c r="GBT26" s="1280"/>
      <c r="GBU26" s="1280"/>
      <c r="GBV26" s="1280"/>
      <c r="GBW26" s="1280"/>
      <c r="GBX26" s="1280"/>
      <c r="GBY26" s="1280"/>
      <c r="GBZ26" s="1280"/>
      <c r="GCA26" s="1280"/>
      <c r="GCB26" s="1280"/>
      <c r="GCC26" s="1280"/>
      <c r="GCD26" s="1280"/>
      <c r="GCE26" s="1280"/>
      <c r="GCF26" s="1280"/>
      <c r="GCG26" s="1280"/>
      <c r="GCH26" s="1280"/>
      <c r="GCI26" s="1280"/>
      <c r="GCJ26" s="1280"/>
      <c r="GCK26" s="1280"/>
      <c r="GCL26" s="1280"/>
      <c r="GCM26" s="1280"/>
      <c r="GCN26" s="1280"/>
      <c r="GCO26" s="1280"/>
      <c r="GCP26" s="1280"/>
      <c r="GCQ26" s="1280"/>
      <c r="GCR26" s="1280"/>
      <c r="GCS26" s="1280"/>
      <c r="GCT26" s="1280"/>
      <c r="GCU26" s="1280"/>
      <c r="GCV26" s="1280"/>
      <c r="GCW26" s="1280"/>
      <c r="GCX26" s="1280"/>
      <c r="GCY26" s="1280"/>
      <c r="GCZ26" s="1280"/>
      <c r="GDA26" s="1280"/>
      <c r="GDB26" s="1280"/>
      <c r="GDC26" s="1280"/>
      <c r="GDD26" s="1280"/>
      <c r="GDE26" s="1280"/>
      <c r="GDF26" s="1280"/>
      <c r="GDG26" s="1280"/>
      <c r="GDH26" s="1280"/>
      <c r="GDI26" s="1280"/>
      <c r="GDJ26" s="1280"/>
      <c r="GDK26" s="1280"/>
      <c r="GDL26" s="1280"/>
      <c r="GDM26" s="1280"/>
      <c r="GDN26" s="1280"/>
      <c r="GDO26" s="1280"/>
      <c r="GDP26" s="1280"/>
      <c r="GDQ26" s="1280"/>
      <c r="GDR26" s="1280"/>
      <c r="GDS26" s="1280"/>
      <c r="GDT26" s="1280"/>
      <c r="GDU26" s="1280"/>
      <c r="GDV26" s="1280"/>
      <c r="GDW26" s="1280"/>
      <c r="GDX26" s="1280"/>
      <c r="GDY26" s="1280"/>
      <c r="GDZ26" s="1280"/>
      <c r="GEA26" s="1280"/>
      <c r="GEB26" s="1280"/>
      <c r="GEC26" s="1280"/>
      <c r="GED26" s="1280"/>
      <c r="GEE26" s="1280"/>
      <c r="GEF26" s="1280"/>
      <c r="GEG26" s="1280"/>
      <c r="GEH26" s="1280"/>
      <c r="GEI26" s="1280"/>
      <c r="GEJ26" s="1280"/>
      <c r="GEK26" s="1280"/>
      <c r="GEL26" s="1280"/>
      <c r="GEM26" s="1280"/>
      <c r="GEN26" s="1280"/>
      <c r="GEO26" s="1280"/>
      <c r="GEP26" s="1280"/>
      <c r="GEQ26" s="1280"/>
      <c r="GER26" s="1280"/>
      <c r="GES26" s="1280"/>
      <c r="GET26" s="1280"/>
      <c r="GEU26" s="1280"/>
      <c r="GEV26" s="1280"/>
      <c r="GEW26" s="1280"/>
      <c r="GEX26" s="1280"/>
      <c r="GEY26" s="1280"/>
      <c r="GEZ26" s="1280"/>
      <c r="GFA26" s="1280"/>
      <c r="GFB26" s="1280"/>
      <c r="GFC26" s="1280"/>
      <c r="GFD26" s="1280"/>
      <c r="GFE26" s="1280"/>
      <c r="GFF26" s="1280"/>
      <c r="GFG26" s="1280"/>
      <c r="GFH26" s="1280"/>
      <c r="GFI26" s="1280"/>
      <c r="GFJ26" s="1280"/>
      <c r="GFK26" s="1280"/>
      <c r="GFL26" s="1280"/>
      <c r="GFM26" s="1280"/>
      <c r="GFN26" s="1280"/>
      <c r="GFO26" s="1280"/>
      <c r="GFP26" s="1280"/>
      <c r="GFQ26" s="1280"/>
      <c r="GFR26" s="1280"/>
      <c r="GFS26" s="1280"/>
      <c r="GFT26" s="1280"/>
      <c r="GFU26" s="1280"/>
      <c r="GFV26" s="1280"/>
      <c r="GFW26" s="1280"/>
      <c r="GFX26" s="1280"/>
      <c r="GFY26" s="1280"/>
      <c r="GFZ26" s="1280"/>
      <c r="GGA26" s="1280"/>
      <c r="GGB26" s="1280"/>
      <c r="GGC26" s="1280"/>
      <c r="GGD26" s="1280"/>
      <c r="GGE26" s="1280"/>
      <c r="GGF26" s="1280"/>
      <c r="GGG26" s="1280"/>
      <c r="GGH26" s="1280"/>
      <c r="GGI26" s="1280"/>
      <c r="GGJ26" s="1280"/>
      <c r="GGK26" s="1280"/>
      <c r="GGL26" s="1280"/>
      <c r="GGM26" s="1280"/>
      <c r="GGN26" s="1280"/>
      <c r="GGO26" s="1280"/>
      <c r="GGP26" s="1280"/>
      <c r="GGQ26" s="1280"/>
      <c r="GGR26" s="1280"/>
      <c r="GGS26" s="1280"/>
      <c r="GGT26" s="1280"/>
      <c r="GGU26" s="1280"/>
      <c r="GGV26" s="1280"/>
      <c r="GGW26" s="1280"/>
      <c r="GGX26" s="1280"/>
      <c r="GGY26" s="1280"/>
      <c r="GGZ26" s="1280"/>
      <c r="GHA26" s="1280"/>
      <c r="GHB26" s="1280"/>
      <c r="GHC26" s="1280"/>
      <c r="GHD26" s="1280"/>
      <c r="GHE26" s="1280"/>
      <c r="GHF26" s="1280"/>
      <c r="GHG26" s="1280"/>
      <c r="GHH26" s="1280"/>
      <c r="GHI26" s="1280"/>
      <c r="GHJ26" s="1280"/>
      <c r="GHK26" s="1280"/>
      <c r="GHL26" s="1280"/>
      <c r="GHM26" s="1280"/>
      <c r="GHN26" s="1280"/>
      <c r="GHO26" s="1280"/>
      <c r="GHP26" s="1280"/>
      <c r="GHQ26" s="1280"/>
      <c r="GHR26" s="1280"/>
      <c r="GHS26" s="1280"/>
      <c r="GHT26" s="1280"/>
      <c r="GHU26" s="1280"/>
      <c r="GHV26" s="1280"/>
      <c r="GHW26" s="1280"/>
      <c r="GHX26" s="1280"/>
      <c r="GHY26" s="1280"/>
      <c r="GHZ26" s="1280"/>
      <c r="GIA26" s="1280"/>
      <c r="GIB26" s="1280"/>
      <c r="GIC26" s="1280"/>
      <c r="GID26" s="1280"/>
      <c r="GIE26" s="1280"/>
      <c r="GIF26" s="1280"/>
      <c r="GIG26" s="1280"/>
      <c r="GIH26" s="1280"/>
      <c r="GII26" s="1280"/>
      <c r="GIJ26" s="1280"/>
      <c r="GIK26" s="1280"/>
      <c r="GIL26" s="1280"/>
      <c r="GIM26" s="1280"/>
      <c r="GIN26" s="1280"/>
      <c r="GIO26" s="1280"/>
      <c r="GIP26" s="1280"/>
      <c r="GIQ26" s="1280"/>
      <c r="GIR26" s="1280"/>
      <c r="GIS26" s="1280"/>
      <c r="GIT26" s="1280"/>
      <c r="GIU26" s="1280"/>
      <c r="GIV26" s="1280"/>
      <c r="GIW26" s="1280"/>
      <c r="GIX26" s="1280"/>
      <c r="GIY26" s="1280"/>
      <c r="GIZ26" s="1280"/>
      <c r="GJA26" s="1280"/>
      <c r="GJB26" s="1280"/>
      <c r="GJC26" s="1280"/>
      <c r="GJD26" s="1280"/>
      <c r="GJE26" s="1280"/>
      <c r="GJF26" s="1280"/>
      <c r="GJG26" s="1280"/>
      <c r="GJH26" s="1280"/>
      <c r="GJI26" s="1280"/>
      <c r="GJJ26" s="1280"/>
      <c r="GJK26" s="1280"/>
      <c r="GJL26" s="1280"/>
      <c r="GJM26" s="1280"/>
      <c r="GJN26" s="1280"/>
      <c r="GJO26" s="1280"/>
      <c r="GJP26" s="1280"/>
      <c r="GJQ26" s="1280"/>
      <c r="GJR26" s="1280"/>
      <c r="GJS26" s="1280"/>
      <c r="GJT26" s="1280"/>
      <c r="GJU26" s="1280"/>
      <c r="GJV26" s="1280"/>
      <c r="GJW26" s="1280"/>
      <c r="GJX26" s="1280"/>
      <c r="GJY26" s="1280"/>
      <c r="GJZ26" s="1280"/>
      <c r="GKA26" s="1280"/>
      <c r="GKB26" s="1280"/>
      <c r="GKC26" s="1280"/>
      <c r="GKD26" s="1280"/>
      <c r="GKE26" s="1280"/>
      <c r="GKF26" s="1280"/>
      <c r="GKG26" s="1280"/>
      <c r="GKH26" s="1280"/>
      <c r="GKI26" s="1280"/>
      <c r="GKJ26" s="1280"/>
      <c r="GKK26" s="1280"/>
      <c r="GKL26" s="1280"/>
      <c r="GKM26" s="1280"/>
      <c r="GKN26" s="1280"/>
      <c r="GKO26" s="1280"/>
      <c r="GKP26" s="1280"/>
      <c r="GKQ26" s="1280"/>
      <c r="GKR26" s="1280"/>
      <c r="GKS26" s="1280"/>
      <c r="GKT26" s="1280"/>
      <c r="GKU26" s="1280"/>
      <c r="GKV26" s="1280"/>
      <c r="GKW26" s="1280"/>
      <c r="GKX26" s="1280"/>
      <c r="GKY26" s="1280"/>
      <c r="GKZ26" s="1280"/>
      <c r="GLA26" s="1280"/>
      <c r="GLB26" s="1280"/>
      <c r="GLC26" s="1280"/>
      <c r="GLD26" s="1280"/>
      <c r="GLE26" s="1280"/>
      <c r="GLF26" s="1280"/>
      <c r="GLG26" s="1280"/>
      <c r="GLH26" s="1280"/>
      <c r="GLI26" s="1280"/>
      <c r="GLJ26" s="1280"/>
      <c r="GLK26" s="1280"/>
      <c r="GLL26" s="1280"/>
      <c r="GLM26" s="1280"/>
      <c r="GLN26" s="1280"/>
      <c r="GLO26" s="1280"/>
      <c r="GLP26" s="1280"/>
      <c r="GLQ26" s="1280"/>
      <c r="GLR26" s="1280"/>
      <c r="GLS26" s="1280"/>
      <c r="GLT26" s="1280"/>
      <c r="GLU26" s="1280"/>
      <c r="GLV26" s="1280"/>
      <c r="GLW26" s="1280"/>
      <c r="GLX26" s="1280"/>
      <c r="GLY26" s="1280"/>
      <c r="GLZ26" s="1280"/>
      <c r="GMA26" s="1280"/>
      <c r="GMB26" s="1280"/>
      <c r="GMC26" s="1280"/>
      <c r="GMD26" s="1280"/>
      <c r="GME26" s="1280"/>
      <c r="GMF26" s="1280"/>
      <c r="GMG26" s="1280"/>
      <c r="GMH26" s="1280"/>
      <c r="GMI26" s="1280"/>
      <c r="GMJ26" s="1280"/>
      <c r="GMK26" s="1280"/>
      <c r="GML26" s="1280"/>
      <c r="GMM26" s="1280"/>
      <c r="GMN26" s="1280"/>
      <c r="GMO26" s="1280"/>
      <c r="GMP26" s="1280"/>
      <c r="GMQ26" s="1280"/>
      <c r="GMR26" s="1280"/>
      <c r="GMS26" s="1280"/>
      <c r="GMT26" s="1280"/>
      <c r="GMU26" s="1280"/>
      <c r="GMV26" s="1280"/>
      <c r="GMW26" s="1280"/>
      <c r="GMX26" s="1280"/>
      <c r="GMY26" s="1280"/>
      <c r="GMZ26" s="1280"/>
      <c r="GNA26" s="1280"/>
      <c r="GNB26" s="1280"/>
      <c r="GNC26" s="1280"/>
      <c r="GND26" s="1280"/>
      <c r="GNE26" s="1280"/>
      <c r="GNF26" s="1280"/>
      <c r="GNG26" s="1280"/>
      <c r="GNH26" s="1280"/>
      <c r="GNI26" s="1280"/>
      <c r="GNJ26" s="1280"/>
      <c r="GNK26" s="1280"/>
      <c r="GNL26" s="1280"/>
      <c r="GNM26" s="1280"/>
      <c r="GNN26" s="1280"/>
      <c r="GNO26" s="1280"/>
      <c r="GNP26" s="1280"/>
      <c r="GNQ26" s="1280"/>
      <c r="GNR26" s="1280"/>
      <c r="GNS26" s="1280"/>
      <c r="GNT26" s="1280"/>
      <c r="GNU26" s="1280"/>
      <c r="GNV26" s="1280"/>
      <c r="GNW26" s="1280"/>
      <c r="GNX26" s="1280"/>
      <c r="GNY26" s="1280"/>
      <c r="GNZ26" s="1280"/>
      <c r="GOA26" s="1280"/>
      <c r="GOB26" s="1280"/>
      <c r="GOC26" s="1280"/>
      <c r="GOD26" s="1280"/>
      <c r="GOE26" s="1280"/>
      <c r="GOF26" s="1280"/>
      <c r="GOG26" s="1280"/>
      <c r="GOH26" s="1280"/>
      <c r="GOI26" s="1280"/>
      <c r="GOJ26" s="1280"/>
      <c r="GOK26" s="1280"/>
      <c r="GOL26" s="1280"/>
      <c r="GOM26" s="1280"/>
      <c r="GON26" s="1280"/>
      <c r="GOO26" s="1280"/>
      <c r="GOP26" s="1280"/>
      <c r="GOQ26" s="1280"/>
      <c r="GOR26" s="1280"/>
      <c r="GOS26" s="1280"/>
      <c r="GOT26" s="1280"/>
      <c r="GOU26" s="1280"/>
      <c r="GOV26" s="1280"/>
      <c r="GOW26" s="1280"/>
      <c r="GOX26" s="1280"/>
      <c r="GOY26" s="1280"/>
      <c r="GOZ26" s="1280"/>
      <c r="GPA26" s="1280"/>
      <c r="GPB26" s="1280"/>
      <c r="GPC26" s="1280"/>
      <c r="GPD26" s="1280"/>
      <c r="GPE26" s="1280"/>
      <c r="GPF26" s="1280"/>
      <c r="GPG26" s="1280"/>
      <c r="GPH26" s="1280"/>
      <c r="GPI26" s="1280"/>
      <c r="GPJ26" s="1280"/>
      <c r="GPK26" s="1280"/>
      <c r="GPL26" s="1280"/>
      <c r="GPM26" s="1280"/>
      <c r="GPN26" s="1280"/>
      <c r="GPO26" s="1280"/>
      <c r="GPP26" s="1280"/>
      <c r="GPQ26" s="1280"/>
      <c r="GPR26" s="1280"/>
      <c r="GPS26" s="1280"/>
      <c r="GPT26" s="1280"/>
      <c r="GPU26" s="1280"/>
      <c r="GPV26" s="1280"/>
      <c r="GPW26" s="1280"/>
      <c r="GPX26" s="1280"/>
      <c r="GPY26" s="1280"/>
      <c r="GPZ26" s="1280"/>
      <c r="GQA26" s="1280"/>
      <c r="GQB26" s="1280"/>
      <c r="GQC26" s="1280"/>
      <c r="GQD26" s="1280"/>
      <c r="GQE26" s="1280"/>
      <c r="GQF26" s="1280"/>
      <c r="GQG26" s="1280"/>
      <c r="GQH26" s="1280"/>
      <c r="GQI26" s="1280"/>
      <c r="GQJ26" s="1280"/>
      <c r="GQK26" s="1280"/>
      <c r="GQL26" s="1280"/>
      <c r="GQM26" s="1280"/>
      <c r="GQN26" s="1280"/>
      <c r="GQO26" s="1280"/>
      <c r="GQP26" s="1280"/>
      <c r="GQQ26" s="1280"/>
      <c r="GQR26" s="1280"/>
      <c r="GQS26" s="1280"/>
      <c r="GQT26" s="1280"/>
      <c r="GQU26" s="1280"/>
      <c r="GQV26" s="1280"/>
      <c r="GQW26" s="1280"/>
      <c r="GQX26" s="1280"/>
      <c r="GQY26" s="1280"/>
      <c r="GQZ26" s="1280"/>
      <c r="GRA26" s="1280"/>
      <c r="GRB26" s="1280"/>
      <c r="GRC26" s="1280"/>
      <c r="GRD26" s="1280"/>
      <c r="GRE26" s="1280"/>
      <c r="GRF26" s="1280"/>
      <c r="GRG26" s="1280"/>
      <c r="GRH26" s="1280"/>
      <c r="GRI26" s="1280"/>
      <c r="GRJ26" s="1280"/>
      <c r="GRK26" s="1280"/>
      <c r="GRL26" s="1280"/>
      <c r="GRM26" s="1280"/>
      <c r="GRN26" s="1280"/>
      <c r="GRO26" s="1280"/>
      <c r="GRP26" s="1280"/>
      <c r="GRQ26" s="1280"/>
      <c r="GRR26" s="1280"/>
      <c r="GRS26" s="1280"/>
      <c r="GRT26" s="1280"/>
      <c r="GRU26" s="1280"/>
      <c r="GRV26" s="1280"/>
      <c r="GRW26" s="1280"/>
      <c r="GRX26" s="1280"/>
      <c r="GRY26" s="1280"/>
      <c r="GRZ26" s="1280"/>
      <c r="GSA26" s="1280"/>
      <c r="GSB26" s="1280"/>
      <c r="GSC26" s="1280"/>
      <c r="GSD26" s="1280"/>
      <c r="GSE26" s="1280"/>
      <c r="GSF26" s="1280"/>
      <c r="GSG26" s="1280"/>
      <c r="GSH26" s="1280"/>
      <c r="GSI26" s="1280"/>
      <c r="GSJ26" s="1280"/>
      <c r="GSK26" s="1280"/>
      <c r="GSL26" s="1280"/>
      <c r="GSM26" s="1280"/>
      <c r="GSN26" s="1280"/>
      <c r="GSO26" s="1280"/>
      <c r="GSP26" s="1280"/>
      <c r="GSQ26" s="1280"/>
      <c r="GSR26" s="1280"/>
      <c r="GSS26" s="1280"/>
      <c r="GST26" s="1280"/>
      <c r="GSU26" s="1280"/>
      <c r="GSV26" s="1280"/>
      <c r="GSW26" s="1280"/>
      <c r="GSX26" s="1280"/>
      <c r="GSY26" s="1280"/>
      <c r="GSZ26" s="1280"/>
      <c r="GTA26" s="1280"/>
      <c r="GTB26" s="1280"/>
      <c r="GTC26" s="1280"/>
      <c r="GTD26" s="1280"/>
      <c r="GTE26" s="1280"/>
      <c r="GTF26" s="1280"/>
      <c r="GTG26" s="1280"/>
      <c r="GTH26" s="1280"/>
      <c r="GTI26" s="1280"/>
      <c r="GTJ26" s="1280"/>
      <c r="GTK26" s="1280"/>
      <c r="GTL26" s="1280"/>
      <c r="GTM26" s="1280"/>
      <c r="GTN26" s="1280"/>
      <c r="GTO26" s="1280"/>
      <c r="GTP26" s="1280"/>
      <c r="GTQ26" s="1280"/>
      <c r="GTR26" s="1280"/>
      <c r="GTS26" s="1280"/>
      <c r="GTT26" s="1280"/>
      <c r="GTU26" s="1280"/>
      <c r="GTV26" s="1280"/>
      <c r="GTW26" s="1280"/>
      <c r="GTX26" s="1280"/>
      <c r="GTY26" s="1280"/>
      <c r="GTZ26" s="1280"/>
      <c r="GUA26" s="1280"/>
      <c r="GUB26" s="1280"/>
      <c r="GUC26" s="1280"/>
      <c r="GUD26" s="1280"/>
      <c r="GUE26" s="1280"/>
      <c r="GUF26" s="1280"/>
      <c r="GUG26" s="1280"/>
      <c r="GUH26" s="1280"/>
      <c r="GUI26" s="1280"/>
      <c r="GUJ26" s="1280"/>
      <c r="GUK26" s="1280"/>
      <c r="GUL26" s="1280"/>
      <c r="GUM26" s="1280"/>
      <c r="GUN26" s="1280"/>
      <c r="GUO26" s="1280"/>
      <c r="GUP26" s="1280"/>
      <c r="GUQ26" s="1280"/>
      <c r="GUR26" s="1280"/>
      <c r="GUS26" s="1280"/>
      <c r="GUT26" s="1280"/>
      <c r="GUU26" s="1280"/>
      <c r="GUV26" s="1280"/>
      <c r="GUW26" s="1280"/>
      <c r="GUX26" s="1280"/>
      <c r="GUY26" s="1280"/>
      <c r="GUZ26" s="1280"/>
      <c r="GVA26" s="1280"/>
      <c r="GVB26" s="1280"/>
      <c r="GVC26" s="1280"/>
      <c r="GVD26" s="1280"/>
      <c r="GVE26" s="1280"/>
      <c r="GVF26" s="1280"/>
      <c r="GVG26" s="1280"/>
      <c r="GVH26" s="1280"/>
      <c r="GVI26" s="1280"/>
      <c r="GVJ26" s="1280"/>
      <c r="GVK26" s="1280"/>
      <c r="GVL26" s="1280"/>
      <c r="GVM26" s="1280"/>
      <c r="GVN26" s="1280"/>
      <c r="GVO26" s="1280"/>
      <c r="GVP26" s="1280"/>
      <c r="GVQ26" s="1280"/>
      <c r="GVR26" s="1280"/>
      <c r="GVS26" s="1280"/>
      <c r="GVT26" s="1280"/>
      <c r="GVU26" s="1280"/>
      <c r="GVV26" s="1280"/>
      <c r="GVW26" s="1280"/>
      <c r="GVX26" s="1280"/>
      <c r="GVY26" s="1280"/>
      <c r="GVZ26" s="1280"/>
      <c r="GWA26" s="1280"/>
      <c r="GWB26" s="1280"/>
      <c r="GWC26" s="1280"/>
      <c r="GWD26" s="1280"/>
      <c r="GWE26" s="1280"/>
      <c r="GWF26" s="1280"/>
      <c r="GWG26" s="1280"/>
      <c r="GWH26" s="1280"/>
      <c r="GWI26" s="1280"/>
      <c r="GWJ26" s="1280"/>
      <c r="GWK26" s="1280"/>
      <c r="GWL26" s="1280"/>
      <c r="GWM26" s="1280"/>
      <c r="GWN26" s="1280"/>
      <c r="GWO26" s="1280"/>
      <c r="GWP26" s="1280"/>
      <c r="GWQ26" s="1280"/>
      <c r="GWR26" s="1280"/>
      <c r="GWS26" s="1280"/>
      <c r="GWT26" s="1280"/>
      <c r="GWU26" s="1280"/>
      <c r="GWV26" s="1280"/>
      <c r="GWW26" s="1280"/>
      <c r="GWX26" s="1280"/>
      <c r="GWY26" s="1280"/>
      <c r="GWZ26" s="1280"/>
      <c r="GXA26" s="1280"/>
      <c r="GXB26" s="1280"/>
      <c r="GXC26" s="1280"/>
      <c r="GXD26" s="1280"/>
      <c r="GXE26" s="1280"/>
      <c r="GXF26" s="1280"/>
      <c r="GXG26" s="1280"/>
      <c r="GXH26" s="1280"/>
      <c r="GXI26" s="1280"/>
      <c r="GXJ26" s="1280"/>
      <c r="GXK26" s="1280"/>
      <c r="GXL26" s="1280"/>
      <c r="GXM26" s="1280"/>
      <c r="GXN26" s="1280"/>
      <c r="GXO26" s="1280"/>
      <c r="GXP26" s="1280"/>
      <c r="GXQ26" s="1280"/>
      <c r="GXR26" s="1280"/>
      <c r="GXS26" s="1280"/>
      <c r="GXT26" s="1280"/>
      <c r="GXU26" s="1280"/>
      <c r="GXV26" s="1280"/>
      <c r="GXW26" s="1280"/>
      <c r="GXX26" s="1280"/>
      <c r="GXY26" s="1280"/>
      <c r="GXZ26" s="1280"/>
      <c r="GYA26" s="1280"/>
      <c r="GYB26" s="1280"/>
      <c r="GYC26" s="1280"/>
      <c r="GYD26" s="1280"/>
      <c r="GYE26" s="1280"/>
      <c r="GYF26" s="1280"/>
      <c r="GYG26" s="1280"/>
      <c r="GYH26" s="1280"/>
      <c r="GYI26" s="1280"/>
      <c r="GYJ26" s="1280"/>
      <c r="GYK26" s="1280"/>
      <c r="GYL26" s="1280"/>
      <c r="GYM26" s="1280"/>
      <c r="GYN26" s="1280"/>
      <c r="GYO26" s="1280"/>
      <c r="GYP26" s="1280"/>
      <c r="GYQ26" s="1280"/>
      <c r="GYR26" s="1280"/>
      <c r="GYS26" s="1280"/>
      <c r="GYT26" s="1280"/>
      <c r="GYU26" s="1280"/>
      <c r="GYV26" s="1280"/>
      <c r="GYW26" s="1280"/>
      <c r="GYX26" s="1280"/>
      <c r="GYY26" s="1280"/>
      <c r="GYZ26" s="1280"/>
      <c r="GZA26" s="1280"/>
      <c r="GZB26" s="1280"/>
      <c r="GZC26" s="1280"/>
      <c r="GZD26" s="1280"/>
      <c r="GZE26" s="1280"/>
      <c r="GZF26" s="1280"/>
      <c r="GZG26" s="1280"/>
      <c r="GZH26" s="1280"/>
      <c r="GZI26" s="1280"/>
      <c r="GZJ26" s="1280"/>
      <c r="GZK26" s="1280"/>
      <c r="GZL26" s="1280"/>
      <c r="GZM26" s="1280"/>
      <c r="GZN26" s="1280"/>
      <c r="GZO26" s="1280"/>
      <c r="GZP26" s="1280"/>
      <c r="GZQ26" s="1280"/>
      <c r="GZR26" s="1280"/>
      <c r="GZS26" s="1280"/>
      <c r="GZT26" s="1280"/>
      <c r="GZU26" s="1280"/>
      <c r="GZV26" s="1280"/>
      <c r="GZW26" s="1280"/>
      <c r="GZX26" s="1280"/>
      <c r="GZY26" s="1280"/>
      <c r="GZZ26" s="1280"/>
      <c r="HAA26" s="1280"/>
      <c r="HAB26" s="1280"/>
      <c r="HAC26" s="1280"/>
      <c r="HAD26" s="1280"/>
      <c r="HAE26" s="1280"/>
      <c r="HAF26" s="1280"/>
      <c r="HAG26" s="1280"/>
      <c r="HAH26" s="1280"/>
      <c r="HAI26" s="1280"/>
      <c r="HAJ26" s="1280"/>
      <c r="HAK26" s="1280"/>
      <c r="HAL26" s="1280"/>
      <c r="HAM26" s="1280"/>
      <c r="HAN26" s="1280"/>
      <c r="HAO26" s="1280"/>
      <c r="HAP26" s="1280"/>
      <c r="HAQ26" s="1280"/>
      <c r="HAR26" s="1280"/>
      <c r="HAS26" s="1280"/>
      <c r="HAT26" s="1280"/>
      <c r="HAU26" s="1280"/>
      <c r="HAV26" s="1280"/>
      <c r="HAW26" s="1280"/>
      <c r="HAX26" s="1280"/>
      <c r="HAY26" s="1280"/>
      <c r="HAZ26" s="1280"/>
      <c r="HBA26" s="1280"/>
      <c r="HBB26" s="1280"/>
      <c r="HBC26" s="1280"/>
      <c r="HBD26" s="1280"/>
      <c r="HBE26" s="1280"/>
      <c r="HBF26" s="1280"/>
      <c r="HBG26" s="1280"/>
      <c r="HBH26" s="1280"/>
      <c r="HBI26" s="1280"/>
      <c r="HBJ26" s="1280"/>
      <c r="HBK26" s="1280"/>
      <c r="HBL26" s="1280"/>
      <c r="HBM26" s="1280"/>
      <c r="HBN26" s="1280"/>
      <c r="HBO26" s="1280"/>
      <c r="HBP26" s="1280"/>
      <c r="HBQ26" s="1280"/>
      <c r="HBR26" s="1280"/>
      <c r="HBS26" s="1280"/>
      <c r="HBT26" s="1280"/>
      <c r="HBU26" s="1280"/>
      <c r="HBV26" s="1280"/>
      <c r="HBW26" s="1280"/>
      <c r="HBX26" s="1280"/>
      <c r="HBY26" s="1280"/>
      <c r="HBZ26" s="1280"/>
      <c r="HCA26" s="1280"/>
      <c r="HCB26" s="1280"/>
      <c r="HCC26" s="1280"/>
      <c r="HCD26" s="1280"/>
      <c r="HCE26" s="1280"/>
      <c r="HCF26" s="1280"/>
      <c r="HCG26" s="1280"/>
      <c r="HCH26" s="1280"/>
      <c r="HCI26" s="1280"/>
      <c r="HCJ26" s="1280"/>
      <c r="HCK26" s="1280"/>
      <c r="HCL26" s="1280"/>
      <c r="HCM26" s="1280"/>
      <c r="HCN26" s="1280"/>
      <c r="HCO26" s="1280"/>
      <c r="HCP26" s="1280"/>
      <c r="HCQ26" s="1280"/>
      <c r="HCR26" s="1280"/>
      <c r="HCS26" s="1280"/>
      <c r="HCT26" s="1280"/>
      <c r="HCU26" s="1280"/>
      <c r="HCV26" s="1280"/>
      <c r="HCW26" s="1280"/>
      <c r="HCX26" s="1280"/>
      <c r="HCY26" s="1280"/>
      <c r="HCZ26" s="1280"/>
      <c r="HDA26" s="1280"/>
      <c r="HDB26" s="1280"/>
      <c r="HDC26" s="1280"/>
      <c r="HDD26" s="1280"/>
      <c r="HDE26" s="1280"/>
      <c r="HDF26" s="1280"/>
      <c r="HDG26" s="1280"/>
      <c r="HDH26" s="1280"/>
      <c r="HDI26" s="1280"/>
      <c r="HDJ26" s="1280"/>
      <c r="HDK26" s="1280"/>
      <c r="HDL26" s="1280"/>
      <c r="HDM26" s="1280"/>
      <c r="HDN26" s="1280"/>
      <c r="HDO26" s="1280"/>
      <c r="HDP26" s="1280"/>
      <c r="HDQ26" s="1280"/>
      <c r="HDR26" s="1280"/>
      <c r="HDS26" s="1280"/>
      <c r="HDT26" s="1280"/>
      <c r="HDU26" s="1280"/>
      <c r="HDV26" s="1280"/>
      <c r="HDW26" s="1280"/>
      <c r="HDX26" s="1280"/>
      <c r="HDY26" s="1280"/>
      <c r="HDZ26" s="1280"/>
      <c r="HEA26" s="1280"/>
      <c r="HEB26" s="1280"/>
      <c r="HEC26" s="1280"/>
      <c r="HED26" s="1280"/>
      <c r="HEE26" s="1280"/>
      <c r="HEF26" s="1280"/>
      <c r="HEG26" s="1280"/>
      <c r="HEH26" s="1280"/>
      <c r="HEI26" s="1280"/>
      <c r="HEJ26" s="1280"/>
      <c r="HEK26" s="1280"/>
      <c r="HEL26" s="1280"/>
      <c r="HEM26" s="1280"/>
      <c r="HEN26" s="1280"/>
      <c r="HEO26" s="1280"/>
      <c r="HEP26" s="1280"/>
      <c r="HEQ26" s="1280"/>
      <c r="HER26" s="1280"/>
      <c r="HES26" s="1280"/>
      <c r="HET26" s="1280"/>
      <c r="HEU26" s="1280"/>
      <c r="HEV26" s="1280"/>
      <c r="HEW26" s="1280"/>
      <c r="HEX26" s="1280"/>
      <c r="HEY26" s="1280"/>
      <c r="HEZ26" s="1280"/>
      <c r="HFA26" s="1280"/>
      <c r="HFB26" s="1280"/>
      <c r="HFC26" s="1280"/>
      <c r="HFD26" s="1280"/>
      <c r="HFE26" s="1280"/>
      <c r="HFF26" s="1280"/>
      <c r="HFG26" s="1280"/>
      <c r="HFH26" s="1280"/>
      <c r="HFI26" s="1280"/>
      <c r="HFJ26" s="1280"/>
      <c r="HFK26" s="1280"/>
      <c r="HFL26" s="1280"/>
      <c r="HFM26" s="1280"/>
      <c r="HFN26" s="1280"/>
      <c r="HFO26" s="1280"/>
      <c r="HFP26" s="1280"/>
      <c r="HFQ26" s="1280"/>
      <c r="HFR26" s="1280"/>
      <c r="HFS26" s="1280"/>
      <c r="HFT26" s="1280"/>
      <c r="HFU26" s="1280"/>
      <c r="HFV26" s="1280"/>
      <c r="HFW26" s="1280"/>
      <c r="HFX26" s="1280"/>
      <c r="HFY26" s="1280"/>
      <c r="HFZ26" s="1280"/>
      <c r="HGA26" s="1280"/>
      <c r="HGB26" s="1280"/>
      <c r="HGC26" s="1280"/>
      <c r="HGD26" s="1280"/>
      <c r="HGE26" s="1280"/>
      <c r="HGF26" s="1280"/>
      <c r="HGG26" s="1280"/>
      <c r="HGH26" s="1280"/>
      <c r="HGI26" s="1280"/>
      <c r="HGJ26" s="1280"/>
      <c r="HGK26" s="1280"/>
      <c r="HGL26" s="1280"/>
      <c r="HGM26" s="1280"/>
      <c r="HGN26" s="1280"/>
      <c r="HGO26" s="1280"/>
      <c r="HGP26" s="1280"/>
      <c r="HGQ26" s="1280"/>
      <c r="HGR26" s="1280"/>
      <c r="HGS26" s="1280"/>
      <c r="HGT26" s="1280"/>
      <c r="HGU26" s="1280"/>
      <c r="HGV26" s="1280"/>
      <c r="HGW26" s="1280"/>
      <c r="HGX26" s="1280"/>
      <c r="HGY26" s="1280"/>
      <c r="HGZ26" s="1280"/>
      <c r="HHA26" s="1280"/>
      <c r="HHB26" s="1280"/>
      <c r="HHC26" s="1280"/>
      <c r="HHD26" s="1280"/>
      <c r="HHE26" s="1280"/>
      <c r="HHF26" s="1280"/>
      <c r="HHG26" s="1280"/>
      <c r="HHH26" s="1280"/>
      <c r="HHI26" s="1280"/>
      <c r="HHJ26" s="1280"/>
      <c r="HHK26" s="1280"/>
      <c r="HHL26" s="1280"/>
      <c r="HHM26" s="1280"/>
      <c r="HHN26" s="1280"/>
      <c r="HHO26" s="1280"/>
      <c r="HHP26" s="1280"/>
      <c r="HHQ26" s="1280"/>
      <c r="HHR26" s="1280"/>
      <c r="HHS26" s="1280"/>
      <c r="HHT26" s="1280"/>
      <c r="HHU26" s="1280"/>
      <c r="HHV26" s="1280"/>
      <c r="HHW26" s="1280"/>
      <c r="HHX26" s="1280"/>
      <c r="HHY26" s="1280"/>
      <c r="HHZ26" s="1280"/>
      <c r="HIA26" s="1280"/>
      <c r="HIB26" s="1280"/>
      <c r="HIC26" s="1280"/>
      <c r="HID26" s="1280"/>
      <c r="HIE26" s="1280"/>
      <c r="HIF26" s="1280"/>
      <c r="HIG26" s="1280"/>
      <c r="HIH26" s="1280"/>
      <c r="HII26" s="1280"/>
      <c r="HIJ26" s="1280"/>
      <c r="HIK26" s="1280"/>
      <c r="HIL26" s="1280"/>
      <c r="HIM26" s="1280"/>
      <c r="HIN26" s="1280"/>
      <c r="HIO26" s="1280"/>
      <c r="HIP26" s="1280"/>
      <c r="HIQ26" s="1280"/>
      <c r="HIR26" s="1280"/>
      <c r="HIS26" s="1280"/>
      <c r="HIT26" s="1280"/>
      <c r="HIU26" s="1280"/>
      <c r="HIV26" s="1280"/>
      <c r="HIW26" s="1280"/>
      <c r="HIX26" s="1280"/>
      <c r="HIY26" s="1280"/>
      <c r="HIZ26" s="1280"/>
      <c r="HJA26" s="1280"/>
      <c r="HJB26" s="1280"/>
      <c r="HJC26" s="1280"/>
      <c r="HJD26" s="1280"/>
      <c r="HJE26" s="1280"/>
      <c r="HJF26" s="1280"/>
      <c r="HJG26" s="1280"/>
      <c r="HJH26" s="1280"/>
      <c r="HJI26" s="1280"/>
      <c r="HJJ26" s="1280"/>
      <c r="HJK26" s="1280"/>
      <c r="HJL26" s="1280"/>
      <c r="HJM26" s="1280"/>
      <c r="HJN26" s="1280"/>
      <c r="HJO26" s="1280"/>
      <c r="HJP26" s="1280"/>
      <c r="HJQ26" s="1280"/>
      <c r="HJR26" s="1280"/>
      <c r="HJS26" s="1280"/>
      <c r="HJT26" s="1280"/>
      <c r="HJU26" s="1280"/>
      <c r="HJV26" s="1280"/>
      <c r="HJW26" s="1280"/>
      <c r="HJX26" s="1280"/>
      <c r="HJY26" s="1280"/>
      <c r="HJZ26" s="1280"/>
      <c r="HKA26" s="1280"/>
      <c r="HKB26" s="1280"/>
      <c r="HKC26" s="1280"/>
      <c r="HKD26" s="1280"/>
      <c r="HKE26" s="1280"/>
      <c r="HKF26" s="1280"/>
      <c r="HKG26" s="1280"/>
      <c r="HKH26" s="1280"/>
      <c r="HKI26" s="1280"/>
      <c r="HKJ26" s="1280"/>
      <c r="HKK26" s="1280"/>
      <c r="HKL26" s="1280"/>
      <c r="HKM26" s="1280"/>
      <c r="HKN26" s="1280"/>
      <c r="HKO26" s="1280"/>
      <c r="HKP26" s="1280"/>
      <c r="HKQ26" s="1280"/>
      <c r="HKR26" s="1280"/>
      <c r="HKS26" s="1280"/>
      <c r="HKT26" s="1280"/>
      <c r="HKU26" s="1280"/>
      <c r="HKV26" s="1280"/>
      <c r="HKW26" s="1280"/>
      <c r="HKX26" s="1280"/>
      <c r="HKY26" s="1280"/>
      <c r="HKZ26" s="1280"/>
      <c r="HLA26" s="1280"/>
      <c r="HLB26" s="1280"/>
      <c r="HLC26" s="1280"/>
      <c r="HLD26" s="1280"/>
      <c r="HLE26" s="1280"/>
      <c r="HLF26" s="1280"/>
      <c r="HLG26" s="1280"/>
      <c r="HLH26" s="1280"/>
      <c r="HLI26" s="1280"/>
      <c r="HLJ26" s="1280"/>
      <c r="HLK26" s="1280"/>
      <c r="HLL26" s="1280"/>
      <c r="HLM26" s="1280"/>
      <c r="HLN26" s="1280"/>
      <c r="HLO26" s="1280"/>
      <c r="HLP26" s="1280"/>
      <c r="HLQ26" s="1280"/>
      <c r="HLR26" s="1280"/>
      <c r="HLS26" s="1280"/>
      <c r="HLT26" s="1280"/>
      <c r="HLU26" s="1280"/>
      <c r="HLV26" s="1280"/>
      <c r="HLW26" s="1280"/>
      <c r="HLX26" s="1280"/>
      <c r="HLY26" s="1280"/>
      <c r="HLZ26" s="1280"/>
      <c r="HMA26" s="1280"/>
      <c r="HMB26" s="1280"/>
      <c r="HMC26" s="1280"/>
      <c r="HMD26" s="1280"/>
      <c r="HME26" s="1280"/>
      <c r="HMF26" s="1280"/>
      <c r="HMG26" s="1280"/>
      <c r="HMH26" s="1280"/>
      <c r="HMI26" s="1280"/>
      <c r="HMJ26" s="1280"/>
      <c r="HMK26" s="1280"/>
      <c r="HML26" s="1280"/>
      <c r="HMM26" s="1280"/>
      <c r="HMN26" s="1280"/>
      <c r="HMO26" s="1280"/>
      <c r="HMP26" s="1280"/>
      <c r="HMQ26" s="1280"/>
      <c r="HMR26" s="1280"/>
      <c r="HMS26" s="1280"/>
      <c r="HMT26" s="1280"/>
      <c r="HMU26" s="1280"/>
      <c r="HMV26" s="1280"/>
      <c r="HMW26" s="1280"/>
      <c r="HMX26" s="1280"/>
      <c r="HMY26" s="1280"/>
      <c r="HMZ26" s="1280"/>
      <c r="HNA26" s="1280"/>
      <c r="HNB26" s="1280"/>
      <c r="HNC26" s="1280"/>
      <c r="HND26" s="1280"/>
      <c r="HNE26" s="1280"/>
      <c r="HNF26" s="1280"/>
      <c r="HNG26" s="1280"/>
      <c r="HNH26" s="1280"/>
      <c r="HNI26" s="1280"/>
      <c r="HNJ26" s="1280"/>
      <c r="HNK26" s="1280"/>
      <c r="HNL26" s="1280"/>
      <c r="HNM26" s="1280"/>
      <c r="HNN26" s="1280"/>
      <c r="HNO26" s="1280"/>
      <c r="HNP26" s="1280"/>
      <c r="HNQ26" s="1280"/>
      <c r="HNR26" s="1280"/>
      <c r="HNS26" s="1280"/>
      <c r="HNT26" s="1280"/>
      <c r="HNU26" s="1280"/>
      <c r="HNV26" s="1280"/>
      <c r="HNW26" s="1280"/>
      <c r="HNX26" s="1280"/>
      <c r="HNY26" s="1280"/>
      <c r="HNZ26" s="1280"/>
      <c r="HOA26" s="1280"/>
      <c r="HOB26" s="1280"/>
      <c r="HOC26" s="1280"/>
      <c r="HOD26" s="1280"/>
      <c r="HOE26" s="1280"/>
      <c r="HOF26" s="1280"/>
      <c r="HOG26" s="1280"/>
      <c r="HOH26" s="1280"/>
      <c r="HOI26" s="1280"/>
      <c r="HOJ26" s="1280"/>
      <c r="HOK26" s="1280"/>
      <c r="HOL26" s="1280"/>
      <c r="HOM26" s="1280"/>
      <c r="HON26" s="1280"/>
      <c r="HOO26" s="1280"/>
      <c r="HOP26" s="1280"/>
      <c r="HOQ26" s="1280"/>
      <c r="HOR26" s="1280"/>
      <c r="HOS26" s="1280"/>
      <c r="HOT26" s="1280"/>
      <c r="HOU26" s="1280"/>
      <c r="HOV26" s="1280"/>
      <c r="HOW26" s="1280"/>
      <c r="HOX26" s="1280"/>
      <c r="HOY26" s="1280"/>
      <c r="HOZ26" s="1280"/>
      <c r="HPA26" s="1280"/>
      <c r="HPB26" s="1280"/>
      <c r="HPC26" s="1280"/>
      <c r="HPD26" s="1280"/>
      <c r="HPE26" s="1280"/>
      <c r="HPF26" s="1280"/>
      <c r="HPG26" s="1280"/>
      <c r="HPH26" s="1280"/>
      <c r="HPI26" s="1280"/>
      <c r="HPJ26" s="1280"/>
      <c r="HPK26" s="1280"/>
      <c r="HPL26" s="1280"/>
      <c r="HPM26" s="1280"/>
      <c r="HPN26" s="1280"/>
      <c r="HPO26" s="1280"/>
      <c r="HPP26" s="1280"/>
      <c r="HPQ26" s="1280"/>
      <c r="HPR26" s="1280"/>
      <c r="HPS26" s="1280"/>
      <c r="HPT26" s="1280"/>
      <c r="HPU26" s="1280"/>
      <c r="HPV26" s="1280"/>
      <c r="HPW26" s="1280"/>
      <c r="HPX26" s="1280"/>
      <c r="HPY26" s="1280"/>
      <c r="HPZ26" s="1280"/>
      <c r="HQA26" s="1280"/>
      <c r="HQB26" s="1280"/>
      <c r="HQC26" s="1280"/>
      <c r="HQD26" s="1280"/>
      <c r="HQE26" s="1280"/>
      <c r="HQF26" s="1280"/>
      <c r="HQG26" s="1280"/>
      <c r="HQH26" s="1280"/>
      <c r="HQI26" s="1280"/>
      <c r="HQJ26" s="1280"/>
      <c r="HQK26" s="1280"/>
      <c r="HQL26" s="1280"/>
      <c r="HQM26" s="1280"/>
      <c r="HQN26" s="1280"/>
      <c r="HQO26" s="1280"/>
      <c r="HQP26" s="1280"/>
      <c r="HQQ26" s="1280"/>
      <c r="HQR26" s="1280"/>
      <c r="HQS26" s="1280"/>
      <c r="HQT26" s="1280"/>
      <c r="HQU26" s="1280"/>
      <c r="HQV26" s="1280"/>
      <c r="HQW26" s="1280"/>
      <c r="HQX26" s="1280"/>
      <c r="HQY26" s="1280"/>
      <c r="HQZ26" s="1280"/>
      <c r="HRA26" s="1280"/>
      <c r="HRB26" s="1280"/>
      <c r="HRC26" s="1280"/>
      <c r="HRD26" s="1280"/>
      <c r="HRE26" s="1280"/>
      <c r="HRF26" s="1280"/>
      <c r="HRG26" s="1280"/>
      <c r="HRH26" s="1280"/>
      <c r="HRI26" s="1280"/>
      <c r="HRJ26" s="1280"/>
      <c r="HRK26" s="1280"/>
      <c r="HRL26" s="1280"/>
      <c r="HRM26" s="1280"/>
      <c r="HRN26" s="1280"/>
      <c r="HRO26" s="1280"/>
      <c r="HRP26" s="1280"/>
      <c r="HRQ26" s="1280"/>
      <c r="HRR26" s="1280"/>
      <c r="HRS26" s="1280"/>
      <c r="HRT26" s="1280"/>
      <c r="HRU26" s="1280"/>
      <c r="HRV26" s="1280"/>
      <c r="HRW26" s="1280"/>
      <c r="HRX26" s="1280"/>
      <c r="HRY26" s="1280"/>
      <c r="HRZ26" s="1280"/>
      <c r="HSA26" s="1280"/>
      <c r="HSB26" s="1280"/>
      <c r="HSC26" s="1280"/>
      <c r="HSD26" s="1280"/>
      <c r="HSE26" s="1280"/>
      <c r="HSF26" s="1280"/>
      <c r="HSG26" s="1280"/>
      <c r="HSH26" s="1280"/>
      <c r="HSI26" s="1280"/>
      <c r="HSJ26" s="1280"/>
      <c r="HSK26" s="1280"/>
      <c r="HSL26" s="1280"/>
      <c r="HSM26" s="1280"/>
      <c r="HSN26" s="1280"/>
      <c r="HSO26" s="1280"/>
      <c r="HSP26" s="1280"/>
      <c r="HSQ26" s="1280"/>
      <c r="HSR26" s="1280"/>
      <c r="HSS26" s="1280"/>
      <c r="HST26" s="1280"/>
      <c r="HSU26" s="1280"/>
      <c r="HSV26" s="1280"/>
      <c r="HSW26" s="1280"/>
      <c r="HSX26" s="1280"/>
      <c r="HSY26" s="1280"/>
      <c r="HSZ26" s="1280"/>
      <c r="HTA26" s="1280"/>
      <c r="HTB26" s="1280"/>
      <c r="HTC26" s="1280"/>
      <c r="HTD26" s="1280"/>
      <c r="HTE26" s="1280"/>
      <c r="HTF26" s="1280"/>
      <c r="HTG26" s="1280"/>
      <c r="HTH26" s="1280"/>
      <c r="HTI26" s="1280"/>
      <c r="HTJ26" s="1280"/>
      <c r="HTK26" s="1280"/>
      <c r="HTL26" s="1280"/>
      <c r="HTM26" s="1280"/>
      <c r="HTN26" s="1280"/>
      <c r="HTO26" s="1280"/>
      <c r="HTP26" s="1280"/>
      <c r="HTQ26" s="1280"/>
      <c r="HTR26" s="1280"/>
      <c r="HTS26" s="1280"/>
      <c r="HTT26" s="1280"/>
      <c r="HTU26" s="1280"/>
      <c r="HTV26" s="1280"/>
      <c r="HTW26" s="1280"/>
      <c r="HTX26" s="1280"/>
      <c r="HTY26" s="1280"/>
      <c r="HTZ26" s="1280"/>
      <c r="HUA26" s="1280"/>
      <c r="HUB26" s="1280"/>
      <c r="HUC26" s="1280"/>
      <c r="HUD26" s="1280"/>
      <c r="HUE26" s="1280"/>
      <c r="HUF26" s="1280"/>
      <c r="HUG26" s="1280"/>
      <c r="HUH26" s="1280"/>
      <c r="HUI26" s="1280"/>
      <c r="HUJ26" s="1280"/>
      <c r="HUK26" s="1280"/>
      <c r="HUL26" s="1280"/>
      <c r="HUM26" s="1280"/>
      <c r="HUN26" s="1280"/>
      <c r="HUO26" s="1280"/>
      <c r="HUP26" s="1280"/>
      <c r="HUQ26" s="1280"/>
      <c r="HUR26" s="1280"/>
      <c r="HUS26" s="1280"/>
      <c r="HUT26" s="1280"/>
      <c r="HUU26" s="1280"/>
      <c r="HUV26" s="1280"/>
      <c r="HUW26" s="1280"/>
      <c r="HUX26" s="1280"/>
      <c r="HUY26" s="1280"/>
      <c r="HUZ26" s="1280"/>
      <c r="HVA26" s="1280"/>
      <c r="HVB26" s="1280"/>
      <c r="HVC26" s="1280"/>
      <c r="HVD26" s="1280"/>
      <c r="HVE26" s="1280"/>
      <c r="HVF26" s="1280"/>
      <c r="HVG26" s="1280"/>
      <c r="HVH26" s="1280"/>
      <c r="HVI26" s="1280"/>
      <c r="HVJ26" s="1280"/>
      <c r="HVK26" s="1280"/>
      <c r="HVL26" s="1280"/>
      <c r="HVM26" s="1280"/>
      <c r="HVN26" s="1280"/>
      <c r="HVO26" s="1280"/>
      <c r="HVP26" s="1280"/>
      <c r="HVQ26" s="1280"/>
      <c r="HVR26" s="1280"/>
      <c r="HVS26" s="1280"/>
      <c r="HVT26" s="1280"/>
      <c r="HVU26" s="1280"/>
      <c r="HVV26" s="1280"/>
      <c r="HVW26" s="1280"/>
      <c r="HVX26" s="1280"/>
      <c r="HVY26" s="1280"/>
      <c r="HVZ26" s="1280"/>
      <c r="HWA26" s="1280"/>
      <c r="HWB26" s="1280"/>
      <c r="HWC26" s="1280"/>
      <c r="HWD26" s="1280"/>
      <c r="HWE26" s="1280"/>
      <c r="HWF26" s="1280"/>
      <c r="HWG26" s="1280"/>
      <c r="HWH26" s="1280"/>
      <c r="HWI26" s="1280"/>
      <c r="HWJ26" s="1280"/>
      <c r="HWK26" s="1280"/>
      <c r="HWL26" s="1280"/>
      <c r="HWM26" s="1280"/>
      <c r="HWN26" s="1280"/>
      <c r="HWO26" s="1280"/>
      <c r="HWP26" s="1280"/>
      <c r="HWQ26" s="1280"/>
      <c r="HWR26" s="1280"/>
      <c r="HWS26" s="1280"/>
      <c r="HWT26" s="1280"/>
      <c r="HWU26" s="1280"/>
      <c r="HWV26" s="1280"/>
      <c r="HWW26" s="1280"/>
      <c r="HWX26" s="1280"/>
      <c r="HWY26" s="1280"/>
      <c r="HWZ26" s="1280"/>
      <c r="HXA26" s="1280"/>
      <c r="HXB26" s="1280"/>
      <c r="HXC26" s="1280"/>
      <c r="HXD26" s="1280"/>
      <c r="HXE26" s="1280"/>
      <c r="HXF26" s="1280"/>
      <c r="HXG26" s="1280"/>
      <c r="HXH26" s="1280"/>
      <c r="HXI26" s="1280"/>
      <c r="HXJ26" s="1280"/>
      <c r="HXK26" s="1280"/>
      <c r="HXL26" s="1280"/>
      <c r="HXM26" s="1280"/>
      <c r="HXN26" s="1280"/>
      <c r="HXO26" s="1280"/>
      <c r="HXP26" s="1280"/>
      <c r="HXQ26" s="1280"/>
      <c r="HXR26" s="1280"/>
      <c r="HXS26" s="1280"/>
      <c r="HXT26" s="1280"/>
      <c r="HXU26" s="1280"/>
      <c r="HXV26" s="1280"/>
      <c r="HXW26" s="1280"/>
      <c r="HXX26" s="1280"/>
      <c r="HXY26" s="1280"/>
      <c r="HXZ26" s="1280"/>
      <c r="HYA26" s="1280"/>
      <c r="HYB26" s="1280"/>
      <c r="HYC26" s="1280"/>
      <c r="HYD26" s="1280"/>
      <c r="HYE26" s="1280"/>
      <c r="HYF26" s="1280"/>
      <c r="HYG26" s="1280"/>
      <c r="HYH26" s="1280"/>
      <c r="HYI26" s="1280"/>
      <c r="HYJ26" s="1280"/>
      <c r="HYK26" s="1280"/>
      <c r="HYL26" s="1280"/>
      <c r="HYM26" s="1280"/>
      <c r="HYN26" s="1280"/>
      <c r="HYO26" s="1280"/>
      <c r="HYP26" s="1280"/>
      <c r="HYQ26" s="1280"/>
      <c r="HYR26" s="1280"/>
      <c r="HYS26" s="1280"/>
      <c r="HYT26" s="1280"/>
      <c r="HYU26" s="1280"/>
      <c r="HYV26" s="1280"/>
      <c r="HYW26" s="1280"/>
      <c r="HYX26" s="1280"/>
      <c r="HYY26" s="1280"/>
      <c r="HYZ26" s="1280"/>
      <c r="HZA26" s="1280"/>
      <c r="HZB26" s="1280"/>
      <c r="HZC26" s="1280"/>
      <c r="HZD26" s="1280"/>
      <c r="HZE26" s="1280"/>
      <c r="HZF26" s="1280"/>
      <c r="HZG26" s="1280"/>
      <c r="HZH26" s="1280"/>
      <c r="HZI26" s="1280"/>
      <c r="HZJ26" s="1280"/>
      <c r="HZK26" s="1280"/>
      <c r="HZL26" s="1280"/>
      <c r="HZM26" s="1280"/>
      <c r="HZN26" s="1280"/>
      <c r="HZO26" s="1280"/>
      <c r="HZP26" s="1280"/>
      <c r="HZQ26" s="1280"/>
      <c r="HZR26" s="1280"/>
      <c r="HZS26" s="1280"/>
      <c r="HZT26" s="1280"/>
      <c r="HZU26" s="1280"/>
      <c r="HZV26" s="1280"/>
      <c r="HZW26" s="1280"/>
      <c r="HZX26" s="1280"/>
      <c r="HZY26" s="1280"/>
      <c r="HZZ26" s="1280"/>
      <c r="IAA26" s="1280"/>
      <c r="IAB26" s="1280"/>
      <c r="IAC26" s="1280"/>
      <c r="IAD26" s="1280"/>
      <c r="IAE26" s="1280"/>
      <c r="IAF26" s="1280"/>
      <c r="IAG26" s="1280"/>
      <c r="IAH26" s="1280"/>
      <c r="IAI26" s="1280"/>
      <c r="IAJ26" s="1280"/>
      <c r="IAK26" s="1280"/>
      <c r="IAL26" s="1280"/>
      <c r="IAM26" s="1280"/>
      <c r="IAN26" s="1280"/>
      <c r="IAO26" s="1280"/>
      <c r="IAP26" s="1280"/>
      <c r="IAQ26" s="1280"/>
      <c r="IAR26" s="1280"/>
      <c r="IAS26" s="1280"/>
      <c r="IAT26" s="1280"/>
      <c r="IAU26" s="1280"/>
      <c r="IAV26" s="1280"/>
      <c r="IAW26" s="1280"/>
      <c r="IAX26" s="1280"/>
      <c r="IAY26" s="1280"/>
      <c r="IAZ26" s="1280"/>
      <c r="IBA26" s="1280"/>
      <c r="IBB26" s="1280"/>
      <c r="IBC26" s="1280"/>
      <c r="IBD26" s="1280"/>
      <c r="IBE26" s="1280"/>
      <c r="IBF26" s="1280"/>
      <c r="IBG26" s="1280"/>
      <c r="IBH26" s="1280"/>
      <c r="IBI26" s="1280"/>
      <c r="IBJ26" s="1280"/>
      <c r="IBK26" s="1280"/>
      <c r="IBL26" s="1280"/>
      <c r="IBM26" s="1280"/>
      <c r="IBN26" s="1280"/>
      <c r="IBO26" s="1280"/>
      <c r="IBP26" s="1280"/>
      <c r="IBQ26" s="1280"/>
      <c r="IBR26" s="1280"/>
      <c r="IBS26" s="1280"/>
      <c r="IBT26" s="1280"/>
      <c r="IBU26" s="1280"/>
      <c r="IBV26" s="1280"/>
      <c r="IBW26" s="1280"/>
      <c r="IBX26" s="1280"/>
      <c r="IBY26" s="1280"/>
      <c r="IBZ26" s="1280"/>
      <c r="ICA26" s="1280"/>
      <c r="ICB26" s="1280"/>
      <c r="ICC26" s="1280"/>
      <c r="ICD26" s="1280"/>
      <c r="ICE26" s="1280"/>
      <c r="ICF26" s="1280"/>
      <c r="ICG26" s="1280"/>
      <c r="ICH26" s="1280"/>
      <c r="ICI26" s="1280"/>
      <c r="ICJ26" s="1280"/>
      <c r="ICK26" s="1280"/>
      <c r="ICL26" s="1280"/>
      <c r="ICM26" s="1280"/>
      <c r="ICN26" s="1280"/>
      <c r="ICO26" s="1280"/>
      <c r="ICP26" s="1280"/>
      <c r="ICQ26" s="1280"/>
      <c r="ICR26" s="1280"/>
      <c r="ICS26" s="1280"/>
      <c r="ICT26" s="1280"/>
      <c r="ICU26" s="1280"/>
      <c r="ICV26" s="1280"/>
      <c r="ICW26" s="1280"/>
      <c r="ICX26" s="1280"/>
      <c r="ICY26" s="1280"/>
      <c r="ICZ26" s="1280"/>
      <c r="IDA26" s="1280"/>
      <c r="IDB26" s="1280"/>
      <c r="IDC26" s="1280"/>
      <c r="IDD26" s="1280"/>
      <c r="IDE26" s="1280"/>
      <c r="IDF26" s="1280"/>
      <c r="IDG26" s="1280"/>
      <c r="IDH26" s="1280"/>
      <c r="IDI26" s="1280"/>
      <c r="IDJ26" s="1280"/>
      <c r="IDK26" s="1280"/>
      <c r="IDL26" s="1280"/>
      <c r="IDM26" s="1280"/>
      <c r="IDN26" s="1280"/>
      <c r="IDO26" s="1280"/>
      <c r="IDP26" s="1280"/>
      <c r="IDQ26" s="1280"/>
      <c r="IDR26" s="1280"/>
      <c r="IDS26" s="1280"/>
      <c r="IDT26" s="1280"/>
      <c r="IDU26" s="1280"/>
      <c r="IDV26" s="1280"/>
      <c r="IDW26" s="1280"/>
      <c r="IDX26" s="1280"/>
      <c r="IDY26" s="1280"/>
      <c r="IDZ26" s="1280"/>
      <c r="IEA26" s="1280"/>
      <c r="IEB26" s="1280"/>
      <c r="IEC26" s="1280"/>
      <c r="IED26" s="1280"/>
      <c r="IEE26" s="1280"/>
      <c r="IEF26" s="1280"/>
      <c r="IEG26" s="1280"/>
      <c r="IEH26" s="1280"/>
      <c r="IEI26" s="1280"/>
      <c r="IEJ26" s="1280"/>
      <c r="IEK26" s="1280"/>
      <c r="IEL26" s="1280"/>
      <c r="IEM26" s="1280"/>
      <c r="IEN26" s="1280"/>
      <c r="IEO26" s="1280"/>
      <c r="IEP26" s="1280"/>
      <c r="IEQ26" s="1280"/>
      <c r="IER26" s="1280"/>
      <c r="IES26" s="1280"/>
      <c r="IET26" s="1280"/>
      <c r="IEU26" s="1280"/>
      <c r="IEV26" s="1280"/>
      <c r="IEW26" s="1280"/>
      <c r="IEX26" s="1280"/>
      <c r="IEY26" s="1280"/>
      <c r="IEZ26" s="1280"/>
      <c r="IFA26" s="1280"/>
      <c r="IFB26" s="1280"/>
      <c r="IFC26" s="1280"/>
      <c r="IFD26" s="1280"/>
      <c r="IFE26" s="1280"/>
      <c r="IFF26" s="1280"/>
      <c r="IFG26" s="1280"/>
      <c r="IFH26" s="1280"/>
      <c r="IFI26" s="1280"/>
      <c r="IFJ26" s="1280"/>
      <c r="IFK26" s="1280"/>
      <c r="IFL26" s="1280"/>
      <c r="IFM26" s="1280"/>
      <c r="IFN26" s="1280"/>
      <c r="IFO26" s="1280"/>
      <c r="IFP26" s="1280"/>
      <c r="IFQ26" s="1280"/>
      <c r="IFR26" s="1280"/>
      <c r="IFS26" s="1280"/>
      <c r="IFT26" s="1280"/>
      <c r="IFU26" s="1280"/>
      <c r="IFV26" s="1280"/>
      <c r="IFW26" s="1280"/>
      <c r="IFX26" s="1280"/>
      <c r="IFY26" s="1280"/>
      <c r="IFZ26" s="1280"/>
      <c r="IGA26" s="1280"/>
      <c r="IGB26" s="1280"/>
      <c r="IGC26" s="1280"/>
      <c r="IGD26" s="1280"/>
      <c r="IGE26" s="1280"/>
      <c r="IGF26" s="1280"/>
      <c r="IGG26" s="1280"/>
      <c r="IGH26" s="1280"/>
      <c r="IGI26" s="1280"/>
      <c r="IGJ26" s="1280"/>
      <c r="IGK26" s="1280"/>
      <c r="IGL26" s="1280"/>
      <c r="IGM26" s="1280"/>
      <c r="IGN26" s="1280"/>
      <c r="IGO26" s="1280"/>
      <c r="IGP26" s="1280"/>
      <c r="IGQ26" s="1280"/>
      <c r="IGR26" s="1280"/>
      <c r="IGS26" s="1280"/>
      <c r="IGT26" s="1280"/>
      <c r="IGU26" s="1280"/>
      <c r="IGV26" s="1280"/>
      <c r="IGW26" s="1280"/>
      <c r="IGX26" s="1280"/>
      <c r="IGY26" s="1280"/>
      <c r="IGZ26" s="1280"/>
      <c r="IHA26" s="1280"/>
      <c r="IHB26" s="1280"/>
      <c r="IHC26" s="1280"/>
      <c r="IHD26" s="1280"/>
      <c r="IHE26" s="1280"/>
      <c r="IHF26" s="1280"/>
      <c r="IHG26" s="1280"/>
      <c r="IHH26" s="1280"/>
      <c r="IHI26" s="1280"/>
      <c r="IHJ26" s="1280"/>
      <c r="IHK26" s="1280"/>
      <c r="IHL26" s="1280"/>
      <c r="IHM26" s="1280"/>
      <c r="IHN26" s="1280"/>
      <c r="IHO26" s="1280"/>
      <c r="IHP26" s="1280"/>
      <c r="IHQ26" s="1280"/>
      <c r="IHR26" s="1280"/>
      <c r="IHS26" s="1280"/>
      <c r="IHT26" s="1280"/>
      <c r="IHU26" s="1280"/>
      <c r="IHV26" s="1280"/>
      <c r="IHW26" s="1280"/>
      <c r="IHX26" s="1280"/>
      <c r="IHY26" s="1280"/>
      <c r="IHZ26" s="1280"/>
      <c r="IIA26" s="1280"/>
      <c r="IIB26" s="1280"/>
      <c r="IIC26" s="1280"/>
      <c r="IID26" s="1280"/>
      <c r="IIE26" s="1280"/>
      <c r="IIF26" s="1280"/>
      <c r="IIG26" s="1280"/>
      <c r="IIH26" s="1280"/>
      <c r="III26" s="1280"/>
      <c r="IIJ26" s="1280"/>
      <c r="IIK26" s="1280"/>
      <c r="IIL26" s="1280"/>
      <c r="IIM26" s="1280"/>
      <c r="IIN26" s="1280"/>
      <c r="IIO26" s="1280"/>
      <c r="IIP26" s="1280"/>
      <c r="IIQ26" s="1280"/>
      <c r="IIR26" s="1280"/>
      <c r="IIS26" s="1280"/>
      <c r="IIT26" s="1280"/>
      <c r="IIU26" s="1280"/>
      <c r="IIV26" s="1280"/>
      <c r="IIW26" s="1280"/>
      <c r="IIX26" s="1280"/>
      <c r="IIY26" s="1280"/>
      <c r="IIZ26" s="1280"/>
      <c r="IJA26" s="1280"/>
      <c r="IJB26" s="1280"/>
      <c r="IJC26" s="1280"/>
      <c r="IJD26" s="1280"/>
      <c r="IJE26" s="1280"/>
      <c r="IJF26" s="1280"/>
      <c r="IJG26" s="1280"/>
      <c r="IJH26" s="1280"/>
      <c r="IJI26" s="1280"/>
      <c r="IJJ26" s="1280"/>
      <c r="IJK26" s="1280"/>
      <c r="IJL26" s="1280"/>
      <c r="IJM26" s="1280"/>
      <c r="IJN26" s="1280"/>
      <c r="IJO26" s="1280"/>
      <c r="IJP26" s="1280"/>
      <c r="IJQ26" s="1280"/>
      <c r="IJR26" s="1280"/>
      <c r="IJS26" s="1280"/>
      <c r="IJT26" s="1280"/>
      <c r="IJU26" s="1280"/>
      <c r="IJV26" s="1280"/>
      <c r="IJW26" s="1280"/>
      <c r="IJX26" s="1280"/>
      <c r="IJY26" s="1280"/>
      <c r="IJZ26" s="1280"/>
      <c r="IKA26" s="1280"/>
      <c r="IKB26" s="1280"/>
      <c r="IKC26" s="1280"/>
      <c r="IKD26" s="1280"/>
      <c r="IKE26" s="1280"/>
      <c r="IKF26" s="1280"/>
      <c r="IKG26" s="1280"/>
      <c r="IKH26" s="1280"/>
      <c r="IKI26" s="1280"/>
      <c r="IKJ26" s="1280"/>
      <c r="IKK26" s="1280"/>
      <c r="IKL26" s="1280"/>
      <c r="IKM26" s="1280"/>
      <c r="IKN26" s="1280"/>
      <c r="IKO26" s="1280"/>
      <c r="IKP26" s="1280"/>
      <c r="IKQ26" s="1280"/>
      <c r="IKR26" s="1280"/>
      <c r="IKS26" s="1280"/>
      <c r="IKT26" s="1280"/>
      <c r="IKU26" s="1280"/>
      <c r="IKV26" s="1280"/>
      <c r="IKW26" s="1280"/>
      <c r="IKX26" s="1280"/>
      <c r="IKY26" s="1280"/>
      <c r="IKZ26" s="1280"/>
      <c r="ILA26" s="1280"/>
      <c r="ILB26" s="1280"/>
      <c r="ILC26" s="1280"/>
      <c r="ILD26" s="1280"/>
      <c r="ILE26" s="1280"/>
      <c r="ILF26" s="1280"/>
      <c r="ILG26" s="1280"/>
      <c r="ILH26" s="1280"/>
      <c r="ILI26" s="1280"/>
      <c r="ILJ26" s="1280"/>
      <c r="ILK26" s="1280"/>
      <c r="ILL26" s="1280"/>
      <c r="ILM26" s="1280"/>
      <c r="ILN26" s="1280"/>
      <c r="ILO26" s="1280"/>
      <c r="ILP26" s="1280"/>
      <c r="ILQ26" s="1280"/>
      <c r="ILR26" s="1280"/>
      <c r="ILS26" s="1280"/>
      <c r="ILT26" s="1280"/>
      <c r="ILU26" s="1280"/>
      <c r="ILV26" s="1280"/>
      <c r="ILW26" s="1280"/>
      <c r="ILX26" s="1280"/>
      <c r="ILY26" s="1280"/>
      <c r="ILZ26" s="1280"/>
      <c r="IMA26" s="1280"/>
      <c r="IMB26" s="1280"/>
      <c r="IMC26" s="1280"/>
      <c r="IMD26" s="1280"/>
      <c r="IME26" s="1280"/>
      <c r="IMF26" s="1280"/>
      <c r="IMG26" s="1280"/>
      <c r="IMH26" s="1280"/>
      <c r="IMI26" s="1280"/>
      <c r="IMJ26" s="1280"/>
      <c r="IMK26" s="1280"/>
      <c r="IML26" s="1280"/>
      <c r="IMM26" s="1280"/>
      <c r="IMN26" s="1280"/>
      <c r="IMO26" s="1280"/>
      <c r="IMP26" s="1280"/>
      <c r="IMQ26" s="1280"/>
      <c r="IMR26" s="1280"/>
      <c r="IMS26" s="1280"/>
      <c r="IMT26" s="1280"/>
      <c r="IMU26" s="1280"/>
      <c r="IMV26" s="1280"/>
      <c r="IMW26" s="1280"/>
      <c r="IMX26" s="1280"/>
      <c r="IMY26" s="1280"/>
      <c r="IMZ26" s="1280"/>
      <c r="INA26" s="1280"/>
      <c r="INB26" s="1280"/>
      <c r="INC26" s="1280"/>
      <c r="IND26" s="1280"/>
      <c r="INE26" s="1280"/>
      <c r="INF26" s="1280"/>
      <c r="ING26" s="1280"/>
      <c r="INH26" s="1280"/>
      <c r="INI26" s="1280"/>
      <c r="INJ26" s="1280"/>
      <c r="INK26" s="1280"/>
      <c r="INL26" s="1280"/>
      <c r="INM26" s="1280"/>
      <c r="INN26" s="1280"/>
      <c r="INO26" s="1280"/>
      <c r="INP26" s="1280"/>
      <c r="INQ26" s="1280"/>
      <c r="INR26" s="1280"/>
      <c r="INS26" s="1280"/>
      <c r="INT26" s="1280"/>
      <c r="INU26" s="1280"/>
      <c r="INV26" s="1280"/>
      <c r="INW26" s="1280"/>
      <c r="INX26" s="1280"/>
      <c r="INY26" s="1280"/>
      <c r="INZ26" s="1280"/>
      <c r="IOA26" s="1280"/>
      <c r="IOB26" s="1280"/>
      <c r="IOC26" s="1280"/>
      <c r="IOD26" s="1280"/>
      <c r="IOE26" s="1280"/>
      <c r="IOF26" s="1280"/>
      <c r="IOG26" s="1280"/>
      <c r="IOH26" s="1280"/>
      <c r="IOI26" s="1280"/>
      <c r="IOJ26" s="1280"/>
      <c r="IOK26" s="1280"/>
      <c r="IOL26" s="1280"/>
      <c r="IOM26" s="1280"/>
      <c r="ION26" s="1280"/>
      <c r="IOO26" s="1280"/>
      <c r="IOP26" s="1280"/>
      <c r="IOQ26" s="1280"/>
      <c r="IOR26" s="1280"/>
      <c r="IOS26" s="1280"/>
      <c r="IOT26" s="1280"/>
      <c r="IOU26" s="1280"/>
      <c r="IOV26" s="1280"/>
      <c r="IOW26" s="1280"/>
      <c r="IOX26" s="1280"/>
      <c r="IOY26" s="1280"/>
      <c r="IOZ26" s="1280"/>
      <c r="IPA26" s="1280"/>
      <c r="IPB26" s="1280"/>
      <c r="IPC26" s="1280"/>
      <c r="IPD26" s="1280"/>
      <c r="IPE26" s="1280"/>
      <c r="IPF26" s="1280"/>
      <c r="IPG26" s="1280"/>
      <c r="IPH26" s="1280"/>
      <c r="IPI26" s="1280"/>
      <c r="IPJ26" s="1280"/>
      <c r="IPK26" s="1280"/>
      <c r="IPL26" s="1280"/>
      <c r="IPM26" s="1280"/>
      <c r="IPN26" s="1280"/>
      <c r="IPO26" s="1280"/>
      <c r="IPP26" s="1280"/>
      <c r="IPQ26" s="1280"/>
      <c r="IPR26" s="1280"/>
      <c r="IPS26" s="1280"/>
      <c r="IPT26" s="1280"/>
      <c r="IPU26" s="1280"/>
      <c r="IPV26" s="1280"/>
      <c r="IPW26" s="1280"/>
      <c r="IPX26" s="1280"/>
      <c r="IPY26" s="1280"/>
      <c r="IPZ26" s="1280"/>
      <c r="IQA26" s="1280"/>
      <c r="IQB26" s="1280"/>
      <c r="IQC26" s="1280"/>
      <c r="IQD26" s="1280"/>
      <c r="IQE26" s="1280"/>
      <c r="IQF26" s="1280"/>
      <c r="IQG26" s="1280"/>
      <c r="IQH26" s="1280"/>
      <c r="IQI26" s="1280"/>
      <c r="IQJ26" s="1280"/>
      <c r="IQK26" s="1280"/>
      <c r="IQL26" s="1280"/>
      <c r="IQM26" s="1280"/>
      <c r="IQN26" s="1280"/>
      <c r="IQO26" s="1280"/>
      <c r="IQP26" s="1280"/>
      <c r="IQQ26" s="1280"/>
      <c r="IQR26" s="1280"/>
      <c r="IQS26" s="1280"/>
      <c r="IQT26" s="1280"/>
      <c r="IQU26" s="1280"/>
      <c r="IQV26" s="1280"/>
      <c r="IQW26" s="1280"/>
      <c r="IQX26" s="1280"/>
      <c r="IQY26" s="1280"/>
      <c r="IQZ26" s="1280"/>
      <c r="IRA26" s="1280"/>
      <c r="IRB26" s="1280"/>
      <c r="IRC26" s="1280"/>
      <c r="IRD26" s="1280"/>
      <c r="IRE26" s="1280"/>
      <c r="IRF26" s="1280"/>
      <c r="IRG26" s="1280"/>
      <c r="IRH26" s="1280"/>
      <c r="IRI26" s="1280"/>
      <c r="IRJ26" s="1280"/>
      <c r="IRK26" s="1280"/>
      <c r="IRL26" s="1280"/>
      <c r="IRM26" s="1280"/>
      <c r="IRN26" s="1280"/>
      <c r="IRO26" s="1280"/>
      <c r="IRP26" s="1280"/>
      <c r="IRQ26" s="1280"/>
      <c r="IRR26" s="1280"/>
      <c r="IRS26" s="1280"/>
      <c r="IRT26" s="1280"/>
      <c r="IRU26" s="1280"/>
      <c r="IRV26" s="1280"/>
      <c r="IRW26" s="1280"/>
      <c r="IRX26" s="1280"/>
      <c r="IRY26" s="1280"/>
      <c r="IRZ26" s="1280"/>
      <c r="ISA26" s="1280"/>
      <c r="ISB26" s="1280"/>
      <c r="ISC26" s="1280"/>
      <c r="ISD26" s="1280"/>
      <c r="ISE26" s="1280"/>
      <c r="ISF26" s="1280"/>
      <c r="ISG26" s="1280"/>
      <c r="ISH26" s="1280"/>
      <c r="ISI26" s="1280"/>
      <c r="ISJ26" s="1280"/>
      <c r="ISK26" s="1280"/>
      <c r="ISL26" s="1280"/>
      <c r="ISM26" s="1280"/>
      <c r="ISN26" s="1280"/>
      <c r="ISO26" s="1280"/>
      <c r="ISP26" s="1280"/>
      <c r="ISQ26" s="1280"/>
      <c r="ISR26" s="1280"/>
      <c r="ISS26" s="1280"/>
      <c r="IST26" s="1280"/>
      <c r="ISU26" s="1280"/>
      <c r="ISV26" s="1280"/>
      <c r="ISW26" s="1280"/>
      <c r="ISX26" s="1280"/>
      <c r="ISY26" s="1280"/>
      <c r="ISZ26" s="1280"/>
      <c r="ITA26" s="1280"/>
      <c r="ITB26" s="1280"/>
      <c r="ITC26" s="1280"/>
      <c r="ITD26" s="1280"/>
      <c r="ITE26" s="1280"/>
      <c r="ITF26" s="1280"/>
      <c r="ITG26" s="1280"/>
      <c r="ITH26" s="1280"/>
      <c r="ITI26" s="1280"/>
      <c r="ITJ26" s="1280"/>
      <c r="ITK26" s="1280"/>
      <c r="ITL26" s="1280"/>
      <c r="ITM26" s="1280"/>
      <c r="ITN26" s="1280"/>
      <c r="ITO26" s="1280"/>
      <c r="ITP26" s="1280"/>
      <c r="ITQ26" s="1280"/>
      <c r="ITR26" s="1280"/>
      <c r="ITS26" s="1280"/>
      <c r="ITT26" s="1280"/>
      <c r="ITU26" s="1280"/>
      <c r="ITV26" s="1280"/>
      <c r="ITW26" s="1280"/>
      <c r="ITX26" s="1280"/>
      <c r="ITY26" s="1280"/>
      <c r="ITZ26" s="1280"/>
      <c r="IUA26" s="1280"/>
      <c r="IUB26" s="1280"/>
      <c r="IUC26" s="1280"/>
      <c r="IUD26" s="1280"/>
      <c r="IUE26" s="1280"/>
      <c r="IUF26" s="1280"/>
      <c r="IUG26" s="1280"/>
      <c r="IUH26" s="1280"/>
      <c r="IUI26" s="1280"/>
      <c r="IUJ26" s="1280"/>
      <c r="IUK26" s="1280"/>
      <c r="IUL26" s="1280"/>
      <c r="IUM26" s="1280"/>
      <c r="IUN26" s="1280"/>
      <c r="IUO26" s="1280"/>
      <c r="IUP26" s="1280"/>
      <c r="IUQ26" s="1280"/>
      <c r="IUR26" s="1280"/>
      <c r="IUS26" s="1280"/>
      <c r="IUT26" s="1280"/>
      <c r="IUU26" s="1280"/>
      <c r="IUV26" s="1280"/>
      <c r="IUW26" s="1280"/>
      <c r="IUX26" s="1280"/>
      <c r="IUY26" s="1280"/>
      <c r="IUZ26" s="1280"/>
      <c r="IVA26" s="1280"/>
      <c r="IVB26" s="1280"/>
      <c r="IVC26" s="1280"/>
      <c r="IVD26" s="1280"/>
      <c r="IVE26" s="1280"/>
      <c r="IVF26" s="1280"/>
      <c r="IVG26" s="1280"/>
      <c r="IVH26" s="1280"/>
      <c r="IVI26" s="1280"/>
      <c r="IVJ26" s="1280"/>
      <c r="IVK26" s="1280"/>
      <c r="IVL26" s="1280"/>
      <c r="IVM26" s="1280"/>
      <c r="IVN26" s="1280"/>
      <c r="IVO26" s="1280"/>
      <c r="IVP26" s="1280"/>
      <c r="IVQ26" s="1280"/>
      <c r="IVR26" s="1280"/>
      <c r="IVS26" s="1280"/>
      <c r="IVT26" s="1280"/>
      <c r="IVU26" s="1280"/>
      <c r="IVV26" s="1280"/>
      <c r="IVW26" s="1280"/>
      <c r="IVX26" s="1280"/>
      <c r="IVY26" s="1280"/>
      <c r="IVZ26" s="1280"/>
      <c r="IWA26" s="1280"/>
      <c r="IWB26" s="1280"/>
      <c r="IWC26" s="1280"/>
      <c r="IWD26" s="1280"/>
      <c r="IWE26" s="1280"/>
      <c r="IWF26" s="1280"/>
      <c r="IWG26" s="1280"/>
      <c r="IWH26" s="1280"/>
      <c r="IWI26" s="1280"/>
      <c r="IWJ26" s="1280"/>
      <c r="IWK26" s="1280"/>
      <c r="IWL26" s="1280"/>
      <c r="IWM26" s="1280"/>
      <c r="IWN26" s="1280"/>
      <c r="IWO26" s="1280"/>
      <c r="IWP26" s="1280"/>
      <c r="IWQ26" s="1280"/>
      <c r="IWR26" s="1280"/>
      <c r="IWS26" s="1280"/>
      <c r="IWT26" s="1280"/>
      <c r="IWU26" s="1280"/>
      <c r="IWV26" s="1280"/>
      <c r="IWW26" s="1280"/>
      <c r="IWX26" s="1280"/>
      <c r="IWY26" s="1280"/>
      <c r="IWZ26" s="1280"/>
      <c r="IXA26" s="1280"/>
      <c r="IXB26" s="1280"/>
      <c r="IXC26" s="1280"/>
      <c r="IXD26" s="1280"/>
      <c r="IXE26" s="1280"/>
      <c r="IXF26" s="1280"/>
      <c r="IXG26" s="1280"/>
      <c r="IXH26" s="1280"/>
      <c r="IXI26" s="1280"/>
      <c r="IXJ26" s="1280"/>
      <c r="IXK26" s="1280"/>
      <c r="IXL26" s="1280"/>
      <c r="IXM26" s="1280"/>
      <c r="IXN26" s="1280"/>
      <c r="IXO26" s="1280"/>
      <c r="IXP26" s="1280"/>
      <c r="IXQ26" s="1280"/>
      <c r="IXR26" s="1280"/>
      <c r="IXS26" s="1280"/>
      <c r="IXT26" s="1280"/>
      <c r="IXU26" s="1280"/>
      <c r="IXV26" s="1280"/>
      <c r="IXW26" s="1280"/>
      <c r="IXX26" s="1280"/>
      <c r="IXY26" s="1280"/>
      <c r="IXZ26" s="1280"/>
      <c r="IYA26" s="1280"/>
      <c r="IYB26" s="1280"/>
      <c r="IYC26" s="1280"/>
      <c r="IYD26" s="1280"/>
      <c r="IYE26" s="1280"/>
      <c r="IYF26" s="1280"/>
      <c r="IYG26" s="1280"/>
      <c r="IYH26" s="1280"/>
      <c r="IYI26" s="1280"/>
      <c r="IYJ26" s="1280"/>
      <c r="IYK26" s="1280"/>
      <c r="IYL26" s="1280"/>
      <c r="IYM26" s="1280"/>
      <c r="IYN26" s="1280"/>
      <c r="IYO26" s="1280"/>
      <c r="IYP26" s="1280"/>
      <c r="IYQ26" s="1280"/>
      <c r="IYR26" s="1280"/>
      <c r="IYS26" s="1280"/>
      <c r="IYT26" s="1280"/>
      <c r="IYU26" s="1280"/>
      <c r="IYV26" s="1280"/>
      <c r="IYW26" s="1280"/>
      <c r="IYX26" s="1280"/>
      <c r="IYY26" s="1280"/>
      <c r="IYZ26" s="1280"/>
      <c r="IZA26" s="1280"/>
      <c r="IZB26" s="1280"/>
      <c r="IZC26" s="1280"/>
      <c r="IZD26" s="1280"/>
      <c r="IZE26" s="1280"/>
      <c r="IZF26" s="1280"/>
      <c r="IZG26" s="1280"/>
      <c r="IZH26" s="1280"/>
      <c r="IZI26" s="1280"/>
      <c r="IZJ26" s="1280"/>
      <c r="IZK26" s="1280"/>
      <c r="IZL26" s="1280"/>
      <c r="IZM26" s="1280"/>
      <c r="IZN26" s="1280"/>
      <c r="IZO26" s="1280"/>
      <c r="IZP26" s="1280"/>
      <c r="IZQ26" s="1280"/>
      <c r="IZR26" s="1280"/>
      <c r="IZS26" s="1280"/>
      <c r="IZT26" s="1280"/>
      <c r="IZU26" s="1280"/>
      <c r="IZV26" s="1280"/>
      <c r="IZW26" s="1280"/>
      <c r="IZX26" s="1280"/>
      <c r="IZY26" s="1280"/>
      <c r="IZZ26" s="1280"/>
      <c r="JAA26" s="1280"/>
      <c r="JAB26" s="1280"/>
      <c r="JAC26" s="1280"/>
      <c r="JAD26" s="1280"/>
      <c r="JAE26" s="1280"/>
      <c r="JAF26" s="1280"/>
      <c r="JAG26" s="1280"/>
      <c r="JAH26" s="1280"/>
      <c r="JAI26" s="1280"/>
      <c r="JAJ26" s="1280"/>
      <c r="JAK26" s="1280"/>
      <c r="JAL26" s="1280"/>
      <c r="JAM26" s="1280"/>
      <c r="JAN26" s="1280"/>
      <c r="JAO26" s="1280"/>
      <c r="JAP26" s="1280"/>
      <c r="JAQ26" s="1280"/>
      <c r="JAR26" s="1280"/>
      <c r="JAS26" s="1280"/>
      <c r="JAT26" s="1280"/>
      <c r="JAU26" s="1280"/>
      <c r="JAV26" s="1280"/>
      <c r="JAW26" s="1280"/>
      <c r="JAX26" s="1280"/>
      <c r="JAY26" s="1280"/>
      <c r="JAZ26" s="1280"/>
      <c r="JBA26" s="1280"/>
      <c r="JBB26" s="1280"/>
      <c r="JBC26" s="1280"/>
      <c r="JBD26" s="1280"/>
      <c r="JBE26" s="1280"/>
      <c r="JBF26" s="1280"/>
      <c r="JBG26" s="1280"/>
      <c r="JBH26" s="1280"/>
      <c r="JBI26" s="1280"/>
      <c r="JBJ26" s="1280"/>
      <c r="JBK26" s="1280"/>
      <c r="JBL26" s="1280"/>
      <c r="JBM26" s="1280"/>
      <c r="JBN26" s="1280"/>
      <c r="JBO26" s="1280"/>
      <c r="JBP26" s="1280"/>
      <c r="JBQ26" s="1280"/>
      <c r="JBR26" s="1280"/>
      <c r="JBS26" s="1280"/>
      <c r="JBT26" s="1280"/>
      <c r="JBU26" s="1280"/>
      <c r="JBV26" s="1280"/>
      <c r="JBW26" s="1280"/>
      <c r="JBX26" s="1280"/>
      <c r="JBY26" s="1280"/>
      <c r="JBZ26" s="1280"/>
      <c r="JCA26" s="1280"/>
      <c r="JCB26" s="1280"/>
      <c r="JCC26" s="1280"/>
      <c r="JCD26" s="1280"/>
      <c r="JCE26" s="1280"/>
      <c r="JCF26" s="1280"/>
      <c r="JCG26" s="1280"/>
      <c r="JCH26" s="1280"/>
      <c r="JCI26" s="1280"/>
      <c r="JCJ26" s="1280"/>
      <c r="JCK26" s="1280"/>
      <c r="JCL26" s="1280"/>
      <c r="JCM26" s="1280"/>
      <c r="JCN26" s="1280"/>
      <c r="JCO26" s="1280"/>
      <c r="JCP26" s="1280"/>
      <c r="JCQ26" s="1280"/>
      <c r="JCR26" s="1280"/>
      <c r="JCS26" s="1280"/>
      <c r="JCT26" s="1280"/>
      <c r="JCU26" s="1280"/>
      <c r="JCV26" s="1280"/>
      <c r="JCW26" s="1280"/>
      <c r="JCX26" s="1280"/>
      <c r="JCY26" s="1280"/>
      <c r="JCZ26" s="1280"/>
      <c r="JDA26" s="1280"/>
      <c r="JDB26" s="1280"/>
      <c r="JDC26" s="1280"/>
      <c r="JDD26" s="1280"/>
      <c r="JDE26" s="1280"/>
      <c r="JDF26" s="1280"/>
      <c r="JDG26" s="1280"/>
      <c r="JDH26" s="1280"/>
      <c r="JDI26" s="1280"/>
      <c r="JDJ26" s="1280"/>
      <c r="JDK26" s="1280"/>
      <c r="JDL26" s="1280"/>
      <c r="JDM26" s="1280"/>
      <c r="JDN26" s="1280"/>
      <c r="JDO26" s="1280"/>
      <c r="JDP26" s="1280"/>
      <c r="JDQ26" s="1280"/>
      <c r="JDR26" s="1280"/>
      <c r="JDS26" s="1280"/>
      <c r="JDT26" s="1280"/>
      <c r="JDU26" s="1280"/>
      <c r="JDV26" s="1280"/>
      <c r="JDW26" s="1280"/>
      <c r="JDX26" s="1280"/>
      <c r="JDY26" s="1280"/>
      <c r="JDZ26" s="1280"/>
      <c r="JEA26" s="1280"/>
      <c r="JEB26" s="1280"/>
      <c r="JEC26" s="1280"/>
      <c r="JED26" s="1280"/>
      <c r="JEE26" s="1280"/>
      <c r="JEF26" s="1280"/>
      <c r="JEG26" s="1280"/>
      <c r="JEH26" s="1280"/>
      <c r="JEI26" s="1280"/>
      <c r="JEJ26" s="1280"/>
      <c r="JEK26" s="1280"/>
      <c r="JEL26" s="1280"/>
      <c r="JEM26" s="1280"/>
      <c r="JEN26" s="1280"/>
      <c r="JEO26" s="1280"/>
      <c r="JEP26" s="1280"/>
      <c r="JEQ26" s="1280"/>
      <c r="JER26" s="1280"/>
      <c r="JES26" s="1280"/>
      <c r="JET26" s="1280"/>
      <c r="JEU26" s="1280"/>
      <c r="JEV26" s="1280"/>
      <c r="JEW26" s="1280"/>
      <c r="JEX26" s="1280"/>
      <c r="JEY26" s="1280"/>
      <c r="JEZ26" s="1280"/>
      <c r="JFA26" s="1280"/>
      <c r="JFB26" s="1280"/>
      <c r="JFC26" s="1280"/>
      <c r="JFD26" s="1280"/>
      <c r="JFE26" s="1280"/>
      <c r="JFF26" s="1280"/>
      <c r="JFG26" s="1280"/>
      <c r="JFH26" s="1280"/>
      <c r="JFI26" s="1280"/>
      <c r="JFJ26" s="1280"/>
      <c r="JFK26" s="1280"/>
      <c r="JFL26" s="1280"/>
      <c r="JFM26" s="1280"/>
      <c r="JFN26" s="1280"/>
      <c r="JFO26" s="1280"/>
      <c r="JFP26" s="1280"/>
      <c r="JFQ26" s="1280"/>
      <c r="JFR26" s="1280"/>
      <c r="JFS26" s="1280"/>
      <c r="JFT26" s="1280"/>
      <c r="JFU26" s="1280"/>
      <c r="JFV26" s="1280"/>
      <c r="JFW26" s="1280"/>
      <c r="JFX26" s="1280"/>
      <c r="JFY26" s="1280"/>
      <c r="JFZ26" s="1280"/>
      <c r="JGA26" s="1280"/>
      <c r="JGB26" s="1280"/>
      <c r="JGC26" s="1280"/>
      <c r="JGD26" s="1280"/>
      <c r="JGE26" s="1280"/>
      <c r="JGF26" s="1280"/>
      <c r="JGG26" s="1280"/>
      <c r="JGH26" s="1280"/>
      <c r="JGI26" s="1280"/>
      <c r="JGJ26" s="1280"/>
      <c r="JGK26" s="1280"/>
      <c r="JGL26" s="1280"/>
      <c r="JGM26" s="1280"/>
      <c r="JGN26" s="1280"/>
      <c r="JGO26" s="1280"/>
      <c r="JGP26" s="1280"/>
      <c r="JGQ26" s="1280"/>
      <c r="JGR26" s="1280"/>
      <c r="JGS26" s="1280"/>
      <c r="JGT26" s="1280"/>
      <c r="JGU26" s="1280"/>
      <c r="JGV26" s="1280"/>
      <c r="JGW26" s="1280"/>
      <c r="JGX26" s="1280"/>
      <c r="JGY26" s="1280"/>
      <c r="JGZ26" s="1280"/>
      <c r="JHA26" s="1280"/>
      <c r="JHB26" s="1280"/>
      <c r="JHC26" s="1280"/>
      <c r="JHD26" s="1280"/>
      <c r="JHE26" s="1280"/>
      <c r="JHF26" s="1280"/>
      <c r="JHG26" s="1280"/>
      <c r="JHH26" s="1280"/>
      <c r="JHI26" s="1280"/>
      <c r="JHJ26" s="1280"/>
      <c r="JHK26" s="1280"/>
      <c r="JHL26" s="1280"/>
      <c r="JHM26" s="1280"/>
      <c r="JHN26" s="1280"/>
      <c r="JHO26" s="1280"/>
      <c r="JHP26" s="1280"/>
      <c r="JHQ26" s="1280"/>
      <c r="JHR26" s="1280"/>
      <c r="JHS26" s="1280"/>
      <c r="JHT26" s="1280"/>
      <c r="JHU26" s="1280"/>
      <c r="JHV26" s="1280"/>
      <c r="JHW26" s="1280"/>
      <c r="JHX26" s="1280"/>
      <c r="JHY26" s="1280"/>
      <c r="JHZ26" s="1280"/>
      <c r="JIA26" s="1280"/>
      <c r="JIB26" s="1280"/>
      <c r="JIC26" s="1280"/>
      <c r="JID26" s="1280"/>
      <c r="JIE26" s="1280"/>
      <c r="JIF26" s="1280"/>
      <c r="JIG26" s="1280"/>
      <c r="JIH26" s="1280"/>
      <c r="JII26" s="1280"/>
      <c r="JIJ26" s="1280"/>
      <c r="JIK26" s="1280"/>
      <c r="JIL26" s="1280"/>
      <c r="JIM26" s="1280"/>
      <c r="JIN26" s="1280"/>
      <c r="JIO26" s="1280"/>
      <c r="JIP26" s="1280"/>
      <c r="JIQ26" s="1280"/>
      <c r="JIR26" s="1280"/>
      <c r="JIS26" s="1280"/>
      <c r="JIT26" s="1280"/>
      <c r="JIU26" s="1280"/>
      <c r="JIV26" s="1280"/>
      <c r="JIW26" s="1280"/>
      <c r="JIX26" s="1280"/>
      <c r="JIY26" s="1280"/>
      <c r="JIZ26" s="1280"/>
      <c r="JJA26" s="1280"/>
      <c r="JJB26" s="1280"/>
      <c r="JJC26" s="1280"/>
      <c r="JJD26" s="1280"/>
      <c r="JJE26" s="1280"/>
      <c r="JJF26" s="1280"/>
      <c r="JJG26" s="1280"/>
      <c r="JJH26" s="1280"/>
      <c r="JJI26" s="1280"/>
      <c r="JJJ26" s="1280"/>
      <c r="JJK26" s="1280"/>
      <c r="JJL26" s="1280"/>
      <c r="JJM26" s="1280"/>
      <c r="JJN26" s="1280"/>
      <c r="JJO26" s="1280"/>
      <c r="JJP26" s="1280"/>
      <c r="JJQ26" s="1280"/>
      <c r="JJR26" s="1280"/>
      <c r="JJS26" s="1280"/>
      <c r="JJT26" s="1280"/>
      <c r="JJU26" s="1280"/>
      <c r="JJV26" s="1280"/>
      <c r="JJW26" s="1280"/>
      <c r="JJX26" s="1280"/>
      <c r="JJY26" s="1280"/>
      <c r="JJZ26" s="1280"/>
      <c r="JKA26" s="1280"/>
      <c r="JKB26" s="1280"/>
      <c r="JKC26" s="1280"/>
      <c r="JKD26" s="1280"/>
      <c r="JKE26" s="1280"/>
      <c r="JKF26" s="1280"/>
      <c r="JKG26" s="1280"/>
      <c r="JKH26" s="1280"/>
      <c r="JKI26" s="1280"/>
      <c r="JKJ26" s="1280"/>
      <c r="JKK26" s="1280"/>
      <c r="JKL26" s="1280"/>
      <c r="JKM26" s="1280"/>
      <c r="JKN26" s="1280"/>
      <c r="JKO26" s="1280"/>
      <c r="JKP26" s="1280"/>
      <c r="JKQ26" s="1280"/>
      <c r="JKR26" s="1280"/>
      <c r="JKS26" s="1280"/>
      <c r="JKT26" s="1280"/>
      <c r="JKU26" s="1280"/>
      <c r="JKV26" s="1280"/>
      <c r="JKW26" s="1280"/>
      <c r="JKX26" s="1280"/>
      <c r="JKY26" s="1280"/>
      <c r="JKZ26" s="1280"/>
      <c r="JLA26" s="1280"/>
      <c r="JLB26" s="1280"/>
      <c r="JLC26" s="1280"/>
      <c r="JLD26" s="1280"/>
      <c r="JLE26" s="1280"/>
      <c r="JLF26" s="1280"/>
      <c r="JLG26" s="1280"/>
      <c r="JLH26" s="1280"/>
      <c r="JLI26" s="1280"/>
      <c r="JLJ26" s="1280"/>
      <c r="JLK26" s="1280"/>
      <c r="JLL26" s="1280"/>
      <c r="JLM26" s="1280"/>
      <c r="JLN26" s="1280"/>
      <c r="JLO26" s="1280"/>
      <c r="JLP26" s="1280"/>
      <c r="JLQ26" s="1280"/>
      <c r="JLR26" s="1280"/>
      <c r="JLS26" s="1280"/>
      <c r="JLT26" s="1280"/>
      <c r="JLU26" s="1280"/>
      <c r="JLV26" s="1280"/>
      <c r="JLW26" s="1280"/>
      <c r="JLX26" s="1280"/>
      <c r="JLY26" s="1280"/>
      <c r="JLZ26" s="1280"/>
      <c r="JMA26" s="1280"/>
      <c r="JMB26" s="1280"/>
      <c r="JMC26" s="1280"/>
      <c r="JMD26" s="1280"/>
      <c r="JME26" s="1280"/>
      <c r="JMF26" s="1280"/>
      <c r="JMG26" s="1280"/>
      <c r="JMH26" s="1280"/>
      <c r="JMI26" s="1280"/>
      <c r="JMJ26" s="1280"/>
      <c r="JMK26" s="1280"/>
      <c r="JML26" s="1280"/>
      <c r="JMM26" s="1280"/>
      <c r="JMN26" s="1280"/>
      <c r="JMO26" s="1280"/>
      <c r="JMP26" s="1280"/>
      <c r="JMQ26" s="1280"/>
      <c r="JMR26" s="1280"/>
      <c r="JMS26" s="1280"/>
      <c r="JMT26" s="1280"/>
      <c r="JMU26" s="1280"/>
      <c r="JMV26" s="1280"/>
      <c r="JMW26" s="1280"/>
      <c r="JMX26" s="1280"/>
      <c r="JMY26" s="1280"/>
      <c r="JMZ26" s="1280"/>
      <c r="JNA26" s="1280"/>
      <c r="JNB26" s="1280"/>
      <c r="JNC26" s="1280"/>
      <c r="JND26" s="1280"/>
      <c r="JNE26" s="1280"/>
      <c r="JNF26" s="1280"/>
      <c r="JNG26" s="1280"/>
      <c r="JNH26" s="1280"/>
      <c r="JNI26" s="1280"/>
      <c r="JNJ26" s="1280"/>
      <c r="JNK26" s="1280"/>
      <c r="JNL26" s="1280"/>
      <c r="JNM26" s="1280"/>
      <c r="JNN26" s="1280"/>
      <c r="JNO26" s="1280"/>
      <c r="JNP26" s="1280"/>
      <c r="JNQ26" s="1280"/>
      <c r="JNR26" s="1280"/>
      <c r="JNS26" s="1280"/>
      <c r="JNT26" s="1280"/>
      <c r="JNU26" s="1280"/>
      <c r="JNV26" s="1280"/>
      <c r="JNW26" s="1280"/>
      <c r="JNX26" s="1280"/>
      <c r="JNY26" s="1280"/>
      <c r="JNZ26" s="1280"/>
      <c r="JOA26" s="1280"/>
      <c r="JOB26" s="1280"/>
      <c r="JOC26" s="1280"/>
      <c r="JOD26" s="1280"/>
      <c r="JOE26" s="1280"/>
      <c r="JOF26" s="1280"/>
      <c r="JOG26" s="1280"/>
      <c r="JOH26" s="1280"/>
      <c r="JOI26" s="1280"/>
      <c r="JOJ26" s="1280"/>
      <c r="JOK26" s="1280"/>
      <c r="JOL26" s="1280"/>
      <c r="JOM26" s="1280"/>
      <c r="JON26" s="1280"/>
      <c r="JOO26" s="1280"/>
      <c r="JOP26" s="1280"/>
      <c r="JOQ26" s="1280"/>
      <c r="JOR26" s="1280"/>
      <c r="JOS26" s="1280"/>
      <c r="JOT26" s="1280"/>
      <c r="JOU26" s="1280"/>
      <c r="JOV26" s="1280"/>
      <c r="JOW26" s="1280"/>
      <c r="JOX26" s="1280"/>
      <c r="JOY26" s="1280"/>
      <c r="JOZ26" s="1280"/>
      <c r="JPA26" s="1280"/>
      <c r="JPB26" s="1280"/>
      <c r="JPC26" s="1280"/>
      <c r="JPD26" s="1280"/>
      <c r="JPE26" s="1280"/>
      <c r="JPF26" s="1280"/>
      <c r="JPG26" s="1280"/>
      <c r="JPH26" s="1280"/>
      <c r="JPI26" s="1280"/>
      <c r="JPJ26" s="1280"/>
      <c r="JPK26" s="1280"/>
      <c r="JPL26" s="1280"/>
      <c r="JPM26" s="1280"/>
      <c r="JPN26" s="1280"/>
      <c r="JPO26" s="1280"/>
      <c r="JPP26" s="1280"/>
      <c r="JPQ26" s="1280"/>
      <c r="JPR26" s="1280"/>
      <c r="JPS26" s="1280"/>
      <c r="JPT26" s="1280"/>
      <c r="JPU26" s="1280"/>
      <c r="JPV26" s="1280"/>
      <c r="JPW26" s="1280"/>
      <c r="JPX26" s="1280"/>
      <c r="JPY26" s="1280"/>
      <c r="JPZ26" s="1280"/>
      <c r="JQA26" s="1280"/>
      <c r="JQB26" s="1280"/>
      <c r="JQC26" s="1280"/>
      <c r="JQD26" s="1280"/>
      <c r="JQE26" s="1280"/>
      <c r="JQF26" s="1280"/>
      <c r="JQG26" s="1280"/>
      <c r="JQH26" s="1280"/>
      <c r="JQI26" s="1280"/>
      <c r="JQJ26" s="1280"/>
      <c r="JQK26" s="1280"/>
      <c r="JQL26" s="1280"/>
      <c r="JQM26" s="1280"/>
      <c r="JQN26" s="1280"/>
      <c r="JQO26" s="1280"/>
      <c r="JQP26" s="1280"/>
      <c r="JQQ26" s="1280"/>
      <c r="JQR26" s="1280"/>
      <c r="JQS26" s="1280"/>
      <c r="JQT26" s="1280"/>
      <c r="JQU26" s="1280"/>
      <c r="JQV26" s="1280"/>
      <c r="JQW26" s="1280"/>
      <c r="JQX26" s="1280"/>
      <c r="JQY26" s="1280"/>
      <c r="JQZ26" s="1280"/>
      <c r="JRA26" s="1280"/>
      <c r="JRB26" s="1280"/>
      <c r="JRC26" s="1280"/>
      <c r="JRD26" s="1280"/>
      <c r="JRE26" s="1280"/>
      <c r="JRF26" s="1280"/>
      <c r="JRG26" s="1280"/>
      <c r="JRH26" s="1280"/>
      <c r="JRI26" s="1280"/>
      <c r="JRJ26" s="1280"/>
      <c r="JRK26" s="1280"/>
      <c r="JRL26" s="1280"/>
      <c r="JRM26" s="1280"/>
      <c r="JRN26" s="1280"/>
      <c r="JRO26" s="1280"/>
      <c r="JRP26" s="1280"/>
      <c r="JRQ26" s="1280"/>
      <c r="JRR26" s="1280"/>
      <c r="JRS26" s="1280"/>
      <c r="JRT26" s="1280"/>
      <c r="JRU26" s="1280"/>
      <c r="JRV26" s="1280"/>
      <c r="JRW26" s="1280"/>
      <c r="JRX26" s="1280"/>
      <c r="JRY26" s="1280"/>
      <c r="JRZ26" s="1280"/>
      <c r="JSA26" s="1280"/>
      <c r="JSB26" s="1280"/>
      <c r="JSC26" s="1280"/>
      <c r="JSD26" s="1280"/>
      <c r="JSE26" s="1280"/>
      <c r="JSF26" s="1280"/>
      <c r="JSG26" s="1280"/>
      <c r="JSH26" s="1280"/>
      <c r="JSI26" s="1280"/>
      <c r="JSJ26" s="1280"/>
      <c r="JSK26" s="1280"/>
      <c r="JSL26" s="1280"/>
      <c r="JSM26" s="1280"/>
      <c r="JSN26" s="1280"/>
      <c r="JSO26" s="1280"/>
      <c r="JSP26" s="1280"/>
      <c r="JSQ26" s="1280"/>
      <c r="JSR26" s="1280"/>
      <c r="JSS26" s="1280"/>
      <c r="JST26" s="1280"/>
      <c r="JSU26" s="1280"/>
      <c r="JSV26" s="1280"/>
      <c r="JSW26" s="1280"/>
      <c r="JSX26" s="1280"/>
      <c r="JSY26" s="1280"/>
      <c r="JSZ26" s="1280"/>
      <c r="JTA26" s="1280"/>
      <c r="JTB26" s="1280"/>
      <c r="JTC26" s="1280"/>
      <c r="JTD26" s="1280"/>
      <c r="JTE26" s="1280"/>
      <c r="JTF26" s="1280"/>
      <c r="JTG26" s="1280"/>
      <c r="JTH26" s="1280"/>
      <c r="JTI26" s="1280"/>
      <c r="JTJ26" s="1280"/>
      <c r="JTK26" s="1280"/>
      <c r="JTL26" s="1280"/>
      <c r="JTM26" s="1280"/>
      <c r="JTN26" s="1280"/>
      <c r="JTO26" s="1280"/>
      <c r="JTP26" s="1280"/>
      <c r="JTQ26" s="1280"/>
      <c r="JTR26" s="1280"/>
      <c r="JTS26" s="1280"/>
      <c r="JTT26" s="1280"/>
      <c r="JTU26" s="1280"/>
      <c r="JTV26" s="1280"/>
      <c r="JTW26" s="1280"/>
      <c r="JTX26" s="1280"/>
      <c r="JTY26" s="1280"/>
      <c r="JTZ26" s="1280"/>
      <c r="JUA26" s="1280"/>
      <c r="JUB26" s="1280"/>
      <c r="JUC26" s="1280"/>
      <c r="JUD26" s="1280"/>
      <c r="JUE26" s="1280"/>
      <c r="JUF26" s="1280"/>
      <c r="JUG26" s="1280"/>
      <c r="JUH26" s="1280"/>
      <c r="JUI26" s="1280"/>
      <c r="JUJ26" s="1280"/>
      <c r="JUK26" s="1280"/>
      <c r="JUL26" s="1280"/>
      <c r="JUM26" s="1280"/>
      <c r="JUN26" s="1280"/>
      <c r="JUO26" s="1280"/>
      <c r="JUP26" s="1280"/>
      <c r="JUQ26" s="1280"/>
      <c r="JUR26" s="1280"/>
      <c r="JUS26" s="1280"/>
      <c r="JUT26" s="1280"/>
      <c r="JUU26" s="1280"/>
      <c r="JUV26" s="1280"/>
      <c r="JUW26" s="1280"/>
      <c r="JUX26" s="1280"/>
      <c r="JUY26" s="1280"/>
      <c r="JUZ26" s="1280"/>
      <c r="JVA26" s="1280"/>
      <c r="JVB26" s="1280"/>
      <c r="JVC26" s="1280"/>
      <c r="JVD26" s="1280"/>
      <c r="JVE26" s="1280"/>
      <c r="JVF26" s="1280"/>
      <c r="JVG26" s="1280"/>
      <c r="JVH26" s="1280"/>
      <c r="JVI26" s="1280"/>
      <c r="JVJ26" s="1280"/>
      <c r="JVK26" s="1280"/>
      <c r="JVL26" s="1280"/>
      <c r="JVM26" s="1280"/>
      <c r="JVN26" s="1280"/>
      <c r="JVO26" s="1280"/>
      <c r="JVP26" s="1280"/>
      <c r="JVQ26" s="1280"/>
      <c r="JVR26" s="1280"/>
      <c r="JVS26" s="1280"/>
      <c r="JVT26" s="1280"/>
      <c r="JVU26" s="1280"/>
      <c r="JVV26" s="1280"/>
      <c r="JVW26" s="1280"/>
      <c r="JVX26" s="1280"/>
      <c r="JVY26" s="1280"/>
      <c r="JVZ26" s="1280"/>
      <c r="JWA26" s="1280"/>
      <c r="JWB26" s="1280"/>
      <c r="JWC26" s="1280"/>
      <c r="JWD26" s="1280"/>
      <c r="JWE26" s="1280"/>
      <c r="JWF26" s="1280"/>
      <c r="JWG26" s="1280"/>
      <c r="JWH26" s="1280"/>
      <c r="JWI26" s="1280"/>
      <c r="JWJ26" s="1280"/>
      <c r="JWK26" s="1280"/>
      <c r="JWL26" s="1280"/>
      <c r="JWM26" s="1280"/>
      <c r="JWN26" s="1280"/>
      <c r="JWO26" s="1280"/>
      <c r="JWP26" s="1280"/>
      <c r="JWQ26" s="1280"/>
      <c r="JWR26" s="1280"/>
      <c r="JWS26" s="1280"/>
      <c r="JWT26" s="1280"/>
      <c r="JWU26" s="1280"/>
      <c r="JWV26" s="1280"/>
      <c r="JWW26" s="1280"/>
      <c r="JWX26" s="1280"/>
      <c r="JWY26" s="1280"/>
      <c r="JWZ26" s="1280"/>
      <c r="JXA26" s="1280"/>
      <c r="JXB26" s="1280"/>
      <c r="JXC26" s="1280"/>
      <c r="JXD26" s="1280"/>
      <c r="JXE26" s="1280"/>
      <c r="JXF26" s="1280"/>
      <c r="JXG26" s="1280"/>
      <c r="JXH26" s="1280"/>
      <c r="JXI26" s="1280"/>
      <c r="JXJ26" s="1280"/>
      <c r="JXK26" s="1280"/>
      <c r="JXL26" s="1280"/>
      <c r="JXM26" s="1280"/>
      <c r="JXN26" s="1280"/>
      <c r="JXO26" s="1280"/>
      <c r="JXP26" s="1280"/>
      <c r="JXQ26" s="1280"/>
      <c r="JXR26" s="1280"/>
      <c r="JXS26" s="1280"/>
      <c r="JXT26" s="1280"/>
      <c r="JXU26" s="1280"/>
      <c r="JXV26" s="1280"/>
      <c r="JXW26" s="1280"/>
      <c r="JXX26" s="1280"/>
      <c r="JXY26" s="1280"/>
      <c r="JXZ26" s="1280"/>
      <c r="JYA26" s="1280"/>
      <c r="JYB26" s="1280"/>
      <c r="JYC26" s="1280"/>
      <c r="JYD26" s="1280"/>
      <c r="JYE26" s="1280"/>
      <c r="JYF26" s="1280"/>
      <c r="JYG26" s="1280"/>
      <c r="JYH26" s="1280"/>
      <c r="JYI26" s="1280"/>
      <c r="JYJ26" s="1280"/>
      <c r="JYK26" s="1280"/>
      <c r="JYL26" s="1280"/>
      <c r="JYM26" s="1280"/>
      <c r="JYN26" s="1280"/>
      <c r="JYO26" s="1280"/>
      <c r="JYP26" s="1280"/>
      <c r="JYQ26" s="1280"/>
      <c r="JYR26" s="1280"/>
      <c r="JYS26" s="1280"/>
      <c r="JYT26" s="1280"/>
      <c r="JYU26" s="1280"/>
      <c r="JYV26" s="1280"/>
      <c r="JYW26" s="1280"/>
      <c r="JYX26" s="1280"/>
      <c r="JYY26" s="1280"/>
      <c r="JYZ26" s="1280"/>
      <c r="JZA26" s="1280"/>
      <c r="JZB26" s="1280"/>
      <c r="JZC26" s="1280"/>
      <c r="JZD26" s="1280"/>
      <c r="JZE26" s="1280"/>
      <c r="JZF26" s="1280"/>
      <c r="JZG26" s="1280"/>
      <c r="JZH26" s="1280"/>
      <c r="JZI26" s="1280"/>
      <c r="JZJ26" s="1280"/>
      <c r="JZK26" s="1280"/>
      <c r="JZL26" s="1280"/>
      <c r="JZM26" s="1280"/>
      <c r="JZN26" s="1280"/>
      <c r="JZO26" s="1280"/>
      <c r="JZP26" s="1280"/>
      <c r="JZQ26" s="1280"/>
      <c r="JZR26" s="1280"/>
      <c r="JZS26" s="1280"/>
      <c r="JZT26" s="1280"/>
      <c r="JZU26" s="1280"/>
      <c r="JZV26" s="1280"/>
      <c r="JZW26" s="1280"/>
      <c r="JZX26" s="1280"/>
      <c r="JZY26" s="1280"/>
      <c r="JZZ26" s="1280"/>
      <c r="KAA26" s="1280"/>
      <c r="KAB26" s="1280"/>
      <c r="KAC26" s="1280"/>
      <c r="KAD26" s="1280"/>
      <c r="KAE26" s="1280"/>
      <c r="KAF26" s="1280"/>
      <c r="KAG26" s="1280"/>
      <c r="KAH26" s="1280"/>
      <c r="KAI26" s="1280"/>
      <c r="KAJ26" s="1280"/>
      <c r="KAK26" s="1280"/>
      <c r="KAL26" s="1280"/>
      <c r="KAM26" s="1280"/>
      <c r="KAN26" s="1280"/>
      <c r="KAO26" s="1280"/>
      <c r="KAP26" s="1280"/>
      <c r="KAQ26" s="1280"/>
      <c r="KAR26" s="1280"/>
      <c r="KAS26" s="1280"/>
      <c r="KAT26" s="1280"/>
      <c r="KAU26" s="1280"/>
      <c r="KAV26" s="1280"/>
      <c r="KAW26" s="1280"/>
      <c r="KAX26" s="1280"/>
      <c r="KAY26" s="1280"/>
      <c r="KAZ26" s="1280"/>
      <c r="KBA26" s="1280"/>
      <c r="KBB26" s="1280"/>
      <c r="KBC26" s="1280"/>
      <c r="KBD26" s="1280"/>
      <c r="KBE26" s="1280"/>
      <c r="KBF26" s="1280"/>
      <c r="KBG26" s="1280"/>
      <c r="KBH26" s="1280"/>
      <c r="KBI26" s="1280"/>
      <c r="KBJ26" s="1280"/>
      <c r="KBK26" s="1280"/>
      <c r="KBL26" s="1280"/>
      <c r="KBM26" s="1280"/>
      <c r="KBN26" s="1280"/>
      <c r="KBO26" s="1280"/>
      <c r="KBP26" s="1280"/>
      <c r="KBQ26" s="1280"/>
      <c r="KBR26" s="1280"/>
      <c r="KBS26" s="1280"/>
      <c r="KBT26" s="1280"/>
      <c r="KBU26" s="1280"/>
      <c r="KBV26" s="1280"/>
      <c r="KBW26" s="1280"/>
      <c r="KBX26" s="1280"/>
      <c r="KBY26" s="1280"/>
      <c r="KBZ26" s="1280"/>
      <c r="KCA26" s="1280"/>
      <c r="KCB26" s="1280"/>
      <c r="KCC26" s="1280"/>
      <c r="KCD26" s="1280"/>
      <c r="KCE26" s="1280"/>
      <c r="KCF26" s="1280"/>
      <c r="KCG26" s="1280"/>
      <c r="KCH26" s="1280"/>
      <c r="KCI26" s="1280"/>
      <c r="KCJ26" s="1280"/>
      <c r="KCK26" s="1280"/>
      <c r="KCL26" s="1280"/>
      <c r="KCM26" s="1280"/>
      <c r="KCN26" s="1280"/>
      <c r="KCO26" s="1280"/>
      <c r="KCP26" s="1280"/>
      <c r="KCQ26" s="1280"/>
      <c r="KCR26" s="1280"/>
      <c r="KCS26" s="1280"/>
      <c r="KCT26" s="1280"/>
      <c r="KCU26" s="1280"/>
      <c r="KCV26" s="1280"/>
      <c r="KCW26" s="1280"/>
      <c r="KCX26" s="1280"/>
      <c r="KCY26" s="1280"/>
      <c r="KCZ26" s="1280"/>
      <c r="KDA26" s="1280"/>
      <c r="KDB26" s="1280"/>
      <c r="KDC26" s="1280"/>
      <c r="KDD26" s="1280"/>
      <c r="KDE26" s="1280"/>
      <c r="KDF26" s="1280"/>
      <c r="KDG26" s="1280"/>
      <c r="KDH26" s="1280"/>
      <c r="KDI26" s="1280"/>
      <c r="KDJ26" s="1280"/>
      <c r="KDK26" s="1280"/>
      <c r="KDL26" s="1280"/>
      <c r="KDM26" s="1280"/>
      <c r="KDN26" s="1280"/>
      <c r="KDO26" s="1280"/>
      <c r="KDP26" s="1280"/>
      <c r="KDQ26" s="1280"/>
      <c r="KDR26" s="1280"/>
      <c r="KDS26" s="1280"/>
      <c r="KDT26" s="1280"/>
      <c r="KDU26" s="1280"/>
      <c r="KDV26" s="1280"/>
      <c r="KDW26" s="1280"/>
      <c r="KDX26" s="1280"/>
      <c r="KDY26" s="1280"/>
      <c r="KDZ26" s="1280"/>
      <c r="KEA26" s="1280"/>
      <c r="KEB26" s="1280"/>
      <c r="KEC26" s="1280"/>
      <c r="KED26" s="1280"/>
      <c r="KEE26" s="1280"/>
      <c r="KEF26" s="1280"/>
      <c r="KEG26" s="1280"/>
      <c r="KEH26" s="1280"/>
      <c r="KEI26" s="1280"/>
      <c r="KEJ26" s="1280"/>
      <c r="KEK26" s="1280"/>
      <c r="KEL26" s="1280"/>
      <c r="KEM26" s="1280"/>
      <c r="KEN26" s="1280"/>
      <c r="KEO26" s="1280"/>
      <c r="KEP26" s="1280"/>
      <c r="KEQ26" s="1280"/>
      <c r="KER26" s="1280"/>
      <c r="KES26" s="1280"/>
      <c r="KET26" s="1280"/>
      <c r="KEU26" s="1280"/>
      <c r="KEV26" s="1280"/>
      <c r="KEW26" s="1280"/>
      <c r="KEX26" s="1280"/>
      <c r="KEY26" s="1280"/>
      <c r="KEZ26" s="1280"/>
      <c r="KFA26" s="1280"/>
      <c r="KFB26" s="1280"/>
      <c r="KFC26" s="1280"/>
      <c r="KFD26" s="1280"/>
      <c r="KFE26" s="1280"/>
      <c r="KFF26" s="1280"/>
      <c r="KFG26" s="1280"/>
      <c r="KFH26" s="1280"/>
      <c r="KFI26" s="1280"/>
      <c r="KFJ26" s="1280"/>
      <c r="KFK26" s="1280"/>
      <c r="KFL26" s="1280"/>
      <c r="KFM26" s="1280"/>
      <c r="KFN26" s="1280"/>
      <c r="KFO26" s="1280"/>
      <c r="KFP26" s="1280"/>
      <c r="KFQ26" s="1280"/>
      <c r="KFR26" s="1280"/>
      <c r="KFS26" s="1280"/>
      <c r="KFT26" s="1280"/>
      <c r="KFU26" s="1280"/>
      <c r="KFV26" s="1280"/>
      <c r="KFW26" s="1280"/>
      <c r="KFX26" s="1280"/>
      <c r="KFY26" s="1280"/>
      <c r="KFZ26" s="1280"/>
      <c r="KGA26" s="1280"/>
      <c r="KGB26" s="1280"/>
      <c r="KGC26" s="1280"/>
      <c r="KGD26" s="1280"/>
      <c r="KGE26" s="1280"/>
      <c r="KGF26" s="1280"/>
      <c r="KGG26" s="1280"/>
      <c r="KGH26" s="1280"/>
      <c r="KGI26" s="1280"/>
      <c r="KGJ26" s="1280"/>
      <c r="KGK26" s="1280"/>
      <c r="KGL26" s="1280"/>
      <c r="KGM26" s="1280"/>
      <c r="KGN26" s="1280"/>
      <c r="KGO26" s="1280"/>
      <c r="KGP26" s="1280"/>
      <c r="KGQ26" s="1280"/>
      <c r="KGR26" s="1280"/>
      <c r="KGS26" s="1280"/>
      <c r="KGT26" s="1280"/>
      <c r="KGU26" s="1280"/>
      <c r="KGV26" s="1280"/>
      <c r="KGW26" s="1280"/>
      <c r="KGX26" s="1280"/>
      <c r="KGY26" s="1280"/>
      <c r="KGZ26" s="1280"/>
      <c r="KHA26" s="1280"/>
      <c r="KHB26" s="1280"/>
      <c r="KHC26" s="1280"/>
      <c r="KHD26" s="1280"/>
      <c r="KHE26" s="1280"/>
      <c r="KHF26" s="1280"/>
      <c r="KHG26" s="1280"/>
      <c r="KHH26" s="1280"/>
      <c r="KHI26" s="1280"/>
      <c r="KHJ26" s="1280"/>
      <c r="KHK26" s="1280"/>
      <c r="KHL26" s="1280"/>
      <c r="KHM26" s="1280"/>
      <c r="KHN26" s="1280"/>
      <c r="KHO26" s="1280"/>
      <c r="KHP26" s="1280"/>
      <c r="KHQ26" s="1280"/>
      <c r="KHR26" s="1280"/>
      <c r="KHS26" s="1280"/>
      <c r="KHT26" s="1280"/>
      <c r="KHU26" s="1280"/>
      <c r="KHV26" s="1280"/>
      <c r="KHW26" s="1280"/>
      <c r="KHX26" s="1280"/>
      <c r="KHY26" s="1280"/>
      <c r="KHZ26" s="1280"/>
      <c r="KIA26" s="1280"/>
      <c r="KIB26" s="1280"/>
      <c r="KIC26" s="1280"/>
      <c r="KID26" s="1280"/>
      <c r="KIE26" s="1280"/>
      <c r="KIF26" s="1280"/>
      <c r="KIG26" s="1280"/>
      <c r="KIH26" s="1280"/>
      <c r="KII26" s="1280"/>
      <c r="KIJ26" s="1280"/>
      <c r="KIK26" s="1280"/>
      <c r="KIL26" s="1280"/>
      <c r="KIM26" s="1280"/>
      <c r="KIN26" s="1280"/>
      <c r="KIO26" s="1280"/>
      <c r="KIP26" s="1280"/>
      <c r="KIQ26" s="1280"/>
      <c r="KIR26" s="1280"/>
      <c r="KIS26" s="1280"/>
      <c r="KIT26" s="1280"/>
      <c r="KIU26" s="1280"/>
      <c r="KIV26" s="1280"/>
      <c r="KIW26" s="1280"/>
      <c r="KIX26" s="1280"/>
      <c r="KIY26" s="1280"/>
      <c r="KIZ26" s="1280"/>
      <c r="KJA26" s="1280"/>
      <c r="KJB26" s="1280"/>
      <c r="KJC26" s="1280"/>
      <c r="KJD26" s="1280"/>
      <c r="KJE26" s="1280"/>
      <c r="KJF26" s="1280"/>
      <c r="KJG26" s="1280"/>
      <c r="KJH26" s="1280"/>
      <c r="KJI26" s="1280"/>
      <c r="KJJ26" s="1280"/>
      <c r="KJK26" s="1280"/>
      <c r="KJL26" s="1280"/>
      <c r="KJM26" s="1280"/>
      <c r="KJN26" s="1280"/>
      <c r="KJO26" s="1280"/>
      <c r="KJP26" s="1280"/>
      <c r="KJQ26" s="1280"/>
      <c r="KJR26" s="1280"/>
      <c r="KJS26" s="1280"/>
      <c r="KJT26" s="1280"/>
      <c r="KJU26" s="1280"/>
      <c r="KJV26" s="1280"/>
      <c r="KJW26" s="1280"/>
      <c r="KJX26" s="1280"/>
      <c r="KJY26" s="1280"/>
      <c r="KJZ26" s="1280"/>
      <c r="KKA26" s="1280"/>
      <c r="KKB26" s="1280"/>
      <c r="KKC26" s="1280"/>
      <c r="KKD26" s="1280"/>
      <c r="KKE26" s="1280"/>
      <c r="KKF26" s="1280"/>
      <c r="KKG26" s="1280"/>
      <c r="KKH26" s="1280"/>
      <c r="KKI26" s="1280"/>
      <c r="KKJ26" s="1280"/>
      <c r="KKK26" s="1280"/>
      <c r="KKL26" s="1280"/>
      <c r="KKM26" s="1280"/>
      <c r="KKN26" s="1280"/>
      <c r="KKO26" s="1280"/>
      <c r="KKP26" s="1280"/>
      <c r="KKQ26" s="1280"/>
      <c r="KKR26" s="1280"/>
      <c r="KKS26" s="1280"/>
      <c r="KKT26" s="1280"/>
      <c r="KKU26" s="1280"/>
      <c r="KKV26" s="1280"/>
      <c r="KKW26" s="1280"/>
      <c r="KKX26" s="1280"/>
      <c r="KKY26" s="1280"/>
      <c r="KKZ26" s="1280"/>
      <c r="KLA26" s="1280"/>
      <c r="KLB26" s="1280"/>
      <c r="KLC26" s="1280"/>
      <c r="KLD26" s="1280"/>
      <c r="KLE26" s="1280"/>
      <c r="KLF26" s="1280"/>
      <c r="KLG26" s="1280"/>
      <c r="KLH26" s="1280"/>
      <c r="KLI26" s="1280"/>
      <c r="KLJ26" s="1280"/>
      <c r="KLK26" s="1280"/>
      <c r="KLL26" s="1280"/>
      <c r="KLM26" s="1280"/>
      <c r="KLN26" s="1280"/>
      <c r="KLO26" s="1280"/>
      <c r="KLP26" s="1280"/>
      <c r="KLQ26" s="1280"/>
      <c r="KLR26" s="1280"/>
      <c r="KLS26" s="1280"/>
      <c r="KLT26" s="1280"/>
      <c r="KLU26" s="1280"/>
      <c r="KLV26" s="1280"/>
      <c r="KLW26" s="1280"/>
      <c r="KLX26" s="1280"/>
      <c r="KLY26" s="1280"/>
      <c r="KLZ26" s="1280"/>
      <c r="KMA26" s="1280"/>
      <c r="KMB26" s="1280"/>
      <c r="KMC26" s="1280"/>
      <c r="KMD26" s="1280"/>
      <c r="KME26" s="1280"/>
      <c r="KMF26" s="1280"/>
      <c r="KMG26" s="1280"/>
      <c r="KMH26" s="1280"/>
      <c r="KMI26" s="1280"/>
      <c r="KMJ26" s="1280"/>
      <c r="KMK26" s="1280"/>
      <c r="KML26" s="1280"/>
      <c r="KMM26" s="1280"/>
      <c r="KMN26" s="1280"/>
      <c r="KMO26" s="1280"/>
      <c r="KMP26" s="1280"/>
      <c r="KMQ26" s="1280"/>
      <c r="KMR26" s="1280"/>
      <c r="KMS26" s="1280"/>
      <c r="KMT26" s="1280"/>
      <c r="KMU26" s="1280"/>
      <c r="KMV26" s="1280"/>
      <c r="KMW26" s="1280"/>
      <c r="KMX26" s="1280"/>
      <c r="KMY26" s="1280"/>
      <c r="KMZ26" s="1280"/>
      <c r="KNA26" s="1280"/>
      <c r="KNB26" s="1280"/>
      <c r="KNC26" s="1280"/>
      <c r="KND26" s="1280"/>
      <c r="KNE26" s="1280"/>
      <c r="KNF26" s="1280"/>
      <c r="KNG26" s="1280"/>
      <c r="KNH26" s="1280"/>
      <c r="KNI26" s="1280"/>
      <c r="KNJ26" s="1280"/>
      <c r="KNK26" s="1280"/>
      <c r="KNL26" s="1280"/>
      <c r="KNM26" s="1280"/>
      <c r="KNN26" s="1280"/>
      <c r="KNO26" s="1280"/>
      <c r="KNP26" s="1280"/>
      <c r="KNQ26" s="1280"/>
      <c r="KNR26" s="1280"/>
      <c r="KNS26" s="1280"/>
      <c r="KNT26" s="1280"/>
      <c r="KNU26" s="1280"/>
      <c r="KNV26" s="1280"/>
      <c r="KNW26" s="1280"/>
      <c r="KNX26" s="1280"/>
      <c r="KNY26" s="1280"/>
      <c r="KNZ26" s="1280"/>
      <c r="KOA26" s="1280"/>
      <c r="KOB26" s="1280"/>
      <c r="KOC26" s="1280"/>
      <c r="KOD26" s="1280"/>
      <c r="KOE26" s="1280"/>
      <c r="KOF26" s="1280"/>
      <c r="KOG26" s="1280"/>
      <c r="KOH26" s="1280"/>
      <c r="KOI26" s="1280"/>
      <c r="KOJ26" s="1280"/>
      <c r="KOK26" s="1280"/>
      <c r="KOL26" s="1280"/>
      <c r="KOM26" s="1280"/>
      <c r="KON26" s="1280"/>
      <c r="KOO26" s="1280"/>
      <c r="KOP26" s="1280"/>
      <c r="KOQ26" s="1280"/>
      <c r="KOR26" s="1280"/>
      <c r="KOS26" s="1280"/>
      <c r="KOT26" s="1280"/>
      <c r="KOU26" s="1280"/>
      <c r="KOV26" s="1280"/>
      <c r="KOW26" s="1280"/>
      <c r="KOX26" s="1280"/>
      <c r="KOY26" s="1280"/>
      <c r="KOZ26" s="1280"/>
      <c r="KPA26" s="1280"/>
      <c r="KPB26" s="1280"/>
      <c r="KPC26" s="1280"/>
      <c r="KPD26" s="1280"/>
      <c r="KPE26" s="1280"/>
      <c r="KPF26" s="1280"/>
      <c r="KPG26" s="1280"/>
      <c r="KPH26" s="1280"/>
      <c r="KPI26" s="1280"/>
      <c r="KPJ26" s="1280"/>
      <c r="KPK26" s="1280"/>
      <c r="KPL26" s="1280"/>
      <c r="KPM26" s="1280"/>
      <c r="KPN26" s="1280"/>
      <c r="KPO26" s="1280"/>
      <c r="KPP26" s="1280"/>
      <c r="KPQ26" s="1280"/>
      <c r="KPR26" s="1280"/>
      <c r="KPS26" s="1280"/>
      <c r="KPT26" s="1280"/>
      <c r="KPU26" s="1280"/>
      <c r="KPV26" s="1280"/>
      <c r="KPW26" s="1280"/>
      <c r="KPX26" s="1280"/>
      <c r="KPY26" s="1280"/>
      <c r="KPZ26" s="1280"/>
      <c r="KQA26" s="1280"/>
      <c r="KQB26" s="1280"/>
      <c r="KQC26" s="1280"/>
      <c r="KQD26" s="1280"/>
      <c r="KQE26" s="1280"/>
      <c r="KQF26" s="1280"/>
      <c r="KQG26" s="1280"/>
      <c r="KQH26" s="1280"/>
      <c r="KQI26" s="1280"/>
      <c r="KQJ26" s="1280"/>
      <c r="KQK26" s="1280"/>
      <c r="KQL26" s="1280"/>
      <c r="KQM26" s="1280"/>
      <c r="KQN26" s="1280"/>
      <c r="KQO26" s="1280"/>
      <c r="KQP26" s="1280"/>
      <c r="KQQ26" s="1280"/>
      <c r="KQR26" s="1280"/>
      <c r="KQS26" s="1280"/>
      <c r="KQT26" s="1280"/>
      <c r="KQU26" s="1280"/>
      <c r="KQV26" s="1280"/>
      <c r="KQW26" s="1280"/>
      <c r="KQX26" s="1280"/>
      <c r="KQY26" s="1280"/>
      <c r="KQZ26" s="1280"/>
      <c r="KRA26" s="1280"/>
      <c r="KRB26" s="1280"/>
      <c r="KRC26" s="1280"/>
      <c r="KRD26" s="1280"/>
      <c r="KRE26" s="1280"/>
      <c r="KRF26" s="1280"/>
      <c r="KRG26" s="1280"/>
      <c r="KRH26" s="1280"/>
      <c r="KRI26" s="1280"/>
      <c r="KRJ26" s="1280"/>
      <c r="KRK26" s="1280"/>
      <c r="KRL26" s="1280"/>
      <c r="KRM26" s="1280"/>
      <c r="KRN26" s="1280"/>
      <c r="KRO26" s="1280"/>
      <c r="KRP26" s="1280"/>
      <c r="KRQ26" s="1280"/>
      <c r="KRR26" s="1280"/>
      <c r="KRS26" s="1280"/>
      <c r="KRT26" s="1280"/>
      <c r="KRU26" s="1280"/>
      <c r="KRV26" s="1280"/>
      <c r="KRW26" s="1280"/>
      <c r="KRX26" s="1280"/>
      <c r="KRY26" s="1280"/>
      <c r="KRZ26" s="1280"/>
      <c r="KSA26" s="1280"/>
      <c r="KSB26" s="1280"/>
      <c r="KSC26" s="1280"/>
      <c r="KSD26" s="1280"/>
      <c r="KSE26" s="1280"/>
      <c r="KSF26" s="1280"/>
      <c r="KSG26" s="1280"/>
      <c r="KSH26" s="1280"/>
      <c r="KSI26" s="1280"/>
      <c r="KSJ26" s="1280"/>
      <c r="KSK26" s="1280"/>
      <c r="KSL26" s="1280"/>
      <c r="KSM26" s="1280"/>
      <c r="KSN26" s="1280"/>
      <c r="KSO26" s="1280"/>
      <c r="KSP26" s="1280"/>
      <c r="KSQ26" s="1280"/>
      <c r="KSR26" s="1280"/>
      <c r="KSS26" s="1280"/>
      <c r="KST26" s="1280"/>
      <c r="KSU26" s="1280"/>
      <c r="KSV26" s="1280"/>
      <c r="KSW26" s="1280"/>
      <c r="KSX26" s="1280"/>
      <c r="KSY26" s="1280"/>
      <c r="KSZ26" s="1280"/>
      <c r="KTA26" s="1280"/>
      <c r="KTB26" s="1280"/>
      <c r="KTC26" s="1280"/>
      <c r="KTD26" s="1280"/>
      <c r="KTE26" s="1280"/>
      <c r="KTF26" s="1280"/>
      <c r="KTG26" s="1280"/>
      <c r="KTH26" s="1280"/>
      <c r="KTI26" s="1280"/>
      <c r="KTJ26" s="1280"/>
      <c r="KTK26" s="1280"/>
      <c r="KTL26" s="1280"/>
      <c r="KTM26" s="1280"/>
      <c r="KTN26" s="1280"/>
      <c r="KTO26" s="1280"/>
      <c r="KTP26" s="1280"/>
      <c r="KTQ26" s="1280"/>
      <c r="KTR26" s="1280"/>
      <c r="KTS26" s="1280"/>
      <c r="KTT26" s="1280"/>
      <c r="KTU26" s="1280"/>
      <c r="KTV26" s="1280"/>
      <c r="KTW26" s="1280"/>
      <c r="KTX26" s="1280"/>
      <c r="KTY26" s="1280"/>
      <c r="KTZ26" s="1280"/>
      <c r="KUA26" s="1280"/>
      <c r="KUB26" s="1280"/>
      <c r="KUC26" s="1280"/>
      <c r="KUD26" s="1280"/>
      <c r="KUE26" s="1280"/>
      <c r="KUF26" s="1280"/>
      <c r="KUG26" s="1280"/>
      <c r="KUH26" s="1280"/>
      <c r="KUI26" s="1280"/>
      <c r="KUJ26" s="1280"/>
      <c r="KUK26" s="1280"/>
      <c r="KUL26" s="1280"/>
      <c r="KUM26" s="1280"/>
      <c r="KUN26" s="1280"/>
      <c r="KUO26" s="1280"/>
      <c r="KUP26" s="1280"/>
      <c r="KUQ26" s="1280"/>
      <c r="KUR26" s="1280"/>
      <c r="KUS26" s="1280"/>
      <c r="KUT26" s="1280"/>
      <c r="KUU26" s="1280"/>
      <c r="KUV26" s="1280"/>
      <c r="KUW26" s="1280"/>
      <c r="KUX26" s="1280"/>
      <c r="KUY26" s="1280"/>
      <c r="KUZ26" s="1280"/>
      <c r="KVA26" s="1280"/>
      <c r="KVB26" s="1280"/>
      <c r="KVC26" s="1280"/>
      <c r="KVD26" s="1280"/>
      <c r="KVE26" s="1280"/>
      <c r="KVF26" s="1280"/>
      <c r="KVG26" s="1280"/>
      <c r="KVH26" s="1280"/>
      <c r="KVI26" s="1280"/>
      <c r="KVJ26" s="1280"/>
      <c r="KVK26" s="1280"/>
      <c r="KVL26" s="1280"/>
      <c r="KVM26" s="1280"/>
      <c r="KVN26" s="1280"/>
      <c r="KVO26" s="1280"/>
      <c r="KVP26" s="1280"/>
      <c r="KVQ26" s="1280"/>
      <c r="KVR26" s="1280"/>
      <c r="KVS26" s="1280"/>
      <c r="KVT26" s="1280"/>
      <c r="KVU26" s="1280"/>
      <c r="KVV26" s="1280"/>
      <c r="KVW26" s="1280"/>
      <c r="KVX26" s="1280"/>
      <c r="KVY26" s="1280"/>
      <c r="KVZ26" s="1280"/>
      <c r="KWA26" s="1280"/>
      <c r="KWB26" s="1280"/>
      <c r="KWC26" s="1280"/>
      <c r="KWD26" s="1280"/>
      <c r="KWE26" s="1280"/>
      <c r="KWF26" s="1280"/>
      <c r="KWG26" s="1280"/>
      <c r="KWH26" s="1280"/>
      <c r="KWI26" s="1280"/>
      <c r="KWJ26" s="1280"/>
      <c r="KWK26" s="1280"/>
      <c r="KWL26" s="1280"/>
      <c r="KWM26" s="1280"/>
      <c r="KWN26" s="1280"/>
      <c r="KWO26" s="1280"/>
      <c r="KWP26" s="1280"/>
      <c r="KWQ26" s="1280"/>
      <c r="KWR26" s="1280"/>
      <c r="KWS26" s="1280"/>
      <c r="KWT26" s="1280"/>
      <c r="KWU26" s="1280"/>
      <c r="KWV26" s="1280"/>
      <c r="KWW26" s="1280"/>
      <c r="KWX26" s="1280"/>
      <c r="KWY26" s="1280"/>
      <c r="KWZ26" s="1280"/>
      <c r="KXA26" s="1280"/>
      <c r="KXB26" s="1280"/>
      <c r="KXC26" s="1280"/>
      <c r="KXD26" s="1280"/>
      <c r="KXE26" s="1280"/>
      <c r="KXF26" s="1280"/>
      <c r="KXG26" s="1280"/>
      <c r="KXH26" s="1280"/>
      <c r="KXI26" s="1280"/>
      <c r="KXJ26" s="1280"/>
      <c r="KXK26" s="1280"/>
      <c r="KXL26" s="1280"/>
      <c r="KXM26" s="1280"/>
      <c r="KXN26" s="1280"/>
      <c r="KXO26" s="1280"/>
      <c r="KXP26" s="1280"/>
      <c r="KXQ26" s="1280"/>
      <c r="KXR26" s="1280"/>
      <c r="KXS26" s="1280"/>
      <c r="KXT26" s="1280"/>
      <c r="KXU26" s="1280"/>
      <c r="KXV26" s="1280"/>
      <c r="KXW26" s="1280"/>
      <c r="KXX26" s="1280"/>
      <c r="KXY26" s="1280"/>
      <c r="KXZ26" s="1280"/>
      <c r="KYA26" s="1280"/>
      <c r="KYB26" s="1280"/>
      <c r="KYC26" s="1280"/>
      <c r="KYD26" s="1280"/>
      <c r="KYE26" s="1280"/>
      <c r="KYF26" s="1280"/>
      <c r="KYG26" s="1280"/>
      <c r="KYH26" s="1280"/>
      <c r="KYI26" s="1280"/>
      <c r="KYJ26" s="1280"/>
      <c r="KYK26" s="1280"/>
      <c r="KYL26" s="1280"/>
      <c r="KYM26" s="1280"/>
      <c r="KYN26" s="1280"/>
      <c r="KYO26" s="1280"/>
      <c r="KYP26" s="1280"/>
      <c r="KYQ26" s="1280"/>
      <c r="KYR26" s="1280"/>
      <c r="KYS26" s="1280"/>
      <c r="KYT26" s="1280"/>
      <c r="KYU26" s="1280"/>
      <c r="KYV26" s="1280"/>
      <c r="KYW26" s="1280"/>
      <c r="KYX26" s="1280"/>
      <c r="KYY26" s="1280"/>
      <c r="KYZ26" s="1280"/>
      <c r="KZA26" s="1280"/>
      <c r="KZB26" s="1280"/>
      <c r="KZC26" s="1280"/>
      <c r="KZD26" s="1280"/>
      <c r="KZE26" s="1280"/>
      <c r="KZF26" s="1280"/>
      <c r="KZG26" s="1280"/>
      <c r="KZH26" s="1280"/>
      <c r="KZI26" s="1280"/>
      <c r="KZJ26" s="1280"/>
      <c r="KZK26" s="1280"/>
      <c r="KZL26" s="1280"/>
      <c r="KZM26" s="1280"/>
      <c r="KZN26" s="1280"/>
      <c r="KZO26" s="1280"/>
      <c r="KZP26" s="1280"/>
      <c r="KZQ26" s="1280"/>
      <c r="KZR26" s="1280"/>
      <c r="KZS26" s="1280"/>
      <c r="KZT26" s="1280"/>
      <c r="KZU26" s="1280"/>
      <c r="KZV26" s="1280"/>
      <c r="KZW26" s="1280"/>
      <c r="KZX26" s="1280"/>
      <c r="KZY26" s="1280"/>
      <c r="KZZ26" s="1280"/>
      <c r="LAA26" s="1280"/>
      <c r="LAB26" s="1280"/>
      <c r="LAC26" s="1280"/>
      <c r="LAD26" s="1280"/>
      <c r="LAE26" s="1280"/>
      <c r="LAF26" s="1280"/>
      <c r="LAG26" s="1280"/>
      <c r="LAH26" s="1280"/>
      <c r="LAI26" s="1280"/>
      <c r="LAJ26" s="1280"/>
      <c r="LAK26" s="1280"/>
      <c r="LAL26" s="1280"/>
      <c r="LAM26" s="1280"/>
      <c r="LAN26" s="1280"/>
      <c r="LAO26" s="1280"/>
      <c r="LAP26" s="1280"/>
      <c r="LAQ26" s="1280"/>
      <c r="LAR26" s="1280"/>
      <c r="LAS26" s="1280"/>
      <c r="LAT26" s="1280"/>
      <c r="LAU26" s="1280"/>
      <c r="LAV26" s="1280"/>
      <c r="LAW26" s="1280"/>
      <c r="LAX26" s="1280"/>
      <c r="LAY26" s="1280"/>
      <c r="LAZ26" s="1280"/>
      <c r="LBA26" s="1280"/>
      <c r="LBB26" s="1280"/>
      <c r="LBC26" s="1280"/>
      <c r="LBD26" s="1280"/>
      <c r="LBE26" s="1280"/>
      <c r="LBF26" s="1280"/>
      <c r="LBG26" s="1280"/>
      <c r="LBH26" s="1280"/>
      <c r="LBI26" s="1280"/>
      <c r="LBJ26" s="1280"/>
      <c r="LBK26" s="1280"/>
      <c r="LBL26" s="1280"/>
      <c r="LBM26" s="1280"/>
      <c r="LBN26" s="1280"/>
      <c r="LBO26" s="1280"/>
      <c r="LBP26" s="1280"/>
      <c r="LBQ26" s="1280"/>
      <c r="LBR26" s="1280"/>
      <c r="LBS26" s="1280"/>
      <c r="LBT26" s="1280"/>
      <c r="LBU26" s="1280"/>
      <c r="LBV26" s="1280"/>
      <c r="LBW26" s="1280"/>
      <c r="LBX26" s="1280"/>
      <c r="LBY26" s="1280"/>
      <c r="LBZ26" s="1280"/>
      <c r="LCA26" s="1280"/>
      <c r="LCB26" s="1280"/>
      <c r="LCC26" s="1280"/>
      <c r="LCD26" s="1280"/>
      <c r="LCE26" s="1280"/>
      <c r="LCF26" s="1280"/>
      <c r="LCG26" s="1280"/>
      <c r="LCH26" s="1280"/>
      <c r="LCI26" s="1280"/>
      <c r="LCJ26" s="1280"/>
      <c r="LCK26" s="1280"/>
      <c r="LCL26" s="1280"/>
      <c r="LCM26" s="1280"/>
      <c r="LCN26" s="1280"/>
      <c r="LCO26" s="1280"/>
      <c r="LCP26" s="1280"/>
      <c r="LCQ26" s="1280"/>
      <c r="LCR26" s="1280"/>
      <c r="LCS26" s="1280"/>
      <c r="LCT26" s="1280"/>
      <c r="LCU26" s="1280"/>
      <c r="LCV26" s="1280"/>
      <c r="LCW26" s="1280"/>
      <c r="LCX26" s="1280"/>
      <c r="LCY26" s="1280"/>
      <c r="LCZ26" s="1280"/>
      <c r="LDA26" s="1280"/>
      <c r="LDB26" s="1280"/>
      <c r="LDC26" s="1280"/>
      <c r="LDD26" s="1280"/>
      <c r="LDE26" s="1280"/>
      <c r="LDF26" s="1280"/>
      <c r="LDG26" s="1280"/>
      <c r="LDH26" s="1280"/>
      <c r="LDI26" s="1280"/>
      <c r="LDJ26" s="1280"/>
      <c r="LDK26" s="1280"/>
      <c r="LDL26" s="1280"/>
      <c r="LDM26" s="1280"/>
      <c r="LDN26" s="1280"/>
      <c r="LDO26" s="1280"/>
      <c r="LDP26" s="1280"/>
      <c r="LDQ26" s="1280"/>
      <c r="LDR26" s="1280"/>
      <c r="LDS26" s="1280"/>
      <c r="LDT26" s="1280"/>
      <c r="LDU26" s="1280"/>
      <c r="LDV26" s="1280"/>
      <c r="LDW26" s="1280"/>
      <c r="LDX26" s="1280"/>
      <c r="LDY26" s="1280"/>
      <c r="LDZ26" s="1280"/>
      <c r="LEA26" s="1280"/>
      <c r="LEB26" s="1280"/>
      <c r="LEC26" s="1280"/>
      <c r="LED26" s="1280"/>
      <c r="LEE26" s="1280"/>
      <c r="LEF26" s="1280"/>
      <c r="LEG26" s="1280"/>
      <c r="LEH26" s="1280"/>
      <c r="LEI26" s="1280"/>
      <c r="LEJ26" s="1280"/>
      <c r="LEK26" s="1280"/>
      <c r="LEL26" s="1280"/>
      <c r="LEM26" s="1280"/>
      <c r="LEN26" s="1280"/>
      <c r="LEO26" s="1280"/>
      <c r="LEP26" s="1280"/>
      <c r="LEQ26" s="1280"/>
      <c r="LER26" s="1280"/>
      <c r="LES26" s="1280"/>
      <c r="LET26" s="1280"/>
      <c r="LEU26" s="1280"/>
      <c r="LEV26" s="1280"/>
      <c r="LEW26" s="1280"/>
      <c r="LEX26" s="1280"/>
      <c r="LEY26" s="1280"/>
      <c r="LEZ26" s="1280"/>
      <c r="LFA26" s="1280"/>
      <c r="LFB26" s="1280"/>
      <c r="LFC26" s="1280"/>
      <c r="LFD26" s="1280"/>
      <c r="LFE26" s="1280"/>
      <c r="LFF26" s="1280"/>
      <c r="LFG26" s="1280"/>
      <c r="LFH26" s="1280"/>
      <c r="LFI26" s="1280"/>
      <c r="LFJ26" s="1280"/>
      <c r="LFK26" s="1280"/>
      <c r="LFL26" s="1280"/>
      <c r="LFM26" s="1280"/>
      <c r="LFN26" s="1280"/>
      <c r="LFO26" s="1280"/>
      <c r="LFP26" s="1280"/>
      <c r="LFQ26" s="1280"/>
      <c r="LFR26" s="1280"/>
      <c r="LFS26" s="1280"/>
      <c r="LFT26" s="1280"/>
      <c r="LFU26" s="1280"/>
      <c r="LFV26" s="1280"/>
      <c r="LFW26" s="1280"/>
      <c r="LFX26" s="1280"/>
      <c r="LFY26" s="1280"/>
      <c r="LFZ26" s="1280"/>
      <c r="LGA26" s="1280"/>
      <c r="LGB26" s="1280"/>
      <c r="LGC26" s="1280"/>
      <c r="LGD26" s="1280"/>
      <c r="LGE26" s="1280"/>
      <c r="LGF26" s="1280"/>
      <c r="LGG26" s="1280"/>
      <c r="LGH26" s="1280"/>
      <c r="LGI26" s="1280"/>
      <c r="LGJ26" s="1280"/>
      <c r="LGK26" s="1280"/>
      <c r="LGL26" s="1280"/>
      <c r="LGM26" s="1280"/>
      <c r="LGN26" s="1280"/>
      <c r="LGO26" s="1280"/>
      <c r="LGP26" s="1280"/>
      <c r="LGQ26" s="1280"/>
      <c r="LGR26" s="1280"/>
      <c r="LGS26" s="1280"/>
      <c r="LGT26" s="1280"/>
      <c r="LGU26" s="1280"/>
      <c r="LGV26" s="1280"/>
      <c r="LGW26" s="1280"/>
      <c r="LGX26" s="1280"/>
      <c r="LGY26" s="1280"/>
      <c r="LGZ26" s="1280"/>
      <c r="LHA26" s="1280"/>
      <c r="LHB26" s="1280"/>
      <c r="LHC26" s="1280"/>
      <c r="LHD26" s="1280"/>
      <c r="LHE26" s="1280"/>
      <c r="LHF26" s="1280"/>
      <c r="LHG26" s="1280"/>
      <c r="LHH26" s="1280"/>
      <c r="LHI26" s="1280"/>
      <c r="LHJ26" s="1280"/>
      <c r="LHK26" s="1280"/>
      <c r="LHL26" s="1280"/>
      <c r="LHM26" s="1280"/>
      <c r="LHN26" s="1280"/>
      <c r="LHO26" s="1280"/>
      <c r="LHP26" s="1280"/>
      <c r="LHQ26" s="1280"/>
      <c r="LHR26" s="1280"/>
      <c r="LHS26" s="1280"/>
      <c r="LHT26" s="1280"/>
      <c r="LHU26" s="1280"/>
      <c r="LHV26" s="1280"/>
      <c r="LHW26" s="1280"/>
      <c r="LHX26" s="1280"/>
      <c r="LHY26" s="1280"/>
      <c r="LHZ26" s="1280"/>
      <c r="LIA26" s="1280"/>
      <c r="LIB26" s="1280"/>
      <c r="LIC26" s="1280"/>
      <c r="LID26" s="1280"/>
      <c r="LIE26" s="1280"/>
      <c r="LIF26" s="1280"/>
      <c r="LIG26" s="1280"/>
      <c r="LIH26" s="1280"/>
      <c r="LII26" s="1280"/>
      <c r="LIJ26" s="1280"/>
      <c r="LIK26" s="1280"/>
      <c r="LIL26" s="1280"/>
      <c r="LIM26" s="1280"/>
      <c r="LIN26" s="1280"/>
      <c r="LIO26" s="1280"/>
      <c r="LIP26" s="1280"/>
      <c r="LIQ26" s="1280"/>
      <c r="LIR26" s="1280"/>
      <c r="LIS26" s="1280"/>
      <c r="LIT26" s="1280"/>
      <c r="LIU26" s="1280"/>
      <c r="LIV26" s="1280"/>
      <c r="LIW26" s="1280"/>
      <c r="LIX26" s="1280"/>
      <c r="LIY26" s="1280"/>
      <c r="LIZ26" s="1280"/>
      <c r="LJA26" s="1280"/>
      <c r="LJB26" s="1280"/>
      <c r="LJC26" s="1280"/>
      <c r="LJD26" s="1280"/>
      <c r="LJE26" s="1280"/>
      <c r="LJF26" s="1280"/>
      <c r="LJG26" s="1280"/>
      <c r="LJH26" s="1280"/>
      <c r="LJI26" s="1280"/>
      <c r="LJJ26" s="1280"/>
      <c r="LJK26" s="1280"/>
      <c r="LJL26" s="1280"/>
      <c r="LJM26" s="1280"/>
      <c r="LJN26" s="1280"/>
      <c r="LJO26" s="1280"/>
      <c r="LJP26" s="1280"/>
      <c r="LJQ26" s="1280"/>
      <c r="LJR26" s="1280"/>
      <c r="LJS26" s="1280"/>
      <c r="LJT26" s="1280"/>
      <c r="LJU26" s="1280"/>
      <c r="LJV26" s="1280"/>
      <c r="LJW26" s="1280"/>
      <c r="LJX26" s="1280"/>
      <c r="LJY26" s="1280"/>
      <c r="LJZ26" s="1280"/>
      <c r="LKA26" s="1280"/>
      <c r="LKB26" s="1280"/>
      <c r="LKC26" s="1280"/>
      <c r="LKD26" s="1280"/>
      <c r="LKE26" s="1280"/>
      <c r="LKF26" s="1280"/>
      <c r="LKG26" s="1280"/>
      <c r="LKH26" s="1280"/>
      <c r="LKI26" s="1280"/>
      <c r="LKJ26" s="1280"/>
      <c r="LKK26" s="1280"/>
      <c r="LKL26" s="1280"/>
      <c r="LKM26" s="1280"/>
      <c r="LKN26" s="1280"/>
      <c r="LKO26" s="1280"/>
      <c r="LKP26" s="1280"/>
      <c r="LKQ26" s="1280"/>
      <c r="LKR26" s="1280"/>
      <c r="LKS26" s="1280"/>
      <c r="LKT26" s="1280"/>
      <c r="LKU26" s="1280"/>
      <c r="LKV26" s="1280"/>
      <c r="LKW26" s="1280"/>
      <c r="LKX26" s="1280"/>
      <c r="LKY26" s="1280"/>
      <c r="LKZ26" s="1280"/>
      <c r="LLA26" s="1280"/>
      <c r="LLB26" s="1280"/>
      <c r="LLC26" s="1280"/>
      <c r="LLD26" s="1280"/>
      <c r="LLE26" s="1280"/>
      <c r="LLF26" s="1280"/>
      <c r="LLG26" s="1280"/>
      <c r="LLH26" s="1280"/>
      <c r="LLI26" s="1280"/>
      <c r="LLJ26" s="1280"/>
      <c r="LLK26" s="1280"/>
      <c r="LLL26" s="1280"/>
      <c r="LLM26" s="1280"/>
      <c r="LLN26" s="1280"/>
      <c r="LLO26" s="1280"/>
      <c r="LLP26" s="1280"/>
      <c r="LLQ26" s="1280"/>
      <c r="LLR26" s="1280"/>
      <c r="LLS26" s="1280"/>
      <c r="LLT26" s="1280"/>
      <c r="LLU26" s="1280"/>
      <c r="LLV26" s="1280"/>
      <c r="LLW26" s="1280"/>
      <c r="LLX26" s="1280"/>
      <c r="LLY26" s="1280"/>
      <c r="LLZ26" s="1280"/>
      <c r="LMA26" s="1280"/>
      <c r="LMB26" s="1280"/>
      <c r="LMC26" s="1280"/>
      <c r="LMD26" s="1280"/>
      <c r="LME26" s="1280"/>
      <c r="LMF26" s="1280"/>
      <c r="LMG26" s="1280"/>
      <c r="LMH26" s="1280"/>
      <c r="LMI26" s="1280"/>
      <c r="LMJ26" s="1280"/>
      <c r="LMK26" s="1280"/>
      <c r="LML26" s="1280"/>
      <c r="LMM26" s="1280"/>
      <c r="LMN26" s="1280"/>
      <c r="LMO26" s="1280"/>
      <c r="LMP26" s="1280"/>
      <c r="LMQ26" s="1280"/>
      <c r="LMR26" s="1280"/>
      <c r="LMS26" s="1280"/>
      <c r="LMT26" s="1280"/>
      <c r="LMU26" s="1280"/>
      <c r="LMV26" s="1280"/>
      <c r="LMW26" s="1280"/>
      <c r="LMX26" s="1280"/>
      <c r="LMY26" s="1280"/>
      <c r="LMZ26" s="1280"/>
      <c r="LNA26" s="1280"/>
      <c r="LNB26" s="1280"/>
      <c r="LNC26" s="1280"/>
      <c r="LND26" s="1280"/>
      <c r="LNE26" s="1280"/>
      <c r="LNF26" s="1280"/>
      <c r="LNG26" s="1280"/>
      <c r="LNH26" s="1280"/>
      <c r="LNI26" s="1280"/>
      <c r="LNJ26" s="1280"/>
      <c r="LNK26" s="1280"/>
      <c r="LNL26" s="1280"/>
      <c r="LNM26" s="1280"/>
      <c r="LNN26" s="1280"/>
      <c r="LNO26" s="1280"/>
      <c r="LNP26" s="1280"/>
      <c r="LNQ26" s="1280"/>
      <c r="LNR26" s="1280"/>
      <c r="LNS26" s="1280"/>
      <c r="LNT26" s="1280"/>
      <c r="LNU26" s="1280"/>
      <c r="LNV26" s="1280"/>
      <c r="LNW26" s="1280"/>
      <c r="LNX26" s="1280"/>
      <c r="LNY26" s="1280"/>
      <c r="LNZ26" s="1280"/>
      <c r="LOA26" s="1280"/>
      <c r="LOB26" s="1280"/>
      <c r="LOC26" s="1280"/>
      <c r="LOD26" s="1280"/>
      <c r="LOE26" s="1280"/>
      <c r="LOF26" s="1280"/>
      <c r="LOG26" s="1280"/>
      <c r="LOH26" s="1280"/>
      <c r="LOI26" s="1280"/>
      <c r="LOJ26" s="1280"/>
      <c r="LOK26" s="1280"/>
      <c r="LOL26" s="1280"/>
      <c r="LOM26" s="1280"/>
      <c r="LON26" s="1280"/>
      <c r="LOO26" s="1280"/>
      <c r="LOP26" s="1280"/>
      <c r="LOQ26" s="1280"/>
      <c r="LOR26" s="1280"/>
      <c r="LOS26" s="1280"/>
      <c r="LOT26" s="1280"/>
      <c r="LOU26" s="1280"/>
      <c r="LOV26" s="1280"/>
      <c r="LOW26" s="1280"/>
      <c r="LOX26" s="1280"/>
      <c r="LOY26" s="1280"/>
      <c r="LOZ26" s="1280"/>
      <c r="LPA26" s="1280"/>
      <c r="LPB26" s="1280"/>
      <c r="LPC26" s="1280"/>
      <c r="LPD26" s="1280"/>
      <c r="LPE26" s="1280"/>
      <c r="LPF26" s="1280"/>
      <c r="LPG26" s="1280"/>
      <c r="LPH26" s="1280"/>
      <c r="LPI26" s="1280"/>
      <c r="LPJ26" s="1280"/>
      <c r="LPK26" s="1280"/>
      <c r="LPL26" s="1280"/>
      <c r="LPM26" s="1280"/>
      <c r="LPN26" s="1280"/>
      <c r="LPO26" s="1280"/>
      <c r="LPP26" s="1280"/>
      <c r="LPQ26" s="1280"/>
      <c r="LPR26" s="1280"/>
      <c r="LPS26" s="1280"/>
      <c r="LPT26" s="1280"/>
      <c r="LPU26" s="1280"/>
      <c r="LPV26" s="1280"/>
      <c r="LPW26" s="1280"/>
      <c r="LPX26" s="1280"/>
      <c r="LPY26" s="1280"/>
      <c r="LPZ26" s="1280"/>
      <c r="LQA26" s="1280"/>
      <c r="LQB26" s="1280"/>
      <c r="LQC26" s="1280"/>
      <c r="LQD26" s="1280"/>
      <c r="LQE26" s="1280"/>
      <c r="LQF26" s="1280"/>
      <c r="LQG26" s="1280"/>
      <c r="LQH26" s="1280"/>
      <c r="LQI26" s="1280"/>
      <c r="LQJ26" s="1280"/>
      <c r="LQK26" s="1280"/>
      <c r="LQL26" s="1280"/>
      <c r="LQM26" s="1280"/>
      <c r="LQN26" s="1280"/>
      <c r="LQO26" s="1280"/>
      <c r="LQP26" s="1280"/>
      <c r="LQQ26" s="1280"/>
      <c r="LQR26" s="1280"/>
      <c r="LQS26" s="1280"/>
      <c r="LQT26" s="1280"/>
      <c r="LQU26" s="1280"/>
      <c r="LQV26" s="1280"/>
      <c r="LQW26" s="1280"/>
      <c r="LQX26" s="1280"/>
      <c r="LQY26" s="1280"/>
      <c r="LQZ26" s="1280"/>
      <c r="LRA26" s="1280"/>
      <c r="LRB26" s="1280"/>
      <c r="LRC26" s="1280"/>
      <c r="LRD26" s="1280"/>
      <c r="LRE26" s="1280"/>
      <c r="LRF26" s="1280"/>
      <c r="LRG26" s="1280"/>
      <c r="LRH26" s="1280"/>
      <c r="LRI26" s="1280"/>
      <c r="LRJ26" s="1280"/>
      <c r="LRK26" s="1280"/>
      <c r="LRL26" s="1280"/>
      <c r="LRM26" s="1280"/>
      <c r="LRN26" s="1280"/>
      <c r="LRO26" s="1280"/>
      <c r="LRP26" s="1280"/>
      <c r="LRQ26" s="1280"/>
      <c r="LRR26" s="1280"/>
      <c r="LRS26" s="1280"/>
      <c r="LRT26" s="1280"/>
      <c r="LRU26" s="1280"/>
      <c r="LRV26" s="1280"/>
      <c r="LRW26" s="1280"/>
      <c r="LRX26" s="1280"/>
      <c r="LRY26" s="1280"/>
      <c r="LRZ26" s="1280"/>
      <c r="LSA26" s="1280"/>
      <c r="LSB26" s="1280"/>
      <c r="LSC26" s="1280"/>
      <c r="LSD26" s="1280"/>
      <c r="LSE26" s="1280"/>
      <c r="LSF26" s="1280"/>
      <c r="LSG26" s="1280"/>
      <c r="LSH26" s="1280"/>
      <c r="LSI26" s="1280"/>
      <c r="LSJ26" s="1280"/>
      <c r="LSK26" s="1280"/>
      <c r="LSL26" s="1280"/>
      <c r="LSM26" s="1280"/>
      <c r="LSN26" s="1280"/>
      <c r="LSO26" s="1280"/>
      <c r="LSP26" s="1280"/>
      <c r="LSQ26" s="1280"/>
      <c r="LSR26" s="1280"/>
      <c r="LSS26" s="1280"/>
      <c r="LST26" s="1280"/>
      <c r="LSU26" s="1280"/>
      <c r="LSV26" s="1280"/>
      <c r="LSW26" s="1280"/>
      <c r="LSX26" s="1280"/>
      <c r="LSY26" s="1280"/>
      <c r="LSZ26" s="1280"/>
      <c r="LTA26" s="1280"/>
      <c r="LTB26" s="1280"/>
      <c r="LTC26" s="1280"/>
      <c r="LTD26" s="1280"/>
      <c r="LTE26" s="1280"/>
      <c r="LTF26" s="1280"/>
      <c r="LTG26" s="1280"/>
      <c r="LTH26" s="1280"/>
      <c r="LTI26" s="1280"/>
      <c r="LTJ26" s="1280"/>
      <c r="LTK26" s="1280"/>
      <c r="LTL26" s="1280"/>
      <c r="LTM26" s="1280"/>
      <c r="LTN26" s="1280"/>
      <c r="LTO26" s="1280"/>
      <c r="LTP26" s="1280"/>
      <c r="LTQ26" s="1280"/>
      <c r="LTR26" s="1280"/>
      <c r="LTS26" s="1280"/>
      <c r="LTT26" s="1280"/>
      <c r="LTU26" s="1280"/>
      <c r="LTV26" s="1280"/>
      <c r="LTW26" s="1280"/>
      <c r="LTX26" s="1280"/>
      <c r="LTY26" s="1280"/>
      <c r="LTZ26" s="1280"/>
      <c r="LUA26" s="1280"/>
      <c r="LUB26" s="1280"/>
      <c r="LUC26" s="1280"/>
      <c r="LUD26" s="1280"/>
      <c r="LUE26" s="1280"/>
      <c r="LUF26" s="1280"/>
      <c r="LUG26" s="1280"/>
      <c r="LUH26" s="1280"/>
      <c r="LUI26" s="1280"/>
      <c r="LUJ26" s="1280"/>
      <c r="LUK26" s="1280"/>
      <c r="LUL26" s="1280"/>
      <c r="LUM26" s="1280"/>
      <c r="LUN26" s="1280"/>
      <c r="LUO26" s="1280"/>
      <c r="LUP26" s="1280"/>
      <c r="LUQ26" s="1280"/>
      <c r="LUR26" s="1280"/>
      <c r="LUS26" s="1280"/>
      <c r="LUT26" s="1280"/>
      <c r="LUU26" s="1280"/>
      <c r="LUV26" s="1280"/>
      <c r="LUW26" s="1280"/>
      <c r="LUX26" s="1280"/>
      <c r="LUY26" s="1280"/>
      <c r="LUZ26" s="1280"/>
      <c r="LVA26" s="1280"/>
      <c r="LVB26" s="1280"/>
      <c r="LVC26" s="1280"/>
      <c r="LVD26" s="1280"/>
      <c r="LVE26" s="1280"/>
      <c r="LVF26" s="1280"/>
      <c r="LVG26" s="1280"/>
      <c r="LVH26" s="1280"/>
      <c r="LVI26" s="1280"/>
      <c r="LVJ26" s="1280"/>
      <c r="LVK26" s="1280"/>
      <c r="LVL26" s="1280"/>
      <c r="LVM26" s="1280"/>
      <c r="LVN26" s="1280"/>
      <c r="LVO26" s="1280"/>
      <c r="LVP26" s="1280"/>
      <c r="LVQ26" s="1280"/>
      <c r="LVR26" s="1280"/>
      <c r="LVS26" s="1280"/>
      <c r="LVT26" s="1280"/>
      <c r="LVU26" s="1280"/>
      <c r="LVV26" s="1280"/>
      <c r="LVW26" s="1280"/>
      <c r="LVX26" s="1280"/>
      <c r="LVY26" s="1280"/>
      <c r="LVZ26" s="1280"/>
      <c r="LWA26" s="1280"/>
      <c r="LWB26" s="1280"/>
      <c r="LWC26" s="1280"/>
      <c r="LWD26" s="1280"/>
      <c r="LWE26" s="1280"/>
      <c r="LWF26" s="1280"/>
      <c r="LWG26" s="1280"/>
      <c r="LWH26" s="1280"/>
      <c r="LWI26" s="1280"/>
      <c r="LWJ26" s="1280"/>
      <c r="LWK26" s="1280"/>
      <c r="LWL26" s="1280"/>
      <c r="LWM26" s="1280"/>
      <c r="LWN26" s="1280"/>
      <c r="LWO26" s="1280"/>
      <c r="LWP26" s="1280"/>
      <c r="LWQ26" s="1280"/>
      <c r="LWR26" s="1280"/>
      <c r="LWS26" s="1280"/>
      <c r="LWT26" s="1280"/>
      <c r="LWU26" s="1280"/>
      <c r="LWV26" s="1280"/>
      <c r="LWW26" s="1280"/>
      <c r="LWX26" s="1280"/>
      <c r="LWY26" s="1280"/>
      <c r="LWZ26" s="1280"/>
      <c r="LXA26" s="1280"/>
      <c r="LXB26" s="1280"/>
      <c r="LXC26" s="1280"/>
      <c r="LXD26" s="1280"/>
      <c r="LXE26" s="1280"/>
      <c r="LXF26" s="1280"/>
      <c r="LXG26" s="1280"/>
      <c r="LXH26" s="1280"/>
      <c r="LXI26" s="1280"/>
      <c r="LXJ26" s="1280"/>
      <c r="LXK26" s="1280"/>
      <c r="LXL26" s="1280"/>
      <c r="LXM26" s="1280"/>
      <c r="LXN26" s="1280"/>
      <c r="LXO26" s="1280"/>
      <c r="LXP26" s="1280"/>
      <c r="LXQ26" s="1280"/>
      <c r="LXR26" s="1280"/>
      <c r="LXS26" s="1280"/>
      <c r="LXT26" s="1280"/>
      <c r="LXU26" s="1280"/>
      <c r="LXV26" s="1280"/>
      <c r="LXW26" s="1280"/>
      <c r="LXX26" s="1280"/>
      <c r="LXY26" s="1280"/>
      <c r="LXZ26" s="1280"/>
      <c r="LYA26" s="1280"/>
      <c r="LYB26" s="1280"/>
      <c r="LYC26" s="1280"/>
      <c r="LYD26" s="1280"/>
      <c r="LYE26" s="1280"/>
      <c r="LYF26" s="1280"/>
      <c r="LYG26" s="1280"/>
      <c r="LYH26" s="1280"/>
      <c r="LYI26" s="1280"/>
      <c r="LYJ26" s="1280"/>
      <c r="LYK26" s="1280"/>
      <c r="LYL26" s="1280"/>
      <c r="LYM26" s="1280"/>
      <c r="LYN26" s="1280"/>
      <c r="LYO26" s="1280"/>
      <c r="LYP26" s="1280"/>
      <c r="LYQ26" s="1280"/>
      <c r="LYR26" s="1280"/>
      <c r="LYS26" s="1280"/>
      <c r="LYT26" s="1280"/>
      <c r="LYU26" s="1280"/>
      <c r="LYV26" s="1280"/>
      <c r="LYW26" s="1280"/>
      <c r="LYX26" s="1280"/>
      <c r="LYY26" s="1280"/>
      <c r="LYZ26" s="1280"/>
      <c r="LZA26" s="1280"/>
      <c r="LZB26" s="1280"/>
      <c r="LZC26" s="1280"/>
      <c r="LZD26" s="1280"/>
      <c r="LZE26" s="1280"/>
      <c r="LZF26" s="1280"/>
      <c r="LZG26" s="1280"/>
      <c r="LZH26" s="1280"/>
      <c r="LZI26" s="1280"/>
      <c r="LZJ26" s="1280"/>
      <c r="LZK26" s="1280"/>
      <c r="LZL26" s="1280"/>
      <c r="LZM26" s="1280"/>
      <c r="LZN26" s="1280"/>
      <c r="LZO26" s="1280"/>
      <c r="LZP26" s="1280"/>
      <c r="LZQ26" s="1280"/>
      <c r="LZR26" s="1280"/>
      <c r="LZS26" s="1280"/>
      <c r="LZT26" s="1280"/>
      <c r="LZU26" s="1280"/>
      <c r="LZV26" s="1280"/>
      <c r="LZW26" s="1280"/>
      <c r="LZX26" s="1280"/>
      <c r="LZY26" s="1280"/>
      <c r="LZZ26" s="1280"/>
      <c r="MAA26" s="1280"/>
      <c r="MAB26" s="1280"/>
      <c r="MAC26" s="1280"/>
      <c r="MAD26" s="1280"/>
      <c r="MAE26" s="1280"/>
      <c r="MAF26" s="1280"/>
      <c r="MAG26" s="1280"/>
      <c r="MAH26" s="1280"/>
      <c r="MAI26" s="1280"/>
      <c r="MAJ26" s="1280"/>
      <c r="MAK26" s="1280"/>
      <c r="MAL26" s="1280"/>
      <c r="MAM26" s="1280"/>
      <c r="MAN26" s="1280"/>
      <c r="MAO26" s="1280"/>
      <c r="MAP26" s="1280"/>
      <c r="MAQ26" s="1280"/>
      <c r="MAR26" s="1280"/>
      <c r="MAS26" s="1280"/>
      <c r="MAT26" s="1280"/>
      <c r="MAU26" s="1280"/>
      <c r="MAV26" s="1280"/>
      <c r="MAW26" s="1280"/>
      <c r="MAX26" s="1280"/>
      <c r="MAY26" s="1280"/>
      <c r="MAZ26" s="1280"/>
      <c r="MBA26" s="1280"/>
      <c r="MBB26" s="1280"/>
      <c r="MBC26" s="1280"/>
      <c r="MBD26" s="1280"/>
      <c r="MBE26" s="1280"/>
      <c r="MBF26" s="1280"/>
      <c r="MBG26" s="1280"/>
      <c r="MBH26" s="1280"/>
      <c r="MBI26" s="1280"/>
      <c r="MBJ26" s="1280"/>
      <c r="MBK26" s="1280"/>
      <c r="MBL26" s="1280"/>
      <c r="MBM26" s="1280"/>
      <c r="MBN26" s="1280"/>
      <c r="MBO26" s="1280"/>
      <c r="MBP26" s="1280"/>
      <c r="MBQ26" s="1280"/>
      <c r="MBR26" s="1280"/>
      <c r="MBS26" s="1280"/>
      <c r="MBT26" s="1280"/>
      <c r="MBU26" s="1280"/>
      <c r="MBV26" s="1280"/>
      <c r="MBW26" s="1280"/>
      <c r="MBX26" s="1280"/>
      <c r="MBY26" s="1280"/>
      <c r="MBZ26" s="1280"/>
      <c r="MCA26" s="1280"/>
      <c r="MCB26" s="1280"/>
      <c r="MCC26" s="1280"/>
      <c r="MCD26" s="1280"/>
      <c r="MCE26" s="1280"/>
      <c r="MCF26" s="1280"/>
      <c r="MCG26" s="1280"/>
      <c r="MCH26" s="1280"/>
      <c r="MCI26" s="1280"/>
      <c r="MCJ26" s="1280"/>
      <c r="MCK26" s="1280"/>
      <c r="MCL26" s="1280"/>
      <c r="MCM26" s="1280"/>
      <c r="MCN26" s="1280"/>
      <c r="MCO26" s="1280"/>
      <c r="MCP26" s="1280"/>
      <c r="MCQ26" s="1280"/>
      <c r="MCR26" s="1280"/>
      <c r="MCS26" s="1280"/>
      <c r="MCT26" s="1280"/>
      <c r="MCU26" s="1280"/>
      <c r="MCV26" s="1280"/>
      <c r="MCW26" s="1280"/>
      <c r="MCX26" s="1280"/>
      <c r="MCY26" s="1280"/>
      <c r="MCZ26" s="1280"/>
      <c r="MDA26" s="1280"/>
      <c r="MDB26" s="1280"/>
      <c r="MDC26" s="1280"/>
      <c r="MDD26" s="1280"/>
      <c r="MDE26" s="1280"/>
      <c r="MDF26" s="1280"/>
      <c r="MDG26" s="1280"/>
      <c r="MDH26" s="1280"/>
      <c r="MDI26" s="1280"/>
      <c r="MDJ26" s="1280"/>
      <c r="MDK26" s="1280"/>
      <c r="MDL26" s="1280"/>
      <c r="MDM26" s="1280"/>
      <c r="MDN26" s="1280"/>
      <c r="MDO26" s="1280"/>
      <c r="MDP26" s="1280"/>
      <c r="MDQ26" s="1280"/>
      <c r="MDR26" s="1280"/>
      <c r="MDS26" s="1280"/>
      <c r="MDT26" s="1280"/>
      <c r="MDU26" s="1280"/>
      <c r="MDV26" s="1280"/>
      <c r="MDW26" s="1280"/>
      <c r="MDX26" s="1280"/>
      <c r="MDY26" s="1280"/>
      <c r="MDZ26" s="1280"/>
      <c r="MEA26" s="1280"/>
      <c r="MEB26" s="1280"/>
      <c r="MEC26" s="1280"/>
      <c r="MED26" s="1280"/>
      <c r="MEE26" s="1280"/>
      <c r="MEF26" s="1280"/>
      <c r="MEG26" s="1280"/>
      <c r="MEH26" s="1280"/>
      <c r="MEI26" s="1280"/>
      <c r="MEJ26" s="1280"/>
      <c r="MEK26" s="1280"/>
      <c r="MEL26" s="1280"/>
      <c r="MEM26" s="1280"/>
      <c r="MEN26" s="1280"/>
      <c r="MEO26" s="1280"/>
      <c r="MEP26" s="1280"/>
      <c r="MEQ26" s="1280"/>
      <c r="MER26" s="1280"/>
      <c r="MES26" s="1280"/>
      <c r="MET26" s="1280"/>
      <c r="MEU26" s="1280"/>
      <c r="MEV26" s="1280"/>
      <c r="MEW26" s="1280"/>
      <c r="MEX26" s="1280"/>
      <c r="MEY26" s="1280"/>
      <c r="MEZ26" s="1280"/>
      <c r="MFA26" s="1280"/>
      <c r="MFB26" s="1280"/>
      <c r="MFC26" s="1280"/>
      <c r="MFD26" s="1280"/>
      <c r="MFE26" s="1280"/>
      <c r="MFF26" s="1280"/>
      <c r="MFG26" s="1280"/>
      <c r="MFH26" s="1280"/>
      <c r="MFI26" s="1280"/>
      <c r="MFJ26" s="1280"/>
      <c r="MFK26" s="1280"/>
      <c r="MFL26" s="1280"/>
      <c r="MFM26" s="1280"/>
      <c r="MFN26" s="1280"/>
      <c r="MFO26" s="1280"/>
      <c r="MFP26" s="1280"/>
      <c r="MFQ26" s="1280"/>
      <c r="MFR26" s="1280"/>
      <c r="MFS26" s="1280"/>
      <c r="MFT26" s="1280"/>
      <c r="MFU26" s="1280"/>
      <c r="MFV26" s="1280"/>
      <c r="MFW26" s="1280"/>
      <c r="MFX26" s="1280"/>
      <c r="MFY26" s="1280"/>
      <c r="MFZ26" s="1280"/>
      <c r="MGA26" s="1280"/>
      <c r="MGB26" s="1280"/>
      <c r="MGC26" s="1280"/>
      <c r="MGD26" s="1280"/>
      <c r="MGE26" s="1280"/>
      <c r="MGF26" s="1280"/>
      <c r="MGG26" s="1280"/>
      <c r="MGH26" s="1280"/>
      <c r="MGI26" s="1280"/>
      <c r="MGJ26" s="1280"/>
      <c r="MGK26" s="1280"/>
      <c r="MGL26" s="1280"/>
      <c r="MGM26" s="1280"/>
      <c r="MGN26" s="1280"/>
      <c r="MGO26" s="1280"/>
      <c r="MGP26" s="1280"/>
      <c r="MGQ26" s="1280"/>
      <c r="MGR26" s="1280"/>
      <c r="MGS26" s="1280"/>
      <c r="MGT26" s="1280"/>
      <c r="MGU26" s="1280"/>
      <c r="MGV26" s="1280"/>
      <c r="MGW26" s="1280"/>
      <c r="MGX26" s="1280"/>
      <c r="MGY26" s="1280"/>
      <c r="MGZ26" s="1280"/>
      <c r="MHA26" s="1280"/>
      <c r="MHB26" s="1280"/>
      <c r="MHC26" s="1280"/>
      <c r="MHD26" s="1280"/>
      <c r="MHE26" s="1280"/>
      <c r="MHF26" s="1280"/>
      <c r="MHG26" s="1280"/>
      <c r="MHH26" s="1280"/>
      <c r="MHI26" s="1280"/>
      <c r="MHJ26" s="1280"/>
      <c r="MHK26" s="1280"/>
      <c r="MHL26" s="1280"/>
      <c r="MHM26" s="1280"/>
      <c r="MHN26" s="1280"/>
      <c r="MHO26" s="1280"/>
      <c r="MHP26" s="1280"/>
      <c r="MHQ26" s="1280"/>
      <c r="MHR26" s="1280"/>
      <c r="MHS26" s="1280"/>
      <c r="MHT26" s="1280"/>
      <c r="MHU26" s="1280"/>
      <c r="MHV26" s="1280"/>
      <c r="MHW26" s="1280"/>
      <c r="MHX26" s="1280"/>
      <c r="MHY26" s="1280"/>
      <c r="MHZ26" s="1280"/>
      <c r="MIA26" s="1280"/>
      <c r="MIB26" s="1280"/>
      <c r="MIC26" s="1280"/>
      <c r="MID26" s="1280"/>
      <c r="MIE26" s="1280"/>
      <c r="MIF26" s="1280"/>
      <c r="MIG26" s="1280"/>
      <c r="MIH26" s="1280"/>
      <c r="MII26" s="1280"/>
      <c r="MIJ26" s="1280"/>
      <c r="MIK26" s="1280"/>
      <c r="MIL26" s="1280"/>
      <c r="MIM26" s="1280"/>
      <c r="MIN26" s="1280"/>
      <c r="MIO26" s="1280"/>
      <c r="MIP26" s="1280"/>
      <c r="MIQ26" s="1280"/>
      <c r="MIR26" s="1280"/>
      <c r="MIS26" s="1280"/>
      <c r="MIT26" s="1280"/>
      <c r="MIU26" s="1280"/>
      <c r="MIV26" s="1280"/>
      <c r="MIW26" s="1280"/>
      <c r="MIX26" s="1280"/>
      <c r="MIY26" s="1280"/>
      <c r="MIZ26" s="1280"/>
      <c r="MJA26" s="1280"/>
      <c r="MJB26" s="1280"/>
      <c r="MJC26" s="1280"/>
      <c r="MJD26" s="1280"/>
      <c r="MJE26" s="1280"/>
      <c r="MJF26" s="1280"/>
      <c r="MJG26" s="1280"/>
      <c r="MJH26" s="1280"/>
      <c r="MJI26" s="1280"/>
      <c r="MJJ26" s="1280"/>
      <c r="MJK26" s="1280"/>
      <c r="MJL26" s="1280"/>
      <c r="MJM26" s="1280"/>
      <c r="MJN26" s="1280"/>
      <c r="MJO26" s="1280"/>
      <c r="MJP26" s="1280"/>
      <c r="MJQ26" s="1280"/>
      <c r="MJR26" s="1280"/>
      <c r="MJS26" s="1280"/>
      <c r="MJT26" s="1280"/>
      <c r="MJU26" s="1280"/>
      <c r="MJV26" s="1280"/>
      <c r="MJW26" s="1280"/>
      <c r="MJX26" s="1280"/>
      <c r="MJY26" s="1280"/>
      <c r="MJZ26" s="1280"/>
      <c r="MKA26" s="1280"/>
      <c r="MKB26" s="1280"/>
      <c r="MKC26" s="1280"/>
      <c r="MKD26" s="1280"/>
      <c r="MKE26" s="1280"/>
      <c r="MKF26" s="1280"/>
      <c r="MKG26" s="1280"/>
      <c r="MKH26" s="1280"/>
      <c r="MKI26" s="1280"/>
      <c r="MKJ26" s="1280"/>
      <c r="MKK26" s="1280"/>
      <c r="MKL26" s="1280"/>
      <c r="MKM26" s="1280"/>
      <c r="MKN26" s="1280"/>
      <c r="MKO26" s="1280"/>
      <c r="MKP26" s="1280"/>
      <c r="MKQ26" s="1280"/>
      <c r="MKR26" s="1280"/>
      <c r="MKS26" s="1280"/>
      <c r="MKT26" s="1280"/>
      <c r="MKU26" s="1280"/>
      <c r="MKV26" s="1280"/>
      <c r="MKW26" s="1280"/>
      <c r="MKX26" s="1280"/>
      <c r="MKY26" s="1280"/>
      <c r="MKZ26" s="1280"/>
      <c r="MLA26" s="1280"/>
      <c r="MLB26" s="1280"/>
      <c r="MLC26" s="1280"/>
      <c r="MLD26" s="1280"/>
      <c r="MLE26" s="1280"/>
      <c r="MLF26" s="1280"/>
      <c r="MLG26" s="1280"/>
      <c r="MLH26" s="1280"/>
      <c r="MLI26" s="1280"/>
      <c r="MLJ26" s="1280"/>
      <c r="MLK26" s="1280"/>
      <c r="MLL26" s="1280"/>
      <c r="MLM26" s="1280"/>
      <c r="MLN26" s="1280"/>
      <c r="MLO26" s="1280"/>
      <c r="MLP26" s="1280"/>
      <c r="MLQ26" s="1280"/>
      <c r="MLR26" s="1280"/>
      <c r="MLS26" s="1280"/>
      <c r="MLT26" s="1280"/>
      <c r="MLU26" s="1280"/>
      <c r="MLV26" s="1280"/>
      <c r="MLW26" s="1280"/>
      <c r="MLX26" s="1280"/>
      <c r="MLY26" s="1280"/>
      <c r="MLZ26" s="1280"/>
      <c r="MMA26" s="1280"/>
      <c r="MMB26" s="1280"/>
      <c r="MMC26" s="1280"/>
      <c r="MMD26" s="1280"/>
      <c r="MME26" s="1280"/>
      <c r="MMF26" s="1280"/>
      <c r="MMG26" s="1280"/>
      <c r="MMH26" s="1280"/>
      <c r="MMI26" s="1280"/>
      <c r="MMJ26" s="1280"/>
      <c r="MMK26" s="1280"/>
      <c r="MML26" s="1280"/>
      <c r="MMM26" s="1280"/>
      <c r="MMN26" s="1280"/>
      <c r="MMO26" s="1280"/>
      <c r="MMP26" s="1280"/>
      <c r="MMQ26" s="1280"/>
      <c r="MMR26" s="1280"/>
      <c r="MMS26" s="1280"/>
      <c r="MMT26" s="1280"/>
      <c r="MMU26" s="1280"/>
      <c r="MMV26" s="1280"/>
      <c r="MMW26" s="1280"/>
      <c r="MMX26" s="1280"/>
      <c r="MMY26" s="1280"/>
      <c r="MMZ26" s="1280"/>
      <c r="MNA26" s="1280"/>
      <c r="MNB26" s="1280"/>
      <c r="MNC26" s="1280"/>
      <c r="MND26" s="1280"/>
      <c r="MNE26" s="1280"/>
      <c r="MNF26" s="1280"/>
      <c r="MNG26" s="1280"/>
      <c r="MNH26" s="1280"/>
      <c r="MNI26" s="1280"/>
      <c r="MNJ26" s="1280"/>
      <c r="MNK26" s="1280"/>
      <c r="MNL26" s="1280"/>
      <c r="MNM26" s="1280"/>
      <c r="MNN26" s="1280"/>
      <c r="MNO26" s="1280"/>
      <c r="MNP26" s="1280"/>
      <c r="MNQ26" s="1280"/>
      <c r="MNR26" s="1280"/>
      <c r="MNS26" s="1280"/>
      <c r="MNT26" s="1280"/>
      <c r="MNU26" s="1280"/>
      <c r="MNV26" s="1280"/>
      <c r="MNW26" s="1280"/>
      <c r="MNX26" s="1280"/>
      <c r="MNY26" s="1280"/>
      <c r="MNZ26" s="1280"/>
      <c r="MOA26" s="1280"/>
      <c r="MOB26" s="1280"/>
      <c r="MOC26" s="1280"/>
      <c r="MOD26" s="1280"/>
      <c r="MOE26" s="1280"/>
      <c r="MOF26" s="1280"/>
      <c r="MOG26" s="1280"/>
      <c r="MOH26" s="1280"/>
      <c r="MOI26" s="1280"/>
      <c r="MOJ26" s="1280"/>
      <c r="MOK26" s="1280"/>
      <c r="MOL26" s="1280"/>
      <c r="MOM26" s="1280"/>
      <c r="MON26" s="1280"/>
      <c r="MOO26" s="1280"/>
      <c r="MOP26" s="1280"/>
      <c r="MOQ26" s="1280"/>
      <c r="MOR26" s="1280"/>
      <c r="MOS26" s="1280"/>
      <c r="MOT26" s="1280"/>
      <c r="MOU26" s="1280"/>
      <c r="MOV26" s="1280"/>
      <c r="MOW26" s="1280"/>
      <c r="MOX26" s="1280"/>
      <c r="MOY26" s="1280"/>
      <c r="MOZ26" s="1280"/>
      <c r="MPA26" s="1280"/>
      <c r="MPB26" s="1280"/>
      <c r="MPC26" s="1280"/>
      <c r="MPD26" s="1280"/>
      <c r="MPE26" s="1280"/>
      <c r="MPF26" s="1280"/>
      <c r="MPG26" s="1280"/>
      <c r="MPH26" s="1280"/>
      <c r="MPI26" s="1280"/>
      <c r="MPJ26" s="1280"/>
      <c r="MPK26" s="1280"/>
      <c r="MPL26" s="1280"/>
      <c r="MPM26" s="1280"/>
      <c r="MPN26" s="1280"/>
      <c r="MPO26" s="1280"/>
      <c r="MPP26" s="1280"/>
      <c r="MPQ26" s="1280"/>
      <c r="MPR26" s="1280"/>
      <c r="MPS26" s="1280"/>
      <c r="MPT26" s="1280"/>
      <c r="MPU26" s="1280"/>
      <c r="MPV26" s="1280"/>
      <c r="MPW26" s="1280"/>
      <c r="MPX26" s="1280"/>
      <c r="MPY26" s="1280"/>
      <c r="MPZ26" s="1280"/>
      <c r="MQA26" s="1280"/>
      <c r="MQB26" s="1280"/>
      <c r="MQC26" s="1280"/>
      <c r="MQD26" s="1280"/>
      <c r="MQE26" s="1280"/>
      <c r="MQF26" s="1280"/>
      <c r="MQG26" s="1280"/>
      <c r="MQH26" s="1280"/>
      <c r="MQI26" s="1280"/>
      <c r="MQJ26" s="1280"/>
      <c r="MQK26" s="1280"/>
      <c r="MQL26" s="1280"/>
      <c r="MQM26" s="1280"/>
      <c r="MQN26" s="1280"/>
      <c r="MQO26" s="1280"/>
      <c r="MQP26" s="1280"/>
      <c r="MQQ26" s="1280"/>
      <c r="MQR26" s="1280"/>
      <c r="MQS26" s="1280"/>
      <c r="MQT26" s="1280"/>
      <c r="MQU26" s="1280"/>
      <c r="MQV26" s="1280"/>
      <c r="MQW26" s="1280"/>
      <c r="MQX26" s="1280"/>
      <c r="MQY26" s="1280"/>
      <c r="MQZ26" s="1280"/>
      <c r="MRA26" s="1280"/>
      <c r="MRB26" s="1280"/>
      <c r="MRC26" s="1280"/>
      <c r="MRD26" s="1280"/>
      <c r="MRE26" s="1280"/>
      <c r="MRF26" s="1280"/>
      <c r="MRG26" s="1280"/>
      <c r="MRH26" s="1280"/>
      <c r="MRI26" s="1280"/>
      <c r="MRJ26" s="1280"/>
      <c r="MRK26" s="1280"/>
      <c r="MRL26" s="1280"/>
      <c r="MRM26" s="1280"/>
      <c r="MRN26" s="1280"/>
      <c r="MRO26" s="1280"/>
      <c r="MRP26" s="1280"/>
      <c r="MRQ26" s="1280"/>
      <c r="MRR26" s="1280"/>
      <c r="MRS26" s="1280"/>
      <c r="MRT26" s="1280"/>
      <c r="MRU26" s="1280"/>
      <c r="MRV26" s="1280"/>
      <c r="MRW26" s="1280"/>
      <c r="MRX26" s="1280"/>
      <c r="MRY26" s="1280"/>
      <c r="MRZ26" s="1280"/>
      <c r="MSA26" s="1280"/>
      <c r="MSB26" s="1280"/>
      <c r="MSC26" s="1280"/>
      <c r="MSD26" s="1280"/>
      <c r="MSE26" s="1280"/>
      <c r="MSF26" s="1280"/>
      <c r="MSG26" s="1280"/>
      <c r="MSH26" s="1280"/>
      <c r="MSI26" s="1280"/>
      <c r="MSJ26" s="1280"/>
      <c r="MSK26" s="1280"/>
      <c r="MSL26" s="1280"/>
      <c r="MSM26" s="1280"/>
      <c r="MSN26" s="1280"/>
      <c r="MSO26" s="1280"/>
      <c r="MSP26" s="1280"/>
      <c r="MSQ26" s="1280"/>
      <c r="MSR26" s="1280"/>
      <c r="MSS26" s="1280"/>
      <c r="MST26" s="1280"/>
      <c r="MSU26" s="1280"/>
      <c r="MSV26" s="1280"/>
      <c r="MSW26" s="1280"/>
      <c r="MSX26" s="1280"/>
      <c r="MSY26" s="1280"/>
      <c r="MSZ26" s="1280"/>
      <c r="MTA26" s="1280"/>
      <c r="MTB26" s="1280"/>
      <c r="MTC26" s="1280"/>
      <c r="MTD26" s="1280"/>
      <c r="MTE26" s="1280"/>
      <c r="MTF26" s="1280"/>
      <c r="MTG26" s="1280"/>
      <c r="MTH26" s="1280"/>
      <c r="MTI26" s="1280"/>
      <c r="MTJ26" s="1280"/>
      <c r="MTK26" s="1280"/>
      <c r="MTL26" s="1280"/>
      <c r="MTM26" s="1280"/>
      <c r="MTN26" s="1280"/>
      <c r="MTO26" s="1280"/>
      <c r="MTP26" s="1280"/>
      <c r="MTQ26" s="1280"/>
      <c r="MTR26" s="1280"/>
      <c r="MTS26" s="1280"/>
      <c r="MTT26" s="1280"/>
      <c r="MTU26" s="1280"/>
      <c r="MTV26" s="1280"/>
      <c r="MTW26" s="1280"/>
      <c r="MTX26" s="1280"/>
      <c r="MTY26" s="1280"/>
      <c r="MTZ26" s="1280"/>
      <c r="MUA26" s="1280"/>
      <c r="MUB26" s="1280"/>
      <c r="MUC26" s="1280"/>
      <c r="MUD26" s="1280"/>
      <c r="MUE26" s="1280"/>
      <c r="MUF26" s="1280"/>
      <c r="MUG26" s="1280"/>
      <c r="MUH26" s="1280"/>
      <c r="MUI26" s="1280"/>
      <c r="MUJ26" s="1280"/>
      <c r="MUK26" s="1280"/>
      <c r="MUL26" s="1280"/>
      <c r="MUM26" s="1280"/>
      <c r="MUN26" s="1280"/>
      <c r="MUO26" s="1280"/>
      <c r="MUP26" s="1280"/>
      <c r="MUQ26" s="1280"/>
      <c r="MUR26" s="1280"/>
      <c r="MUS26" s="1280"/>
      <c r="MUT26" s="1280"/>
      <c r="MUU26" s="1280"/>
      <c r="MUV26" s="1280"/>
      <c r="MUW26" s="1280"/>
      <c r="MUX26" s="1280"/>
      <c r="MUY26" s="1280"/>
      <c r="MUZ26" s="1280"/>
      <c r="MVA26" s="1280"/>
      <c r="MVB26" s="1280"/>
      <c r="MVC26" s="1280"/>
      <c r="MVD26" s="1280"/>
      <c r="MVE26" s="1280"/>
      <c r="MVF26" s="1280"/>
      <c r="MVG26" s="1280"/>
      <c r="MVH26" s="1280"/>
      <c r="MVI26" s="1280"/>
      <c r="MVJ26" s="1280"/>
      <c r="MVK26" s="1280"/>
      <c r="MVL26" s="1280"/>
      <c r="MVM26" s="1280"/>
      <c r="MVN26" s="1280"/>
      <c r="MVO26" s="1280"/>
      <c r="MVP26" s="1280"/>
      <c r="MVQ26" s="1280"/>
      <c r="MVR26" s="1280"/>
      <c r="MVS26" s="1280"/>
      <c r="MVT26" s="1280"/>
      <c r="MVU26" s="1280"/>
      <c r="MVV26" s="1280"/>
      <c r="MVW26" s="1280"/>
      <c r="MVX26" s="1280"/>
      <c r="MVY26" s="1280"/>
      <c r="MVZ26" s="1280"/>
      <c r="MWA26" s="1280"/>
      <c r="MWB26" s="1280"/>
      <c r="MWC26" s="1280"/>
      <c r="MWD26" s="1280"/>
      <c r="MWE26" s="1280"/>
      <c r="MWF26" s="1280"/>
      <c r="MWG26" s="1280"/>
      <c r="MWH26" s="1280"/>
      <c r="MWI26" s="1280"/>
      <c r="MWJ26" s="1280"/>
      <c r="MWK26" s="1280"/>
      <c r="MWL26" s="1280"/>
      <c r="MWM26" s="1280"/>
      <c r="MWN26" s="1280"/>
      <c r="MWO26" s="1280"/>
      <c r="MWP26" s="1280"/>
      <c r="MWQ26" s="1280"/>
      <c r="MWR26" s="1280"/>
      <c r="MWS26" s="1280"/>
      <c r="MWT26" s="1280"/>
      <c r="MWU26" s="1280"/>
      <c r="MWV26" s="1280"/>
      <c r="MWW26" s="1280"/>
      <c r="MWX26" s="1280"/>
      <c r="MWY26" s="1280"/>
      <c r="MWZ26" s="1280"/>
      <c r="MXA26" s="1280"/>
      <c r="MXB26" s="1280"/>
      <c r="MXC26" s="1280"/>
      <c r="MXD26" s="1280"/>
      <c r="MXE26" s="1280"/>
      <c r="MXF26" s="1280"/>
      <c r="MXG26" s="1280"/>
      <c r="MXH26" s="1280"/>
      <c r="MXI26" s="1280"/>
      <c r="MXJ26" s="1280"/>
      <c r="MXK26" s="1280"/>
      <c r="MXL26" s="1280"/>
      <c r="MXM26" s="1280"/>
      <c r="MXN26" s="1280"/>
      <c r="MXO26" s="1280"/>
      <c r="MXP26" s="1280"/>
      <c r="MXQ26" s="1280"/>
      <c r="MXR26" s="1280"/>
      <c r="MXS26" s="1280"/>
      <c r="MXT26" s="1280"/>
      <c r="MXU26" s="1280"/>
      <c r="MXV26" s="1280"/>
      <c r="MXW26" s="1280"/>
      <c r="MXX26" s="1280"/>
      <c r="MXY26" s="1280"/>
      <c r="MXZ26" s="1280"/>
      <c r="MYA26" s="1280"/>
      <c r="MYB26" s="1280"/>
      <c r="MYC26" s="1280"/>
      <c r="MYD26" s="1280"/>
      <c r="MYE26" s="1280"/>
      <c r="MYF26" s="1280"/>
      <c r="MYG26" s="1280"/>
      <c r="MYH26" s="1280"/>
      <c r="MYI26" s="1280"/>
      <c r="MYJ26" s="1280"/>
      <c r="MYK26" s="1280"/>
      <c r="MYL26" s="1280"/>
      <c r="MYM26" s="1280"/>
      <c r="MYN26" s="1280"/>
      <c r="MYO26" s="1280"/>
      <c r="MYP26" s="1280"/>
      <c r="MYQ26" s="1280"/>
      <c r="MYR26" s="1280"/>
      <c r="MYS26" s="1280"/>
      <c r="MYT26" s="1280"/>
      <c r="MYU26" s="1280"/>
      <c r="MYV26" s="1280"/>
      <c r="MYW26" s="1280"/>
      <c r="MYX26" s="1280"/>
      <c r="MYY26" s="1280"/>
      <c r="MYZ26" s="1280"/>
      <c r="MZA26" s="1280"/>
      <c r="MZB26" s="1280"/>
      <c r="MZC26" s="1280"/>
      <c r="MZD26" s="1280"/>
      <c r="MZE26" s="1280"/>
      <c r="MZF26" s="1280"/>
      <c r="MZG26" s="1280"/>
      <c r="MZH26" s="1280"/>
      <c r="MZI26" s="1280"/>
      <c r="MZJ26" s="1280"/>
      <c r="MZK26" s="1280"/>
      <c r="MZL26" s="1280"/>
      <c r="MZM26" s="1280"/>
      <c r="MZN26" s="1280"/>
      <c r="MZO26" s="1280"/>
      <c r="MZP26" s="1280"/>
      <c r="MZQ26" s="1280"/>
      <c r="MZR26" s="1280"/>
      <c r="MZS26" s="1280"/>
      <c r="MZT26" s="1280"/>
      <c r="MZU26" s="1280"/>
      <c r="MZV26" s="1280"/>
      <c r="MZW26" s="1280"/>
      <c r="MZX26" s="1280"/>
      <c r="MZY26" s="1280"/>
      <c r="MZZ26" s="1280"/>
      <c r="NAA26" s="1280"/>
      <c r="NAB26" s="1280"/>
      <c r="NAC26" s="1280"/>
      <c r="NAD26" s="1280"/>
      <c r="NAE26" s="1280"/>
      <c r="NAF26" s="1280"/>
      <c r="NAG26" s="1280"/>
      <c r="NAH26" s="1280"/>
      <c r="NAI26" s="1280"/>
      <c r="NAJ26" s="1280"/>
      <c r="NAK26" s="1280"/>
      <c r="NAL26" s="1280"/>
      <c r="NAM26" s="1280"/>
      <c r="NAN26" s="1280"/>
      <c r="NAO26" s="1280"/>
      <c r="NAP26" s="1280"/>
      <c r="NAQ26" s="1280"/>
      <c r="NAR26" s="1280"/>
      <c r="NAS26" s="1280"/>
      <c r="NAT26" s="1280"/>
      <c r="NAU26" s="1280"/>
      <c r="NAV26" s="1280"/>
      <c r="NAW26" s="1280"/>
      <c r="NAX26" s="1280"/>
      <c r="NAY26" s="1280"/>
      <c r="NAZ26" s="1280"/>
      <c r="NBA26" s="1280"/>
      <c r="NBB26" s="1280"/>
      <c r="NBC26" s="1280"/>
      <c r="NBD26" s="1280"/>
      <c r="NBE26" s="1280"/>
      <c r="NBF26" s="1280"/>
      <c r="NBG26" s="1280"/>
      <c r="NBH26" s="1280"/>
      <c r="NBI26" s="1280"/>
      <c r="NBJ26" s="1280"/>
      <c r="NBK26" s="1280"/>
      <c r="NBL26" s="1280"/>
      <c r="NBM26" s="1280"/>
      <c r="NBN26" s="1280"/>
      <c r="NBO26" s="1280"/>
      <c r="NBP26" s="1280"/>
      <c r="NBQ26" s="1280"/>
      <c r="NBR26" s="1280"/>
      <c r="NBS26" s="1280"/>
      <c r="NBT26" s="1280"/>
      <c r="NBU26" s="1280"/>
      <c r="NBV26" s="1280"/>
      <c r="NBW26" s="1280"/>
      <c r="NBX26" s="1280"/>
      <c r="NBY26" s="1280"/>
      <c r="NBZ26" s="1280"/>
      <c r="NCA26" s="1280"/>
      <c r="NCB26" s="1280"/>
      <c r="NCC26" s="1280"/>
      <c r="NCD26" s="1280"/>
      <c r="NCE26" s="1280"/>
      <c r="NCF26" s="1280"/>
      <c r="NCG26" s="1280"/>
      <c r="NCH26" s="1280"/>
      <c r="NCI26" s="1280"/>
      <c r="NCJ26" s="1280"/>
      <c r="NCK26" s="1280"/>
      <c r="NCL26" s="1280"/>
      <c r="NCM26" s="1280"/>
      <c r="NCN26" s="1280"/>
      <c r="NCO26" s="1280"/>
      <c r="NCP26" s="1280"/>
      <c r="NCQ26" s="1280"/>
      <c r="NCR26" s="1280"/>
      <c r="NCS26" s="1280"/>
      <c r="NCT26" s="1280"/>
      <c r="NCU26" s="1280"/>
      <c r="NCV26" s="1280"/>
      <c r="NCW26" s="1280"/>
      <c r="NCX26" s="1280"/>
      <c r="NCY26" s="1280"/>
      <c r="NCZ26" s="1280"/>
      <c r="NDA26" s="1280"/>
      <c r="NDB26" s="1280"/>
      <c r="NDC26" s="1280"/>
      <c r="NDD26" s="1280"/>
      <c r="NDE26" s="1280"/>
      <c r="NDF26" s="1280"/>
      <c r="NDG26" s="1280"/>
      <c r="NDH26" s="1280"/>
      <c r="NDI26" s="1280"/>
      <c r="NDJ26" s="1280"/>
      <c r="NDK26" s="1280"/>
      <c r="NDL26" s="1280"/>
      <c r="NDM26" s="1280"/>
      <c r="NDN26" s="1280"/>
      <c r="NDO26" s="1280"/>
      <c r="NDP26" s="1280"/>
      <c r="NDQ26" s="1280"/>
      <c r="NDR26" s="1280"/>
      <c r="NDS26" s="1280"/>
      <c r="NDT26" s="1280"/>
      <c r="NDU26" s="1280"/>
      <c r="NDV26" s="1280"/>
      <c r="NDW26" s="1280"/>
      <c r="NDX26" s="1280"/>
      <c r="NDY26" s="1280"/>
      <c r="NDZ26" s="1280"/>
      <c r="NEA26" s="1280"/>
      <c r="NEB26" s="1280"/>
      <c r="NEC26" s="1280"/>
      <c r="NED26" s="1280"/>
      <c r="NEE26" s="1280"/>
      <c r="NEF26" s="1280"/>
      <c r="NEG26" s="1280"/>
      <c r="NEH26" s="1280"/>
      <c r="NEI26" s="1280"/>
      <c r="NEJ26" s="1280"/>
      <c r="NEK26" s="1280"/>
      <c r="NEL26" s="1280"/>
      <c r="NEM26" s="1280"/>
      <c r="NEN26" s="1280"/>
      <c r="NEO26" s="1280"/>
      <c r="NEP26" s="1280"/>
      <c r="NEQ26" s="1280"/>
      <c r="NER26" s="1280"/>
      <c r="NES26" s="1280"/>
      <c r="NET26" s="1280"/>
      <c r="NEU26" s="1280"/>
      <c r="NEV26" s="1280"/>
      <c r="NEW26" s="1280"/>
      <c r="NEX26" s="1280"/>
      <c r="NEY26" s="1280"/>
      <c r="NEZ26" s="1280"/>
      <c r="NFA26" s="1280"/>
      <c r="NFB26" s="1280"/>
      <c r="NFC26" s="1280"/>
      <c r="NFD26" s="1280"/>
      <c r="NFE26" s="1280"/>
      <c r="NFF26" s="1280"/>
      <c r="NFG26" s="1280"/>
      <c r="NFH26" s="1280"/>
      <c r="NFI26" s="1280"/>
      <c r="NFJ26" s="1280"/>
      <c r="NFK26" s="1280"/>
      <c r="NFL26" s="1280"/>
      <c r="NFM26" s="1280"/>
      <c r="NFN26" s="1280"/>
      <c r="NFO26" s="1280"/>
      <c r="NFP26" s="1280"/>
      <c r="NFQ26" s="1280"/>
      <c r="NFR26" s="1280"/>
      <c r="NFS26" s="1280"/>
      <c r="NFT26" s="1280"/>
      <c r="NFU26" s="1280"/>
      <c r="NFV26" s="1280"/>
      <c r="NFW26" s="1280"/>
      <c r="NFX26" s="1280"/>
      <c r="NFY26" s="1280"/>
      <c r="NFZ26" s="1280"/>
      <c r="NGA26" s="1280"/>
      <c r="NGB26" s="1280"/>
      <c r="NGC26" s="1280"/>
      <c r="NGD26" s="1280"/>
      <c r="NGE26" s="1280"/>
      <c r="NGF26" s="1280"/>
      <c r="NGG26" s="1280"/>
      <c r="NGH26" s="1280"/>
      <c r="NGI26" s="1280"/>
      <c r="NGJ26" s="1280"/>
      <c r="NGK26" s="1280"/>
      <c r="NGL26" s="1280"/>
      <c r="NGM26" s="1280"/>
      <c r="NGN26" s="1280"/>
      <c r="NGO26" s="1280"/>
      <c r="NGP26" s="1280"/>
      <c r="NGQ26" s="1280"/>
      <c r="NGR26" s="1280"/>
      <c r="NGS26" s="1280"/>
      <c r="NGT26" s="1280"/>
      <c r="NGU26" s="1280"/>
      <c r="NGV26" s="1280"/>
      <c r="NGW26" s="1280"/>
      <c r="NGX26" s="1280"/>
      <c r="NGY26" s="1280"/>
      <c r="NGZ26" s="1280"/>
      <c r="NHA26" s="1280"/>
      <c r="NHB26" s="1280"/>
      <c r="NHC26" s="1280"/>
      <c r="NHD26" s="1280"/>
      <c r="NHE26" s="1280"/>
      <c r="NHF26" s="1280"/>
      <c r="NHG26" s="1280"/>
      <c r="NHH26" s="1280"/>
      <c r="NHI26" s="1280"/>
      <c r="NHJ26" s="1280"/>
      <c r="NHK26" s="1280"/>
      <c r="NHL26" s="1280"/>
      <c r="NHM26" s="1280"/>
      <c r="NHN26" s="1280"/>
      <c r="NHO26" s="1280"/>
      <c r="NHP26" s="1280"/>
      <c r="NHQ26" s="1280"/>
      <c r="NHR26" s="1280"/>
      <c r="NHS26" s="1280"/>
      <c r="NHT26" s="1280"/>
      <c r="NHU26" s="1280"/>
      <c r="NHV26" s="1280"/>
      <c r="NHW26" s="1280"/>
      <c r="NHX26" s="1280"/>
      <c r="NHY26" s="1280"/>
      <c r="NHZ26" s="1280"/>
      <c r="NIA26" s="1280"/>
      <c r="NIB26" s="1280"/>
      <c r="NIC26" s="1280"/>
      <c r="NID26" s="1280"/>
      <c r="NIE26" s="1280"/>
      <c r="NIF26" s="1280"/>
      <c r="NIG26" s="1280"/>
      <c r="NIH26" s="1280"/>
      <c r="NII26" s="1280"/>
      <c r="NIJ26" s="1280"/>
      <c r="NIK26" s="1280"/>
      <c r="NIL26" s="1280"/>
      <c r="NIM26" s="1280"/>
      <c r="NIN26" s="1280"/>
      <c r="NIO26" s="1280"/>
      <c r="NIP26" s="1280"/>
      <c r="NIQ26" s="1280"/>
      <c r="NIR26" s="1280"/>
      <c r="NIS26" s="1280"/>
      <c r="NIT26" s="1280"/>
      <c r="NIU26" s="1280"/>
      <c r="NIV26" s="1280"/>
      <c r="NIW26" s="1280"/>
      <c r="NIX26" s="1280"/>
      <c r="NIY26" s="1280"/>
      <c r="NIZ26" s="1280"/>
      <c r="NJA26" s="1280"/>
      <c r="NJB26" s="1280"/>
      <c r="NJC26" s="1280"/>
      <c r="NJD26" s="1280"/>
      <c r="NJE26" s="1280"/>
      <c r="NJF26" s="1280"/>
      <c r="NJG26" s="1280"/>
      <c r="NJH26" s="1280"/>
      <c r="NJI26" s="1280"/>
      <c r="NJJ26" s="1280"/>
      <c r="NJK26" s="1280"/>
      <c r="NJL26" s="1280"/>
      <c r="NJM26" s="1280"/>
      <c r="NJN26" s="1280"/>
      <c r="NJO26" s="1280"/>
      <c r="NJP26" s="1280"/>
      <c r="NJQ26" s="1280"/>
      <c r="NJR26" s="1280"/>
      <c r="NJS26" s="1280"/>
      <c r="NJT26" s="1280"/>
      <c r="NJU26" s="1280"/>
      <c r="NJV26" s="1280"/>
      <c r="NJW26" s="1280"/>
      <c r="NJX26" s="1280"/>
      <c r="NJY26" s="1280"/>
      <c r="NJZ26" s="1280"/>
      <c r="NKA26" s="1280"/>
      <c r="NKB26" s="1280"/>
      <c r="NKC26" s="1280"/>
      <c r="NKD26" s="1280"/>
      <c r="NKE26" s="1280"/>
      <c r="NKF26" s="1280"/>
      <c r="NKG26" s="1280"/>
      <c r="NKH26" s="1280"/>
      <c r="NKI26" s="1280"/>
      <c r="NKJ26" s="1280"/>
      <c r="NKK26" s="1280"/>
      <c r="NKL26" s="1280"/>
      <c r="NKM26" s="1280"/>
      <c r="NKN26" s="1280"/>
      <c r="NKO26" s="1280"/>
      <c r="NKP26" s="1280"/>
      <c r="NKQ26" s="1280"/>
      <c r="NKR26" s="1280"/>
      <c r="NKS26" s="1280"/>
      <c r="NKT26" s="1280"/>
      <c r="NKU26" s="1280"/>
      <c r="NKV26" s="1280"/>
      <c r="NKW26" s="1280"/>
      <c r="NKX26" s="1280"/>
      <c r="NKY26" s="1280"/>
      <c r="NKZ26" s="1280"/>
      <c r="NLA26" s="1280"/>
      <c r="NLB26" s="1280"/>
      <c r="NLC26" s="1280"/>
      <c r="NLD26" s="1280"/>
      <c r="NLE26" s="1280"/>
      <c r="NLF26" s="1280"/>
      <c r="NLG26" s="1280"/>
      <c r="NLH26" s="1280"/>
      <c r="NLI26" s="1280"/>
      <c r="NLJ26" s="1280"/>
      <c r="NLK26" s="1280"/>
      <c r="NLL26" s="1280"/>
      <c r="NLM26" s="1280"/>
      <c r="NLN26" s="1280"/>
      <c r="NLO26" s="1280"/>
      <c r="NLP26" s="1280"/>
      <c r="NLQ26" s="1280"/>
      <c r="NLR26" s="1280"/>
      <c r="NLS26" s="1280"/>
      <c r="NLT26" s="1280"/>
      <c r="NLU26" s="1280"/>
      <c r="NLV26" s="1280"/>
      <c r="NLW26" s="1280"/>
      <c r="NLX26" s="1280"/>
      <c r="NLY26" s="1280"/>
      <c r="NLZ26" s="1280"/>
      <c r="NMA26" s="1280"/>
      <c r="NMB26" s="1280"/>
      <c r="NMC26" s="1280"/>
      <c r="NMD26" s="1280"/>
      <c r="NME26" s="1280"/>
      <c r="NMF26" s="1280"/>
      <c r="NMG26" s="1280"/>
      <c r="NMH26" s="1280"/>
      <c r="NMI26" s="1280"/>
      <c r="NMJ26" s="1280"/>
      <c r="NMK26" s="1280"/>
      <c r="NML26" s="1280"/>
      <c r="NMM26" s="1280"/>
      <c r="NMN26" s="1280"/>
      <c r="NMO26" s="1280"/>
      <c r="NMP26" s="1280"/>
      <c r="NMQ26" s="1280"/>
      <c r="NMR26" s="1280"/>
      <c r="NMS26" s="1280"/>
      <c r="NMT26" s="1280"/>
      <c r="NMU26" s="1280"/>
      <c r="NMV26" s="1280"/>
      <c r="NMW26" s="1280"/>
      <c r="NMX26" s="1280"/>
      <c r="NMY26" s="1280"/>
      <c r="NMZ26" s="1280"/>
      <c r="NNA26" s="1280"/>
      <c r="NNB26" s="1280"/>
      <c r="NNC26" s="1280"/>
      <c r="NND26" s="1280"/>
      <c r="NNE26" s="1280"/>
      <c r="NNF26" s="1280"/>
      <c r="NNG26" s="1280"/>
      <c r="NNH26" s="1280"/>
      <c r="NNI26" s="1280"/>
      <c r="NNJ26" s="1280"/>
      <c r="NNK26" s="1280"/>
      <c r="NNL26" s="1280"/>
      <c r="NNM26" s="1280"/>
      <c r="NNN26" s="1280"/>
      <c r="NNO26" s="1280"/>
      <c r="NNP26" s="1280"/>
      <c r="NNQ26" s="1280"/>
      <c r="NNR26" s="1280"/>
      <c r="NNS26" s="1280"/>
      <c r="NNT26" s="1280"/>
      <c r="NNU26" s="1280"/>
      <c r="NNV26" s="1280"/>
      <c r="NNW26" s="1280"/>
      <c r="NNX26" s="1280"/>
      <c r="NNY26" s="1280"/>
      <c r="NNZ26" s="1280"/>
      <c r="NOA26" s="1280"/>
      <c r="NOB26" s="1280"/>
      <c r="NOC26" s="1280"/>
      <c r="NOD26" s="1280"/>
      <c r="NOE26" s="1280"/>
      <c r="NOF26" s="1280"/>
      <c r="NOG26" s="1280"/>
      <c r="NOH26" s="1280"/>
      <c r="NOI26" s="1280"/>
      <c r="NOJ26" s="1280"/>
      <c r="NOK26" s="1280"/>
      <c r="NOL26" s="1280"/>
      <c r="NOM26" s="1280"/>
      <c r="NON26" s="1280"/>
      <c r="NOO26" s="1280"/>
      <c r="NOP26" s="1280"/>
      <c r="NOQ26" s="1280"/>
      <c r="NOR26" s="1280"/>
      <c r="NOS26" s="1280"/>
      <c r="NOT26" s="1280"/>
      <c r="NOU26" s="1280"/>
      <c r="NOV26" s="1280"/>
      <c r="NOW26" s="1280"/>
      <c r="NOX26" s="1280"/>
      <c r="NOY26" s="1280"/>
      <c r="NOZ26" s="1280"/>
      <c r="NPA26" s="1280"/>
      <c r="NPB26" s="1280"/>
      <c r="NPC26" s="1280"/>
      <c r="NPD26" s="1280"/>
      <c r="NPE26" s="1280"/>
      <c r="NPF26" s="1280"/>
      <c r="NPG26" s="1280"/>
      <c r="NPH26" s="1280"/>
      <c r="NPI26" s="1280"/>
      <c r="NPJ26" s="1280"/>
      <c r="NPK26" s="1280"/>
      <c r="NPL26" s="1280"/>
      <c r="NPM26" s="1280"/>
      <c r="NPN26" s="1280"/>
      <c r="NPO26" s="1280"/>
      <c r="NPP26" s="1280"/>
      <c r="NPQ26" s="1280"/>
      <c r="NPR26" s="1280"/>
      <c r="NPS26" s="1280"/>
      <c r="NPT26" s="1280"/>
      <c r="NPU26" s="1280"/>
      <c r="NPV26" s="1280"/>
      <c r="NPW26" s="1280"/>
      <c r="NPX26" s="1280"/>
      <c r="NPY26" s="1280"/>
      <c r="NPZ26" s="1280"/>
      <c r="NQA26" s="1280"/>
      <c r="NQB26" s="1280"/>
      <c r="NQC26" s="1280"/>
      <c r="NQD26" s="1280"/>
      <c r="NQE26" s="1280"/>
      <c r="NQF26" s="1280"/>
      <c r="NQG26" s="1280"/>
      <c r="NQH26" s="1280"/>
      <c r="NQI26" s="1280"/>
      <c r="NQJ26" s="1280"/>
      <c r="NQK26" s="1280"/>
      <c r="NQL26" s="1280"/>
      <c r="NQM26" s="1280"/>
      <c r="NQN26" s="1280"/>
      <c r="NQO26" s="1280"/>
      <c r="NQP26" s="1280"/>
      <c r="NQQ26" s="1280"/>
      <c r="NQR26" s="1280"/>
      <c r="NQS26" s="1280"/>
      <c r="NQT26" s="1280"/>
      <c r="NQU26" s="1280"/>
      <c r="NQV26" s="1280"/>
      <c r="NQW26" s="1280"/>
      <c r="NQX26" s="1280"/>
      <c r="NQY26" s="1280"/>
      <c r="NQZ26" s="1280"/>
      <c r="NRA26" s="1280"/>
      <c r="NRB26" s="1280"/>
      <c r="NRC26" s="1280"/>
      <c r="NRD26" s="1280"/>
      <c r="NRE26" s="1280"/>
      <c r="NRF26" s="1280"/>
      <c r="NRG26" s="1280"/>
      <c r="NRH26" s="1280"/>
      <c r="NRI26" s="1280"/>
      <c r="NRJ26" s="1280"/>
      <c r="NRK26" s="1280"/>
      <c r="NRL26" s="1280"/>
      <c r="NRM26" s="1280"/>
      <c r="NRN26" s="1280"/>
      <c r="NRO26" s="1280"/>
      <c r="NRP26" s="1280"/>
      <c r="NRQ26" s="1280"/>
      <c r="NRR26" s="1280"/>
      <c r="NRS26" s="1280"/>
      <c r="NRT26" s="1280"/>
      <c r="NRU26" s="1280"/>
      <c r="NRV26" s="1280"/>
      <c r="NRW26" s="1280"/>
      <c r="NRX26" s="1280"/>
      <c r="NRY26" s="1280"/>
      <c r="NRZ26" s="1280"/>
      <c r="NSA26" s="1280"/>
      <c r="NSB26" s="1280"/>
      <c r="NSC26" s="1280"/>
      <c r="NSD26" s="1280"/>
      <c r="NSE26" s="1280"/>
      <c r="NSF26" s="1280"/>
      <c r="NSG26" s="1280"/>
      <c r="NSH26" s="1280"/>
      <c r="NSI26" s="1280"/>
      <c r="NSJ26" s="1280"/>
      <c r="NSK26" s="1280"/>
      <c r="NSL26" s="1280"/>
      <c r="NSM26" s="1280"/>
      <c r="NSN26" s="1280"/>
      <c r="NSO26" s="1280"/>
      <c r="NSP26" s="1280"/>
      <c r="NSQ26" s="1280"/>
      <c r="NSR26" s="1280"/>
      <c r="NSS26" s="1280"/>
      <c r="NST26" s="1280"/>
      <c r="NSU26" s="1280"/>
      <c r="NSV26" s="1280"/>
      <c r="NSW26" s="1280"/>
      <c r="NSX26" s="1280"/>
      <c r="NSY26" s="1280"/>
      <c r="NSZ26" s="1280"/>
      <c r="NTA26" s="1280"/>
      <c r="NTB26" s="1280"/>
      <c r="NTC26" s="1280"/>
      <c r="NTD26" s="1280"/>
      <c r="NTE26" s="1280"/>
      <c r="NTF26" s="1280"/>
      <c r="NTG26" s="1280"/>
      <c r="NTH26" s="1280"/>
      <c r="NTI26" s="1280"/>
      <c r="NTJ26" s="1280"/>
      <c r="NTK26" s="1280"/>
      <c r="NTL26" s="1280"/>
      <c r="NTM26" s="1280"/>
      <c r="NTN26" s="1280"/>
      <c r="NTO26" s="1280"/>
      <c r="NTP26" s="1280"/>
      <c r="NTQ26" s="1280"/>
      <c r="NTR26" s="1280"/>
      <c r="NTS26" s="1280"/>
      <c r="NTT26" s="1280"/>
      <c r="NTU26" s="1280"/>
      <c r="NTV26" s="1280"/>
      <c r="NTW26" s="1280"/>
      <c r="NTX26" s="1280"/>
      <c r="NTY26" s="1280"/>
      <c r="NTZ26" s="1280"/>
      <c r="NUA26" s="1280"/>
      <c r="NUB26" s="1280"/>
      <c r="NUC26" s="1280"/>
      <c r="NUD26" s="1280"/>
      <c r="NUE26" s="1280"/>
      <c r="NUF26" s="1280"/>
      <c r="NUG26" s="1280"/>
      <c r="NUH26" s="1280"/>
      <c r="NUI26" s="1280"/>
      <c r="NUJ26" s="1280"/>
      <c r="NUK26" s="1280"/>
      <c r="NUL26" s="1280"/>
      <c r="NUM26" s="1280"/>
      <c r="NUN26" s="1280"/>
      <c r="NUO26" s="1280"/>
      <c r="NUP26" s="1280"/>
      <c r="NUQ26" s="1280"/>
      <c r="NUR26" s="1280"/>
      <c r="NUS26" s="1280"/>
      <c r="NUT26" s="1280"/>
      <c r="NUU26" s="1280"/>
      <c r="NUV26" s="1280"/>
      <c r="NUW26" s="1280"/>
      <c r="NUX26" s="1280"/>
      <c r="NUY26" s="1280"/>
      <c r="NUZ26" s="1280"/>
      <c r="NVA26" s="1280"/>
      <c r="NVB26" s="1280"/>
      <c r="NVC26" s="1280"/>
      <c r="NVD26" s="1280"/>
      <c r="NVE26" s="1280"/>
      <c r="NVF26" s="1280"/>
      <c r="NVG26" s="1280"/>
      <c r="NVH26" s="1280"/>
      <c r="NVI26" s="1280"/>
      <c r="NVJ26" s="1280"/>
      <c r="NVK26" s="1280"/>
      <c r="NVL26" s="1280"/>
      <c r="NVM26" s="1280"/>
      <c r="NVN26" s="1280"/>
      <c r="NVO26" s="1280"/>
      <c r="NVP26" s="1280"/>
      <c r="NVQ26" s="1280"/>
      <c r="NVR26" s="1280"/>
      <c r="NVS26" s="1280"/>
      <c r="NVT26" s="1280"/>
      <c r="NVU26" s="1280"/>
      <c r="NVV26" s="1280"/>
      <c r="NVW26" s="1280"/>
      <c r="NVX26" s="1280"/>
      <c r="NVY26" s="1280"/>
      <c r="NVZ26" s="1280"/>
      <c r="NWA26" s="1280"/>
      <c r="NWB26" s="1280"/>
      <c r="NWC26" s="1280"/>
      <c r="NWD26" s="1280"/>
      <c r="NWE26" s="1280"/>
      <c r="NWF26" s="1280"/>
      <c r="NWG26" s="1280"/>
      <c r="NWH26" s="1280"/>
      <c r="NWI26" s="1280"/>
      <c r="NWJ26" s="1280"/>
      <c r="NWK26" s="1280"/>
      <c r="NWL26" s="1280"/>
      <c r="NWM26" s="1280"/>
      <c r="NWN26" s="1280"/>
      <c r="NWO26" s="1280"/>
      <c r="NWP26" s="1280"/>
      <c r="NWQ26" s="1280"/>
      <c r="NWR26" s="1280"/>
      <c r="NWS26" s="1280"/>
      <c r="NWT26" s="1280"/>
      <c r="NWU26" s="1280"/>
      <c r="NWV26" s="1280"/>
      <c r="NWW26" s="1280"/>
      <c r="NWX26" s="1280"/>
      <c r="NWY26" s="1280"/>
      <c r="NWZ26" s="1280"/>
      <c r="NXA26" s="1280"/>
      <c r="NXB26" s="1280"/>
      <c r="NXC26" s="1280"/>
      <c r="NXD26" s="1280"/>
      <c r="NXE26" s="1280"/>
      <c r="NXF26" s="1280"/>
      <c r="NXG26" s="1280"/>
      <c r="NXH26" s="1280"/>
      <c r="NXI26" s="1280"/>
      <c r="NXJ26" s="1280"/>
      <c r="NXK26" s="1280"/>
      <c r="NXL26" s="1280"/>
      <c r="NXM26" s="1280"/>
      <c r="NXN26" s="1280"/>
      <c r="NXO26" s="1280"/>
      <c r="NXP26" s="1280"/>
      <c r="NXQ26" s="1280"/>
      <c r="NXR26" s="1280"/>
      <c r="NXS26" s="1280"/>
      <c r="NXT26" s="1280"/>
      <c r="NXU26" s="1280"/>
      <c r="NXV26" s="1280"/>
      <c r="NXW26" s="1280"/>
      <c r="NXX26" s="1280"/>
      <c r="NXY26" s="1280"/>
      <c r="NXZ26" s="1280"/>
      <c r="NYA26" s="1280"/>
      <c r="NYB26" s="1280"/>
      <c r="NYC26" s="1280"/>
      <c r="NYD26" s="1280"/>
      <c r="NYE26" s="1280"/>
      <c r="NYF26" s="1280"/>
      <c r="NYG26" s="1280"/>
      <c r="NYH26" s="1280"/>
      <c r="NYI26" s="1280"/>
      <c r="NYJ26" s="1280"/>
      <c r="NYK26" s="1280"/>
      <c r="NYL26" s="1280"/>
      <c r="NYM26" s="1280"/>
      <c r="NYN26" s="1280"/>
      <c r="NYO26" s="1280"/>
      <c r="NYP26" s="1280"/>
      <c r="NYQ26" s="1280"/>
      <c r="NYR26" s="1280"/>
      <c r="NYS26" s="1280"/>
      <c r="NYT26" s="1280"/>
      <c r="NYU26" s="1280"/>
      <c r="NYV26" s="1280"/>
      <c r="NYW26" s="1280"/>
      <c r="NYX26" s="1280"/>
      <c r="NYY26" s="1280"/>
      <c r="NYZ26" s="1280"/>
      <c r="NZA26" s="1280"/>
      <c r="NZB26" s="1280"/>
      <c r="NZC26" s="1280"/>
      <c r="NZD26" s="1280"/>
      <c r="NZE26" s="1280"/>
      <c r="NZF26" s="1280"/>
      <c r="NZG26" s="1280"/>
      <c r="NZH26" s="1280"/>
      <c r="NZI26" s="1280"/>
      <c r="NZJ26" s="1280"/>
      <c r="NZK26" s="1280"/>
      <c r="NZL26" s="1280"/>
      <c r="NZM26" s="1280"/>
      <c r="NZN26" s="1280"/>
      <c r="NZO26" s="1280"/>
      <c r="NZP26" s="1280"/>
      <c r="NZQ26" s="1280"/>
      <c r="NZR26" s="1280"/>
      <c r="NZS26" s="1280"/>
      <c r="NZT26" s="1280"/>
      <c r="NZU26" s="1280"/>
      <c r="NZV26" s="1280"/>
      <c r="NZW26" s="1280"/>
      <c r="NZX26" s="1280"/>
      <c r="NZY26" s="1280"/>
      <c r="NZZ26" s="1280"/>
      <c r="OAA26" s="1280"/>
      <c r="OAB26" s="1280"/>
      <c r="OAC26" s="1280"/>
      <c r="OAD26" s="1280"/>
      <c r="OAE26" s="1280"/>
      <c r="OAF26" s="1280"/>
      <c r="OAG26" s="1280"/>
      <c r="OAH26" s="1280"/>
      <c r="OAI26" s="1280"/>
      <c r="OAJ26" s="1280"/>
      <c r="OAK26" s="1280"/>
      <c r="OAL26" s="1280"/>
      <c r="OAM26" s="1280"/>
      <c r="OAN26" s="1280"/>
      <c r="OAO26" s="1280"/>
      <c r="OAP26" s="1280"/>
      <c r="OAQ26" s="1280"/>
      <c r="OAR26" s="1280"/>
      <c r="OAS26" s="1280"/>
      <c r="OAT26" s="1280"/>
      <c r="OAU26" s="1280"/>
      <c r="OAV26" s="1280"/>
      <c r="OAW26" s="1280"/>
      <c r="OAX26" s="1280"/>
      <c r="OAY26" s="1280"/>
      <c r="OAZ26" s="1280"/>
      <c r="OBA26" s="1280"/>
      <c r="OBB26" s="1280"/>
      <c r="OBC26" s="1280"/>
      <c r="OBD26" s="1280"/>
      <c r="OBE26" s="1280"/>
      <c r="OBF26" s="1280"/>
      <c r="OBG26" s="1280"/>
      <c r="OBH26" s="1280"/>
      <c r="OBI26" s="1280"/>
      <c r="OBJ26" s="1280"/>
      <c r="OBK26" s="1280"/>
      <c r="OBL26" s="1280"/>
      <c r="OBM26" s="1280"/>
      <c r="OBN26" s="1280"/>
      <c r="OBO26" s="1280"/>
      <c r="OBP26" s="1280"/>
      <c r="OBQ26" s="1280"/>
      <c r="OBR26" s="1280"/>
      <c r="OBS26" s="1280"/>
      <c r="OBT26" s="1280"/>
      <c r="OBU26" s="1280"/>
      <c r="OBV26" s="1280"/>
      <c r="OBW26" s="1280"/>
      <c r="OBX26" s="1280"/>
      <c r="OBY26" s="1280"/>
      <c r="OBZ26" s="1280"/>
      <c r="OCA26" s="1280"/>
      <c r="OCB26" s="1280"/>
      <c r="OCC26" s="1280"/>
      <c r="OCD26" s="1280"/>
      <c r="OCE26" s="1280"/>
      <c r="OCF26" s="1280"/>
      <c r="OCG26" s="1280"/>
      <c r="OCH26" s="1280"/>
      <c r="OCI26" s="1280"/>
      <c r="OCJ26" s="1280"/>
      <c r="OCK26" s="1280"/>
      <c r="OCL26" s="1280"/>
      <c r="OCM26" s="1280"/>
      <c r="OCN26" s="1280"/>
      <c r="OCO26" s="1280"/>
      <c r="OCP26" s="1280"/>
      <c r="OCQ26" s="1280"/>
      <c r="OCR26" s="1280"/>
      <c r="OCS26" s="1280"/>
      <c r="OCT26" s="1280"/>
      <c r="OCU26" s="1280"/>
      <c r="OCV26" s="1280"/>
      <c r="OCW26" s="1280"/>
      <c r="OCX26" s="1280"/>
      <c r="OCY26" s="1280"/>
      <c r="OCZ26" s="1280"/>
      <c r="ODA26" s="1280"/>
      <c r="ODB26" s="1280"/>
      <c r="ODC26" s="1280"/>
      <c r="ODD26" s="1280"/>
      <c r="ODE26" s="1280"/>
      <c r="ODF26" s="1280"/>
      <c r="ODG26" s="1280"/>
      <c r="ODH26" s="1280"/>
      <c r="ODI26" s="1280"/>
      <c r="ODJ26" s="1280"/>
      <c r="ODK26" s="1280"/>
      <c r="ODL26" s="1280"/>
      <c r="ODM26" s="1280"/>
      <c r="ODN26" s="1280"/>
      <c r="ODO26" s="1280"/>
      <c r="ODP26" s="1280"/>
      <c r="ODQ26" s="1280"/>
      <c r="ODR26" s="1280"/>
      <c r="ODS26" s="1280"/>
      <c r="ODT26" s="1280"/>
      <c r="ODU26" s="1280"/>
      <c r="ODV26" s="1280"/>
      <c r="ODW26" s="1280"/>
      <c r="ODX26" s="1280"/>
      <c r="ODY26" s="1280"/>
      <c r="ODZ26" s="1280"/>
      <c r="OEA26" s="1280"/>
      <c r="OEB26" s="1280"/>
      <c r="OEC26" s="1280"/>
      <c r="OED26" s="1280"/>
      <c r="OEE26" s="1280"/>
      <c r="OEF26" s="1280"/>
      <c r="OEG26" s="1280"/>
      <c r="OEH26" s="1280"/>
      <c r="OEI26" s="1280"/>
      <c r="OEJ26" s="1280"/>
      <c r="OEK26" s="1280"/>
      <c r="OEL26" s="1280"/>
      <c r="OEM26" s="1280"/>
      <c r="OEN26" s="1280"/>
      <c r="OEO26" s="1280"/>
      <c r="OEP26" s="1280"/>
      <c r="OEQ26" s="1280"/>
      <c r="OER26" s="1280"/>
      <c r="OES26" s="1280"/>
      <c r="OET26" s="1280"/>
      <c r="OEU26" s="1280"/>
      <c r="OEV26" s="1280"/>
      <c r="OEW26" s="1280"/>
      <c r="OEX26" s="1280"/>
      <c r="OEY26" s="1280"/>
      <c r="OEZ26" s="1280"/>
      <c r="OFA26" s="1280"/>
      <c r="OFB26" s="1280"/>
      <c r="OFC26" s="1280"/>
      <c r="OFD26" s="1280"/>
      <c r="OFE26" s="1280"/>
      <c r="OFF26" s="1280"/>
      <c r="OFG26" s="1280"/>
      <c r="OFH26" s="1280"/>
      <c r="OFI26" s="1280"/>
      <c r="OFJ26" s="1280"/>
      <c r="OFK26" s="1280"/>
      <c r="OFL26" s="1280"/>
      <c r="OFM26" s="1280"/>
      <c r="OFN26" s="1280"/>
      <c r="OFO26" s="1280"/>
      <c r="OFP26" s="1280"/>
      <c r="OFQ26" s="1280"/>
      <c r="OFR26" s="1280"/>
      <c r="OFS26" s="1280"/>
      <c r="OFT26" s="1280"/>
      <c r="OFU26" s="1280"/>
      <c r="OFV26" s="1280"/>
      <c r="OFW26" s="1280"/>
      <c r="OFX26" s="1280"/>
      <c r="OFY26" s="1280"/>
      <c r="OFZ26" s="1280"/>
      <c r="OGA26" s="1280"/>
      <c r="OGB26" s="1280"/>
      <c r="OGC26" s="1280"/>
      <c r="OGD26" s="1280"/>
      <c r="OGE26" s="1280"/>
      <c r="OGF26" s="1280"/>
      <c r="OGG26" s="1280"/>
      <c r="OGH26" s="1280"/>
      <c r="OGI26" s="1280"/>
      <c r="OGJ26" s="1280"/>
      <c r="OGK26" s="1280"/>
      <c r="OGL26" s="1280"/>
      <c r="OGM26" s="1280"/>
      <c r="OGN26" s="1280"/>
      <c r="OGO26" s="1280"/>
      <c r="OGP26" s="1280"/>
      <c r="OGQ26" s="1280"/>
      <c r="OGR26" s="1280"/>
      <c r="OGS26" s="1280"/>
      <c r="OGT26" s="1280"/>
      <c r="OGU26" s="1280"/>
      <c r="OGV26" s="1280"/>
      <c r="OGW26" s="1280"/>
      <c r="OGX26" s="1280"/>
      <c r="OGY26" s="1280"/>
      <c r="OGZ26" s="1280"/>
      <c r="OHA26" s="1280"/>
      <c r="OHB26" s="1280"/>
      <c r="OHC26" s="1280"/>
      <c r="OHD26" s="1280"/>
      <c r="OHE26" s="1280"/>
      <c r="OHF26" s="1280"/>
      <c r="OHG26" s="1280"/>
      <c r="OHH26" s="1280"/>
      <c r="OHI26" s="1280"/>
      <c r="OHJ26" s="1280"/>
      <c r="OHK26" s="1280"/>
      <c r="OHL26" s="1280"/>
      <c r="OHM26" s="1280"/>
      <c r="OHN26" s="1280"/>
      <c r="OHO26" s="1280"/>
      <c r="OHP26" s="1280"/>
      <c r="OHQ26" s="1280"/>
      <c r="OHR26" s="1280"/>
      <c r="OHS26" s="1280"/>
      <c r="OHT26" s="1280"/>
      <c r="OHU26" s="1280"/>
      <c r="OHV26" s="1280"/>
      <c r="OHW26" s="1280"/>
      <c r="OHX26" s="1280"/>
      <c r="OHY26" s="1280"/>
      <c r="OHZ26" s="1280"/>
      <c r="OIA26" s="1280"/>
      <c r="OIB26" s="1280"/>
      <c r="OIC26" s="1280"/>
      <c r="OID26" s="1280"/>
      <c r="OIE26" s="1280"/>
      <c r="OIF26" s="1280"/>
      <c r="OIG26" s="1280"/>
      <c r="OIH26" s="1280"/>
      <c r="OII26" s="1280"/>
      <c r="OIJ26" s="1280"/>
      <c r="OIK26" s="1280"/>
      <c r="OIL26" s="1280"/>
      <c r="OIM26" s="1280"/>
      <c r="OIN26" s="1280"/>
      <c r="OIO26" s="1280"/>
      <c r="OIP26" s="1280"/>
      <c r="OIQ26" s="1280"/>
      <c r="OIR26" s="1280"/>
      <c r="OIS26" s="1280"/>
      <c r="OIT26" s="1280"/>
      <c r="OIU26" s="1280"/>
      <c r="OIV26" s="1280"/>
      <c r="OIW26" s="1280"/>
      <c r="OIX26" s="1280"/>
      <c r="OIY26" s="1280"/>
      <c r="OIZ26" s="1280"/>
      <c r="OJA26" s="1280"/>
      <c r="OJB26" s="1280"/>
      <c r="OJC26" s="1280"/>
      <c r="OJD26" s="1280"/>
      <c r="OJE26" s="1280"/>
      <c r="OJF26" s="1280"/>
      <c r="OJG26" s="1280"/>
      <c r="OJH26" s="1280"/>
      <c r="OJI26" s="1280"/>
      <c r="OJJ26" s="1280"/>
      <c r="OJK26" s="1280"/>
      <c r="OJL26" s="1280"/>
      <c r="OJM26" s="1280"/>
      <c r="OJN26" s="1280"/>
      <c r="OJO26" s="1280"/>
      <c r="OJP26" s="1280"/>
      <c r="OJQ26" s="1280"/>
      <c r="OJR26" s="1280"/>
      <c r="OJS26" s="1280"/>
      <c r="OJT26" s="1280"/>
      <c r="OJU26" s="1280"/>
      <c r="OJV26" s="1280"/>
      <c r="OJW26" s="1280"/>
      <c r="OJX26" s="1280"/>
      <c r="OJY26" s="1280"/>
      <c r="OJZ26" s="1280"/>
      <c r="OKA26" s="1280"/>
      <c r="OKB26" s="1280"/>
      <c r="OKC26" s="1280"/>
      <c r="OKD26" s="1280"/>
      <c r="OKE26" s="1280"/>
      <c r="OKF26" s="1280"/>
      <c r="OKG26" s="1280"/>
      <c r="OKH26" s="1280"/>
      <c r="OKI26" s="1280"/>
      <c r="OKJ26" s="1280"/>
      <c r="OKK26" s="1280"/>
      <c r="OKL26" s="1280"/>
      <c r="OKM26" s="1280"/>
      <c r="OKN26" s="1280"/>
      <c r="OKO26" s="1280"/>
      <c r="OKP26" s="1280"/>
      <c r="OKQ26" s="1280"/>
      <c r="OKR26" s="1280"/>
      <c r="OKS26" s="1280"/>
      <c r="OKT26" s="1280"/>
      <c r="OKU26" s="1280"/>
      <c r="OKV26" s="1280"/>
      <c r="OKW26" s="1280"/>
      <c r="OKX26" s="1280"/>
      <c r="OKY26" s="1280"/>
      <c r="OKZ26" s="1280"/>
      <c r="OLA26" s="1280"/>
      <c r="OLB26" s="1280"/>
      <c r="OLC26" s="1280"/>
      <c r="OLD26" s="1280"/>
      <c r="OLE26" s="1280"/>
      <c r="OLF26" s="1280"/>
      <c r="OLG26" s="1280"/>
      <c r="OLH26" s="1280"/>
      <c r="OLI26" s="1280"/>
      <c r="OLJ26" s="1280"/>
      <c r="OLK26" s="1280"/>
      <c r="OLL26" s="1280"/>
      <c r="OLM26" s="1280"/>
      <c r="OLN26" s="1280"/>
      <c r="OLO26" s="1280"/>
      <c r="OLP26" s="1280"/>
      <c r="OLQ26" s="1280"/>
      <c r="OLR26" s="1280"/>
      <c r="OLS26" s="1280"/>
      <c r="OLT26" s="1280"/>
      <c r="OLU26" s="1280"/>
      <c r="OLV26" s="1280"/>
      <c r="OLW26" s="1280"/>
      <c r="OLX26" s="1280"/>
      <c r="OLY26" s="1280"/>
      <c r="OLZ26" s="1280"/>
      <c r="OMA26" s="1280"/>
      <c r="OMB26" s="1280"/>
      <c r="OMC26" s="1280"/>
      <c r="OMD26" s="1280"/>
      <c r="OME26" s="1280"/>
      <c r="OMF26" s="1280"/>
      <c r="OMG26" s="1280"/>
      <c r="OMH26" s="1280"/>
      <c r="OMI26" s="1280"/>
      <c r="OMJ26" s="1280"/>
      <c r="OMK26" s="1280"/>
      <c r="OML26" s="1280"/>
      <c r="OMM26" s="1280"/>
      <c r="OMN26" s="1280"/>
      <c r="OMO26" s="1280"/>
      <c r="OMP26" s="1280"/>
      <c r="OMQ26" s="1280"/>
      <c r="OMR26" s="1280"/>
      <c r="OMS26" s="1280"/>
      <c r="OMT26" s="1280"/>
      <c r="OMU26" s="1280"/>
      <c r="OMV26" s="1280"/>
      <c r="OMW26" s="1280"/>
      <c r="OMX26" s="1280"/>
      <c r="OMY26" s="1280"/>
      <c r="OMZ26" s="1280"/>
      <c r="ONA26" s="1280"/>
      <c r="ONB26" s="1280"/>
      <c r="ONC26" s="1280"/>
      <c r="OND26" s="1280"/>
      <c r="ONE26" s="1280"/>
      <c r="ONF26" s="1280"/>
      <c r="ONG26" s="1280"/>
      <c r="ONH26" s="1280"/>
      <c r="ONI26" s="1280"/>
      <c r="ONJ26" s="1280"/>
      <c r="ONK26" s="1280"/>
      <c r="ONL26" s="1280"/>
      <c r="ONM26" s="1280"/>
      <c r="ONN26" s="1280"/>
      <c r="ONO26" s="1280"/>
      <c r="ONP26" s="1280"/>
      <c r="ONQ26" s="1280"/>
      <c r="ONR26" s="1280"/>
      <c r="ONS26" s="1280"/>
      <c r="ONT26" s="1280"/>
      <c r="ONU26" s="1280"/>
      <c r="ONV26" s="1280"/>
      <c r="ONW26" s="1280"/>
      <c r="ONX26" s="1280"/>
      <c r="ONY26" s="1280"/>
      <c r="ONZ26" s="1280"/>
      <c r="OOA26" s="1280"/>
      <c r="OOB26" s="1280"/>
      <c r="OOC26" s="1280"/>
      <c r="OOD26" s="1280"/>
      <c r="OOE26" s="1280"/>
      <c r="OOF26" s="1280"/>
      <c r="OOG26" s="1280"/>
      <c r="OOH26" s="1280"/>
      <c r="OOI26" s="1280"/>
      <c r="OOJ26" s="1280"/>
      <c r="OOK26" s="1280"/>
      <c r="OOL26" s="1280"/>
      <c r="OOM26" s="1280"/>
      <c r="OON26" s="1280"/>
      <c r="OOO26" s="1280"/>
      <c r="OOP26" s="1280"/>
      <c r="OOQ26" s="1280"/>
      <c r="OOR26" s="1280"/>
      <c r="OOS26" s="1280"/>
      <c r="OOT26" s="1280"/>
      <c r="OOU26" s="1280"/>
      <c r="OOV26" s="1280"/>
      <c r="OOW26" s="1280"/>
      <c r="OOX26" s="1280"/>
      <c r="OOY26" s="1280"/>
      <c r="OOZ26" s="1280"/>
      <c r="OPA26" s="1280"/>
      <c r="OPB26" s="1280"/>
      <c r="OPC26" s="1280"/>
      <c r="OPD26" s="1280"/>
      <c r="OPE26" s="1280"/>
      <c r="OPF26" s="1280"/>
      <c r="OPG26" s="1280"/>
      <c r="OPH26" s="1280"/>
      <c r="OPI26" s="1280"/>
      <c r="OPJ26" s="1280"/>
      <c r="OPK26" s="1280"/>
      <c r="OPL26" s="1280"/>
      <c r="OPM26" s="1280"/>
      <c r="OPN26" s="1280"/>
      <c r="OPO26" s="1280"/>
      <c r="OPP26" s="1280"/>
      <c r="OPQ26" s="1280"/>
      <c r="OPR26" s="1280"/>
      <c r="OPS26" s="1280"/>
      <c r="OPT26" s="1280"/>
      <c r="OPU26" s="1280"/>
      <c r="OPV26" s="1280"/>
      <c r="OPW26" s="1280"/>
      <c r="OPX26" s="1280"/>
      <c r="OPY26" s="1280"/>
      <c r="OPZ26" s="1280"/>
      <c r="OQA26" s="1280"/>
      <c r="OQB26" s="1280"/>
      <c r="OQC26" s="1280"/>
      <c r="OQD26" s="1280"/>
      <c r="OQE26" s="1280"/>
      <c r="OQF26" s="1280"/>
      <c r="OQG26" s="1280"/>
      <c r="OQH26" s="1280"/>
      <c r="OQI26" s="1280"/>
      <c r="OQJ26" s="1280"/>
      <c r="OQK26" s="1280"/>
      <c r="OQL26" s="1280"/>
      <c r="OQM26" s="1280"/>
      <c r="OQN26" s="1280"/>
      <c r="OQO26" s="1280"/>
      <c r="OQP26" s="1280"/>
      <c r="OQQ26" s="1280"/>
      <c r="OQR26" s="1280"/>
      <c r="OQS26" s="1280"/>
      <c r="OQT26" s="1280"/>
      <c r="OQU26" s="1280"/>
      <c r="OQV26" s="1280"/>
      <c r="OQW26" s="1280"/>
      <c r="OQX26" s="1280"/>
      <c r="OQY26" s="1280"/>
      <c r="OQZ26" s="1280"/>
      <c r="ORA26" s="1280"/>
      <c r="ORB26" s="1280"/>
      <c r="ORC26" s="1280"/>
      <c r="ORD26" s="1280"/>
      <c r="ORE26" s="1280"/>
      <c r="ORF26" s="1280"/>
      <c r="ORG26" s="1280"/>
      <c r="ORH26" s="1280"/>
      <c r="ORI26" s="1280"/>
      <c r="ORJ26" s="1280"/>
      <c r="ORK26" s="1280"/>
      <c r="ORL26" s="1280"/>
      <c r="ORM26" s="1280"/>
      <c r="ORN26" s="1280"/>
      <c r="ORO26" s="1280"/>
      <c r="ORP26" s="1280"/>
      <c r="ORQ26" s="1280"/>
      <c r="ORR26" s="1280"/>
      <c r="ORS26" s="1280"/>
      <c r="ORT26" s="1280"/>
      <c r="ORU26" s="1280"/>
      <c r="ORV26" s="1280"/>
      <c r="ORW26" s="1280"/>
      <c r="ORX26" s="1280"/>
      <c r="ORY26" s="1280"/>
      <c r="ORZ26" s="1280"/>
      <c r="OSA26" s="1280"/>
      <c r="OSB26" s="1280"/>
      <c r="OSC26" s="1280"/>
      <c r="OSD26" s="1280"/>
      <c r="OSE26" s="1280"/>
      <c r="OSF26" s="1280"/>
      <c r="OSG26" s="1280"/>
      <c r="OSH26" s="1280"/>
      <c r="OSI26" s="1280"/>
      <c r="OSJ26" s="1280"/>
      <c r="OSK26" s="1280"/>
      <c r="OSL26" s="1280"/>
      <c r="OSM26" s="1280"/>
      <c r="OSN26" s="1280"/>
      <c r="OSO26" s="1280"/>
      <c r="OSP26" s="1280"/>
      <c r="OSQ26" s="1280"/>
      <c r="OSR26" s="1280"/>
      <c r="OSS26" s="1280"/>
      <c r="OST26" s="1280"/>
      <c r="OSU26" s="1280"/>
      <c r="OSV26" s="1280"/>
      <c r="OSW26" s="1280"/>
      <c r="OSX26" s="1280"/>
      <c r="OSY26" s="1280"/>
      <c r="OSZ26" s="1280"/>
      <c r="OTA26" s="1280"/>
      <c r="OTB26" s="1280"/>
      <c r="OTC26" s="1280"/>
      <c r="OTD26" s="1280"/>
      <c r="OTE26" s="1280"/>
      <c r="OTF26" s="1280"/>
      <c r="OTG26" s="1280"/>
      <c r="OTH26" s="1280"/>
      <c r="OTI26" s="1280"/>
      <c r="OTJ26" s="1280"/>
      <c r="OTK26" s="1280"/>
      <c r="OTL26" s="1280"/>
      <c r="OTM26" s="1280"/>
      <c r="OTN26" s="1280"/>
      <c r="OTO26" s="1280"/>
      <c r="OTP26" s="1280"/>
      <c r="OTQ26" s="1280"/>
      <c r="OTR26" s="1280"/>
      <c r="OTS26" s="1280"/>
      <c r="OTT26" s="1280"/>
      <c r="OTU26" s="1280"/>
      <c r="OTV26" s="1280"/>
      <c r="OTW26" s="1280"/>
      <c r="OTX26" s="1280"/>
      <c r="OTY26" s="1280"/>
      <c r="OTZ26" s="1280"/>
      <c r="OUA26" s="1280"/>
      <c r="OUB26" s="1280"/>
      <c r="OUC26" s="1280"/>
      <c r="OUD26" s="1280"/>
      <c r="OUE26" s="1280"/>
      <c r="OUF26" s="1280"/>
      <c r="OUG26" s="1280"/>
      <c r="OUH26" s="1280"/>
      <c r="OUI26" s="1280"/>
      <c r="OUJ26" s="1280"/>
      <c r="OUK26" s="1280"/>
      <c r="OUL26" s="1280"/>
      <c r="OUM26" s="1280"/>
      <c r="OUN26" s="1280"/>
      <c r="OUO26" s="1280"/>
      <c r="OUP26" s="1280"/>
      <c r="OUQ26" s="1280"/>
      <c r="OUR26" s="1280"/>
      <c r="OUS26" s="1280"/>
      <c r="OUT26" s="1280"/>
      <c r="OUU26" s="1280"/>
      <c r="OUV26" s="1280"/>
      <c r="OUW26" s="1280"/>
      <c r="OUX26" s="1280"/>
      <c r="OUY26" s="1280"/>
      <c r="OUZ26" s="1280"/>
      <c r="OVA26" s="1280"/>
      <c r="OVB26" s="1280"/>
      <c r="OVC26" s="1280"/>
      <c r="OVD26" s="1280"/>
      <c r="OVE26" s="1280"/>
      <c r="OVF26" s="1280"/>
      <c r="OVG26" s="1280"/>
      <c r="OVH26" s="1280"/>
      <c r="OVI26" s="1280"/>
      <c r="OVJ26" s="1280"/>
      <c r="OVK26" s="1280"/>
      <c r="OVL26" s="1280"/>
      <c r="OVM26" s="1280"/>
      <c r="OVN26" s="1280"/>
      <c r="OVO26" s="1280"/>
      <c r="OVP26" s="1280"/>
      <c r="OVQ26" s="1280"/>
      <c r="OVR26" s="1280"/>
      <c r="OVS26" s="1280"/>
      <c r="OVT26" s="1280"/>
      <c r="OVU26" s="1280"/>
      <c r="OVV26" s="1280"/>
      <c r="OVW26" s="1280"/>
      <c r="OVX26" s="1280"/>
      <c r="OVY26" s="1280"/>
      <c r="OVZ26" s="1280"/>
      <c r="OWA26" s="1280"/>
      <c r="OWB26" s="1280"/>
      <c r="OWC26" s="1280"/>
      <c r="OWD26" s="1280"/>
      <c r="OWE26" s="1280"/>
      <c r="OWF26" s="1280"/>
      <c r="OWG26" s="1280"/>
      <c r="OWH26" s="1280"/>
      <c r="OWI26" s="1280"/>
      <c r="OWJ26" s="1280"/>
      <c r="OWK26" s="1280"/>
      <c r="OWL26" s="1280"/>
      <c r="OWM26" s="1280"/>
      <c r="OWN26" s="1280"/>
      <c r="OWO26" s="1280"/>
      <c r="OWP26" s="1280"/>
      <c r="OWQ26" s="1280"/>
      <c r="OWR26" s="1280"/>
      <c r="OWS26" s="1280"/>
      <c r="OWT26" s="1280"/>
      <c r="OWU26" s="1280"/>
      <c r="OWV26" s="1280"/>
      <c r="OWW26" s="1280"/>
      <c r="OWX26" s="1280"/>
      <c r="OWY26" s="1280"/>
      <c r="OWZ26" s="1280"/>
      <c r="OXA26" s="1280"/>
      <c r="OXB26" s="1280"/>
      <c r="OXC26" s="1280"/>
      <c r="OXD26" s="1280"/>
      <c r="OXE26" s="1280"/>
      <c r="OXF26" s="1280"/>
      <c r="OXG26" s="1280"/>
      <c r="OXH26" s="1280"/>
      <c r="OXI26" s="1280"/>
      <c r="OXJ26" s="1280"/>
      <c r="OXK26" s="1280"/>
      <c r="OXL26" s="1280"/>
      <c r="OXM26" s="1280"/>
      <c r="OXN26" s="1280"/>
      <c r="OXO26" s="1280"/>
      <c r="OXP26" s="1280"/>
      <c r="OXQ26" s="1280"/>
      <c r="OXR26" s="1280"/>
      <c r="OXS26" s="1280"/>
      <c r="OXT26" s="1280"/>
      <c r="OXU26" s="1280"/>
      <c r="OXV26" s="1280"/>
      <c r="OXW26" s="1280"/>
      <c r="OXX26" s="1280"/>
      <c r="OXY26" s="1280"/>
      <c r="OXZ26" s="1280"/>
      <c r="OYA26" s="1280"/>
      <c r="OYB26" s="1280"/>
      <c r="OYC26" s="1280"/>
      <c r="OYD26" s="1280"/>
      <c r="OYE26" s="1280"/>
      <c r="OYF26" s="1280"/>
      <c r="OYG26" s="1280"/>
      <c r="OYH26" s="1280"/>
      <c r="OYI26" s="1280"/>
      <c r="OYJ26" s="1280"/>
      <c r="OYK26" s="1280"/>
      <c r="OYL26" s="1280"/>
      <c r="OYM26" s="1280"/>
      <c r="OYN26" s="1280"/>
      <c r="OYO26" s="1280"/>
      <c r="OYP26" s="1280"/>
      <c r="OYQ26" s="1280"/>
      <c r="OYR26" s="1280"/>
      <c r="OYS26" s="1280"/>
      <c r="OYT26" s="1280"/>
      <c r="OYU26" s="1280"/>
      <c r="OYV26" s="1280"/>
      <c r="OYW26" s="1280"/>
      <c r="OYX26" s="1280"/>
      <c r="OYY26" s="1280"/>
      <c r="OYZ26" s="1280"/>
      <c r="OZA26" s="1280"/>
      <c r="OZB26" s="1280"/>
      <c r="OZC26" s="1280"/>
      <c r="OZD26" s="1280"/>
      <c r="OZE26" s="1280"/>
      <c r="OZF26" s="1280"/>
      <c r="OZG26" s="1280"/>
      <c r="OZH26" s="1280"/>
      <c r="OZI26" s="1280"/>
      <c r="OZJ26" s="1280"/>
      <c r="OZK26" s="1280"/>
      <c r="OZL26" s="1280"/>
      <c r="OZM26" s="1280"/>
      <c r="OZN26" s="1280"/>
      <c r="OZO26" s="1280"/>
      <c r="OZP26" s="1280"/>
      <c r="OZQ26" s="1280"/>
      <c r="OZR26" s="1280"/>
      <c r="OZS26" s="1280"/>
      <c r="OZT26" s="1280"/>
      <c r="OZU26" s="1280"/>
      <c r="OZV26" s="1280"/>
      <c r="OZW26" s="1280"/>
      <c r="OZX26" s="1280"/>
      <c r="OZY26" s="1280"/>
      <c r="OZZ26" s="1280"/>
      <c r="PAA26" s="1280"/>
      <c r="PAB26" s="1280"/>
      <c r="PAC26" s="1280"/>
      <c r="PAD26" s="1280"/>
      <c r="PAE26" s="1280"/>
      <c r="PAF26" s="1280"/>
      <c r="PAG26" s="1280"/>
      <c r="PAH26" s="1280"/>
      <c r="PAI26" s="1280"/>
      <c r="PAJ26" s="1280"/>
      <c r="PAK26" s="1280"/>
      <c r="PAL26" s="1280"/>
      <c r="PAM26" s="1280"/>
      <c r="PAN26" s="1280"/>
      <c r="PAO26" s="1280"/>
      <c r="PAP26" s="1280"/>
      <c r="PAQ26" s="1280"/>
      <c r="PAR26" s="1280"/>
      <c r="PAS26" s="1280"/>
      <c r="PAT26" s="1280"/>
      <c r="PAU26" s="1280"/>
      <c r="PAV26" s="1280"/>
      <c r="PAW26" s="1280"/>
      <c r="PAX26" s="1280"/>
      <c r="PAY26" s="1280"/>
      <c r="PAZ26" s="1280"/>
      <c r="PBA26" s="1280"/>
      <c r="PBB26" s="1280"/>
      <c r="PBC26" s="1280"/>
      <c r="PBD26" s="1280"/>
      <c r="PBE26" s="1280"/>
      <c r="PBF26" s="1280"/>
      <c r="PBG26" s="1280"/>
      <c r="PBH26" s="1280"/>
      <c r="PBI26" s="1280"/>
      <c r="PBJ26" s="1280"/>
      <c r="PBK26" s="1280"/>
      <c r="PBL26" s="1280"/>
      <c r="PBM26" s="1280"/>
      <c r="PBN26" s="1280"/>
      <c r="PBO26" s="1280"/>
      <c r="PBP26" s="1280"/>
      <c r="PBQ26" s="1280"/>
      <c r="PBR26" s="1280"/>
      <c r="PBS26" s="1280"/>
      <c r="PBT26" s="1280"/>
      <c r="PBU26" s="1280"/>
      <c r="PBV26" s="1280"/>
      <c r="PBW26" s="1280"/>
      <c r="PBX26" s="1280"/>
      <c r="PBY26" s="1280"/>
      <c r="PBZ26" s="1280"/>
      <c r="PCA26" s="1280"/>
      <c r="PCB26" s="1280"/>
      <c r="PCC26" s="1280"/>
      <c r="PCD26" s="1280"/>
      <c r="PCE26" s="1280"/>
      <c r="PCF26" s="1280"/>
      <c r="PCG26" s="1280"/>
      <c r="PCH26" s="1280"/>
      <c r="PCI26" s="1280"/>
      <c r="PCJ26" s="1280"/>
      <c r="PCK26" s="1280"/>
      <c r="PCL26" s="1280"/>
      <c r="PCM26" s="1280"/>
      <c r="PCN26" s="1280"/>
      <c r="PCO26" s="1280"/>
      <c r="PCP26" s="1280"/>
      <c r="PCQ26" s="1280"/>
      <c r="PCR26" s="1280"/>
      <c r="PCS26" s="1280"/>
      <c r="PCT26" s="1280"/>
      <c r="PCU26" s="1280"/>
      <c r="PCV26" s="1280"/>
      <c r="PCW26" s="1280"/>
      <c r="PCX26" s="1280"/>
      <c r="PCY26" s="1280"/>
      <c r="PCZ26" s="1280"/>
      <c r="PDA26" s="1280"/>
      <c r="PDB26" s="1280"/>
      <c r="PDC26" s="1280"/>
      <c r="PDD26" s="1280"/>
      <c r="PDE26" s="1280"/>
      <c r="PDF26" s="1280"/>
      <c r="PDG26" s="1280"/>
      <c r="PDH26" s="1280"/>
      <c r="PDI26" s="1280"/>
      <c r="PDJ26" s="1280"/>
      <c r="PDK26" s="1280"/>
      <c r="PDL26" s="1280"/>
      <c r="PDM26" s="1280"/>
      <c r="PDN26" s="1280"/>
      <c r="PDO26" s="1280"/>
      <c r="PDP26" s="1280"/>
      <c r="PDQ26" s="1280"/>
      <c r="PDR26" s="1280"/>
      <c r="PDS26" s="1280"/>
      <c r="PDT26" s="1280"/>
      <c r="PDU26" s="1280"/>
      <c r="PDV26" s="1280"/>
      <c r="PDW26" s="1280"/>
      <c r="PDX26" s="1280"/>
      <c r="PDY26" s="1280"/>
      <c r="PDZ26" s="1280"/>
      <c r="PEA26" s="1280"/>
      <c r="PEB26" s="1280"/>
      <c r="PEC26" s="1280"/>
      <c r="PED26" s="1280"/>
      <c r="PEE26" s="1280"/>
      <c r="PEF26" s="1280"/>
      <c r="PEG26" s="1280"/>
      <c r="PEH26" s="1280"/>
      <c r="PEI26" s="1280"/>
      <c r="PEJ26" s="1280"/>
      <c r="PEK26" s="1280"/>
      <c r="PEL26" s="1280"/>
      <c r="PEM26" s="1280"/>
      <c r="PEN26" s="1280"/>
      <c r="PEO26" s="1280"/>
      <c r="PEP26" s="1280"/>
      <c r="PEQ26" s="1280"/>
      <c r="PER26" s="1280"/>
      <c r="PES26" s="1280"/>
      <c r="PET26" s="1280"/>
      <c r="PEU26" s="1280"/>
      <c r="PEV26" s="1280"/>
      <c r="PEW26" s="1280"/>
      <c r="PEX26" s="1280"/>
      <c r="PEY26" s="1280"/>
      <c r="PEZ26" s="1280"/>
      <c r="PFA26" s="1280"/>
      <c r="PFB26" s="1280"/>
      <c r="PFC26" s="1280"/>
      <c r="PFD26" s="1280"/>
      <c r="PFE26" s="1280"/>
      <c r="PFF26" s="1280"/>
      <c r="PFG26" s="1280"/>
      <c r="PFH26" s="1280"/>
      <c r="PFI26" s="1280"/>
      <c r="PFJ26" s="1280"/>
      <c r="PFK26" s="1280"/>
      <c r="PFL26" s="1280"/>
      <c r="PFM26" s="1280"/>
      <c r="PFN26" s="1280"/>
      <c r="PFO26" s="1280"/>
      <c r="PFP26" s="1280"/>
      <c r="PFQ26" s="1280"/>
      <c r="PFR26" s="1280"/>
      <c r="PFS26" s="1280"/>
      <c r="PFT26" s="1280"/>
      <c r="PFU26" s="1280"/>
      <c r="PFV26" s="1280"/>
      <c r="PFW26" s="1280"/>
      <c r="PFX26" s="1280"/>
      <c r="PFY26" s="1280"/>
      <c r="PFZ26" s="1280"/>
      <c r="PGA26" s="1280"/>
      <c r="PGB26" s="1280"/>
      <c r="PGC26" s="1280"/>
      <c r="PGD26" s="1280"/>
      <c r="PGE26" s="1280"/>
      <c r="PGF26" s="1280"/>
      <c r="PGG26" s="1280"/>
      <c r="PGH26" s="1280"/>
      <c r="PGI26" s="1280"/>
      <c r="PGJ26" s="1280"/>
      <c r="PGK26" s="1280"/>
      <c r="PGL26" s="1280"/>
      <c r="PGM26" s="1280"/>
      <c r="PGN26" s="1280"/>
      <c r="PGO26" s="1280"/>
      <c r="PGP26" s="1280"/>
      <c r="PGQ26" s="1280"/>
      <c r="PGR26" s="1280"/>
      <c r="PGS26" s="1280"/>
      <c r="PGT26" s="1280"/>
      <c r="PGU26" s="1280"/>
      <c r="PGV26" s="1280"/>
      <c r="PGW26" s="1280"/>
      <c r="PGX26" s="1280"/>
      <c r="PGY26" s="1280"/>
      <c r="PGZ26" s="1280"/>
      <c r="PHA26" s="1280"/>
      <c r="PHB26" s="1280"/>
      <c r="PHC26" s="1280"/>
      <c r="PHD26" s="1280"/>
      <c r="PHE26" s="1280"/>
      <c r="PHF26" s="1280"/>
      <c r="PHG26" s="1280"/>
      <c r="PHH26" s="1280"/>
      <c r="PHI26" s="1280"/>
      <c r="PHJ26" s="1280"/>
      <c r="PHK26" s="1280"/>
      <c r="PHL26" s="1280"/>
      <c r="PHM26" s="1280"/>
      <c r="PHN26" s="1280"/>
      <c r="PHO26" s="1280"/>
      <c r="PHP26" s="1280"/>
      <c r="PHQ26" s="1280"/>
      <c r="PHR26" s="1280"/>
      <c r="PHS26" s="1280"/>
      <c r="PHT26" s="1280"/>
      <c r="PHU26" s="1280"/>
      <c r="PHV26" s="1280"/>
      <c r="PHW26" s="1280"/>
      <c r="PHX26" s="1280"/>
      <c r="PHY26" s="1280"/>
      <c r="PHZ26" s="1280"/>
      <c r="PIA26" s="1280"/>
      <c r="PIB26" s="1280"/>
      <c r="PIC26" s="1280"/>
      <c r="PID26" s="1280"/>
      <c r="PIE26" s="1280"/>
      <c r="PIF26" s="1280"/>
      <c r="PIG26" s="1280"/>
      <c r="PIH26" s="1280"/>
      <c r="PII26" s="1280"/>
      <c r="PIJ26" s="1280"/>
      <c r="PIK26" s="1280"/>
      <c r="PIL26" s="1280"/>
      <c r="PIM26" s="1280"/>
      <c r="PIN26" s="1280"/>
      <c r="PIO26" s="1280"/>
      <c r="PIP26" s="1280"/>
      <c r="PIQ26" s="1280"/>
      <c r="PIR26" s="1280"/>
      <c r="PIS26" s="1280"/>
      <c r="PIT26" s="1280"/>
      <c r="PIU26" s="1280"/>
      <c r="PIV26" s="1280"/>
      <c r="PIW26" s="1280"/>
      <c r="PIX26" s="1280"/>
      <c r="PIY26" s="1280"/>
      <c r="PIZ26" s="1280"/>
      <c r="PJA26" s="1280"/>
      <c r="PJB26" s="1280"/>
      <c r="PJC26" s="1280"/>
      <c r="PJD26" s="1280"/>
      <c r="PJE26" s="1280"/>
      <c r="PJF26" s="1280"/>
      <c r="PJG26" s="1280"/>
      <c r="PJH26" s="1280"/>
      <c r="PJI26" s="1280"/>
      <c r="PJJ26" s="1280"/>
      <c r="PJK26" s="1280"/>
      <c r="PJL26" s="1280"/>
      <c r="PJM26" s="1280"/>
      <c r="PJN26" s="1280"/>
      <c r="PJO26" s="1280"/>
      <c r="PJP26" s="1280"/>
      <c r="PJQ26" s="1280"/>
      <c r="PJR26" s="1280"/>
      <c r="PJS26" s="1280"/>
      <c r="PJT26" s="1280"/>
      <c r="PJU26" s="1280"/>
      <c r="PJV26" s="1280"/>
      <c r="PJW26" s="1280"/>
      <c r="PJX26" s="1280"/>
      <c r="PJY26" s="1280"/>
      <c r="PJZ26" s="1280"/>
      <c r="PKA26" s="1280"/>
      <c r="PKB26" s="1280"/>
      <c r="PKC26" s="1280"/>
      <c r="PKD26" s="1280"/>
      <c r="PKE26" s="1280"/>
      <c r="PKF26" s="1280"/>
      <c r="PKG26" s="1280"/>
      <c r="PKH26" s="1280"/>
      <c r="PKI26" s="1280"/>
      <c r="PKJ26" s="1280"/>
      <c r="PKK26" s="1280"/>
      <c r="PKL26" s="1280"/>
      <c r="PKM26" s="1280"/>
      <c r="PKN26" s="1280"/>
      <c r="PKO26" s="1280"/>
      <c r="PKP26" s="1280"/>
      <c r="PKQ26" s="1280"/>
      <c r="PKR26" s="1280"/>
      <c r="PKS26" s="1280"/>
      <c r="PKT26" s="1280"/>
      <c r="PKU26" s="1280"/>
      <c r="PKV26" s="1280"/>
      <c r="PKW26" s="1280"/>
      <c r="PKX26" s="1280"/>
      <c r="PKY26" s="1280"/>
      <c r="PKZ26" s="1280"/>
      <c r="PLA26" s="1280"/>
      <c r="PLB26" s="1280"/>
      <c r="PLC26" s="1280"/>
      <c r="PLD26" s="1280"/>
      <c r="PLE26" s="1280"/>
      <c r="PLF26" s="1280"/>
      <c r="PLG26" s="1280"/>
      <c r="PLH26" s="1280"/>
      <c r="PLI26" s="1280"/>
      <c r="PLJ26" s="1280"/>
      <c r="PLK26" s="1280"/>
      <c r="PLL26" s="1280"/>
      <c r="PLM26" s="1280"/>
      <c r="PLN26" s="1280"/>
      <c r="PLO26" s="1280"/>
      <c r="PLP26" s="1280"/>
      <c r="PLQ26" s="1280"/>
      <c r="PLR26" s="1280"/>
      <c r="PLS26" s="1280"/>
      <c r="PLT26" s="1280"/>
      <c r="PLU26" s="1280"/>
      <c r="PLV26" s="1280"/>
      <c r="PLW26" s="1280"/>
      <c r="PLX26" s="1280"/>
      <c r="PLY26" s="1280"/>
      <c r="PLZ26" s="1280"/>
      <c r="PMA26" s="1280"/>
      <c r="PMB26" s="1280"/>
      <c r="PMC26" s="1280"/>
      <c r="PMD26" s="1280"/>
      <c r="PME26" s="1280"/>
      <c r="PMF26" s="1280"/>
      <c r="PMG26" s="1280"/>
      <c r="PMH26" s="1280"/>
      <c r="PMI26" s="1280"/>
      <c r="PMJ26" s="1280"/>
      <c r="PMK26" s="1280"/>
      <c r="PML26" s="1280"/>
      <c r="PMM26" s="1280"/>
      <c r="PMN26" s="1280"/>
      <c r="PMO26" s="1280"/>
      <c r="PMP26" s="1280"/>
      <c r="PMQ26" s="1280"/>
      <c r="PMR26" s="1280"/>
      <c r="PMS26" s="1280"/>
      <c r="PMT26" s="1280"/>
      <c r="PMU26" s="1280"/>
      <c r="PMV26" s="1280"/>
      <c r="PMW26" s="1280"/>
      <c r="PMX26" s="1280"/>
      <c r="PMY26" s="1280"/>
      <c r="PMZ26" s="1280"/>
      <c r="PNA26" s="1280"/>
      <c r="PNB26" s="1280"/>
      <c r="PNC26" s="1280"/>
      <c r="PND26" s="1280"/>
      <c r="PNE26" s="1280"/>
      <c r="PNF26" s="1280"/>
      <c r="PNG26" s="1280"/>
      <c r="PNH26" s="1280"/>
      <c r="PNI26" s="1280"/>
      <c r="PNJ26" s="1280"/>
      <c r="PNK26" s="1280"/>
      <c r="PNL26" s="1280"/>
      <c r="PNM26" s="1280"/>
      <c r="PNN26" s="1280"/>
      <c r="PNO26" s="1280"/>
      <c r="PNP26" s="1280"/>
      <c r="PNQ26" s="1280"/>
      <c r="PNR26" s="1280"/>
      <c r="PNS26" s="1280"/>
      <c r="PNT26" s="1280"/>
      <c r="PNU26" s="1280"/>
      <c r="PNV26" s="1280"/>
      <c r="PNW26" s="1280"/>
      <c r="PNX26" s="1280"/>
      <c r="PNY26" s="1280"/>
      <c r="PNZ26" s="1280"/>
      <c r="POA26" s="1280"/>
      <c r="POB26" s="1280"/>
      <c r="POC26" s="1280"/>
      <c r="POD26" s="1280"/>
      <c r="POE26" s="1280"/>
      <c r="POF26" s="1280"/>
      <c r="POG26" s="1280"/>
      <c r="POH26" s="1280"/>
      <c r="POI26" s="1280"/>
      <c r="POJ26" s="1280"/>
      <c r="POK26" s="1280"/>
      <c r="POL26" s="1280"/>
      <c r="POM26" s="1280"/>
      <c r="PON26" s="1280"/>
      <c r="POO26" s="1280"/>
      <c r="POP26" s="1280"/>
      <c r="POQ26" s="1280"/>
      <c r="POR26" s="1280"/>
      <c r="POS26" s="1280"/>
      <c r="POT26" s="1280"/>
      <c r="POU26" s="1280"/>
      <c r="POV26" s="1280"/>
      <c r="POW26" s="1280"/>
      <c r="POX26" s="1280"/>
      <c r="POY26" s="1280"/>
      <c r="POZ26" s="1280"/>
      <c r="PPA26" s="1280"/>
      <c r="PPB26" s="1280"/>
      <c r="PPC26" s="1280"/>
      <c r="PPD26" s="1280"/>
      <c r="PPE26" s="1280"/>
      <c r="PPF26" s="1280"/>
      <c r="PPG26" s="1280"/>
      <c r="PPH26" s="1280"/>
      <c r="PPI26" s="1280"/>
      <c r="PPJ26" s="1280"/>
      <c r="PPK26" s="1280"/>
      <c r="PPL26" s="1280"/>
      <c r="PPM26" s="1280"/>
      <c r="PPN26" s="1280"/>
      <c r="PPO26" s="1280"/>
      <c r="PPP26" s="1280"/>
      <c r="PPQ26" s="1280"/>
      <c r="PPR26" s="1280"/>
      <c r="PPS26" s="1280"/>
      <c r="PPT26" s="1280"/>
      <c r="PPU26" s="1280"/>
      <c r="PPV26" s="1280"/>
      <c r="PPW26" s="1280"/>
      <c r="PPX26" s="1280"/>
      <c r="PPY26" s="1280"/>
      <c r="PPZ26" s="1280"/>
      <c r="PQA26" s="1280"/>
      <c r="PQB26" s="1280"/>
      <c r="PQC26" s="1280"/>
      <c r="PQD26" s="1280"/>
      <c r="PQE26" s="1280"/>
      <c r="PQF26" s="1280"/>
      <c r="PQG26" s="1280"/>
      <c r="PQH26" s="1280"/>
      <c r="PQI26" s="1280"/>
      <c r="PQJ26" s="1280"/>
      <c r="PQK26" s="1280"/>
      <c r="PQL26" s="1280"/>
      <c r="PQM26" s="1280"/>
      <c r="PQN26" s="1280"/>
      <c r="PQO26" s="1280"/>
      <c r="PQP26" s="1280"/>
      <c r="PQQ26" s="1280"/>
      <c r="PQR26" s="1280"/>
      <c r="PQS26" s="1280"/>
      <c r="PQT26" s="1280"/>
      <c r="PQU26" s="1280"/>
      <c r="PQV26" s="1280"/>
      <c r="PQW26" s="1280"/>
      <c r="PQX26" s="1280"/>
      <c r="PQY26" s="1280"/>
      <c r="PQZ26" s="1280"/>
      <c r="PRA26" s="1280"/>
      <c r="PRB26" s="1280"/>
      <c r="PRC26" s="1280"/>
      <c r="PRD26" s="1280"/>
      <c r="PRE26" s="1280"/>
      <c r="PRF26" s="1280"/>
      <c r="PRG26" s="1280"/>
      <c r="PRH26" s="1280"/>
      <c r="PRI26" s="1280"/>
      <c r="PRJ26" s="1280"/>
      <c r="PRK26" s="1280"/>
      <c r="PRL26" s="1280"/>
      <c r="PRM26" s="1280"/>
      <c r="PRN26" s="1280"/>
      <c r="PRO26" s="1280"/>
      <c r="PRP26" s="1280"/>
      <c r="PRQ26" s="1280"/>
      <c r="PRR26" s="1280"/>
      <c r="PRS26" s="1280"/>
      <c r="PRT26" s="1280"/>
      <c r="PRU26" s="1280"/>
      <c r="PRV26" s="1280"/>
      <c r="PRW26" s="1280"/>
      <c r="PRX26" s="1280"/>
      <c r="PRY26" s="1280"/>
      <c r="PRZ26" s="1280"/>
      <c r="PSA26" s="1280"/>
      <c r="PSB26" s="1280"/>
      <c r="PSC26" s="1280"/>
      <c r="PSD26" s="1280"/>
      <c r="PSE26" s="1280"/>
      <c r="PSF26" s="1280"/>
      <c r="PSG26" s="1280"/>
      <c r="PSH26" s="1280"/>
      <c r="PSI26" s="1280"/>
      <c r="PSJ26" s="1280"/>
      <c r="PSK26" s="1280"/>
      <c r="PSL26" s="1280"/>
      <c r="PSM26" s="1280"/>
      <c r="PSN26" s="1280"/>
      <c r="PSO26" s="1280"/>
      <c r="PSP26" s="1280"/>
      <c r="PSQ26" s="1280"/>
      <c r="PSR26" s="1280"/>
      <c r="PSS26" s="1280"/>
      <c r="PST26" s="1280"/>
      <c r="PSU26" s="1280"/>
      <c r="PSV26" s="1280"/>
      <c r="PSW26" s="1280"/>
      <c r="PSX26" s="1280"/>
      <c r="PSY26" s="1280"/>
      <c r="PSZ26" s="1280"/>
      <c r="PTA26" s="1280"/>
      <c r="PTB26" s="1280"/>
      <c r="PTC26" s="1280"/>
      <c r="PTD26" s="1280"/>
      <c r="PTE26" s="1280"/>
      <c r="PTF26" s="1280"/>
      <c r="PTG26" s="1280"/>
      <c r="PTH26" s="1280"/>
      <c r="PTI26" s="1280"/>
      <c r="PTJ26" s="1280"/>
      <c r="PTK26" s="1280"/>
      <c r="PTL26" s="1280"/>
      <c r="PTM26" s="1280"/>
      <c r="PTN26" s="1280"/>
      <c r="PTO26" s="1280"/>
      <c r="PTP26" s="1280"/>
      <c r="PTQ26" s="1280"/>
      <c r="PTR26" s="1280"/>
      <c r="PTS26" s="1280"/>
      <c r="PTT26" s="1280"/>
      <c r="PTU26" s="1280"/>
      <c r="PTV26" s="1280"/>
      <c r="PTW26" s="1280"/>
      <c r="PTX26" s="1280"/>
      <c r="PTY26" s="1280"/>
      <c r="PTZ26" s="1280"/>
      <c r="PUA26" s="1280"/>
      <c r="PUB26" s="1280"/>
      <c r="PUC26" s="1280"/>
      <c r="PUD26" s="1280"/>
      <c r="PUE26" s="1280"/>
      <c r="PUF26" s="1280"/>
      <c r="PUG26" s="1280"/>
      <c r="PUH26" s="1280"/>
      <c r="PUI26" s="1280"/>
      <c r="PUJ26" s="1280"/>
      <c r="PUK26" s="1280"/>
      <c r="PUL26" s="1280"/>
      <c r="PUM26" s="1280"/>
      <c r="PUN26" s="1280"/>
      <c r="PUO26" s="1280"/>
      <c r="PUP26" s="1280"/>
      <c r="PUQ26" s="1280"/>
      <c r="PUR26" s="1280"/>
      <c r="PUS26" s="1280"/>
      <c r="PUT26" s="1280"/>
      <c r="PUU26" s="1280"/>
      <c r="PUV26" s="1280"/>
      <c r="PUW26" s="1280"/>
      <c r="PUX26" s="1280"/>
      <c r="PUY26" s="1280"/>
      <c r="PUZ26" s="1280"/>
      <c r="PVA26" s="1280"/>
      <c r="PVB26" s="1280"/>
      <c r="PVC26" s="1280"/>
      <c r="PVD26" s="1280"/>
      <c r="PVE26" s="1280"/>
      <c r="PVF26" s="1280"/>
      <c r="PVG26" s="1280"/>
      <c r="PVH26" s="1280"/>
      <c r="PVI26" s="1280"/>
      <c r="PVJ26" s="1280"/>
      <c r="PVK26" s="1280"/>
      <c r="PVL26" s="1280"/>
      <c r="PVM26" s="1280"/>
      <c r="PVN26" s="1280"/>
      <c r="PVO26" s="1280"/>
      <c r="PVP26" s="1280"/>
      <c r="PVQ26" s="1280"/>
      <c r="PVR26" s="1280"/>
      <c r="PVS26" s="1280"/>
      <c r="PVT26" s="1280"/>
      <c r="PVU26" s="1280"/>
      <c r="PVV26" s="1280"/>
      <c r="PVW26" s="1280"/>
      <c r="PVX26" s="1280"/>
      <c r="PVY26" s="1280"/>
      <c r="PVZ26" s="1280"/>
      <c r="PWA26" s="1280"/>
      <c r="PWB26" s="1280"/>
      <c r="PWC26" s="1280"/>
      <c r="PWD26" s="1280"/>
      <c r="PWE26" s="1280"/>
      <c r="PWF26" s="1280"/>
      <c r="PWG26" s="1280"/>
      <c r="PWH26" s="1280"/>
      <c r="PWI26" s="1280"/>
      <c r="PWJ26" s="1280"/>
      <c r="PWK26" s="1280"/>
      <c r="PWL26" s="1280"/>
      <c r="PWM26" s="1280"/>
      <c r="PWN26" s="1280"/>
      <c r="PWO26" s="1280"/>
      <c r="PWP26" s="1280"/>
      <c r="PWQ26" s="1280"/>
      <c r="PWR26" s="1280"/>
      <c r="PWS26" s="1280"/>
      <c r="PWT26" s="1280"/>
      <c r="PWU26" s="1280"/>
      <c r="PWV26" s="1280"/>
      <c r="PWW26" s="1280"/>
      <c r="PWX26" s="1280"/>
      <c r="PWY26" s="1280"/>
      <c r="PWZ26" s="1280"/>
      <c r="PXA26" s="1280"/>
      <c r="PXB26" s="1280"/>
      <c r="PXC26" s="1280"/>
      <c r="PXD26" s="1280"/>
      <c r="PXE26" s="1280"/>
      <c r="PXF26" s="1280"/>
      <c r="PXG26" s="1280"/>
      <c r="PXH26" s="1280"/>
      <c r="PXI26" s="1280"/>
      <c r="PXJ26" s="1280"/>
      <c r="PXK26" s="1280"/>
      <c r="PXL26" s="1280"/>
      <c r="PXM26" s="1280"/>
      <c r="PXN26" s="1280"/>
      <c r="PXO26" s="1280"/>
      <c r="PXP26" s="1280"/>
      <c r="PXQ26" s="1280"/>
      <c r="PXR26" s="1280"/>
      <c r="PXS26" s="1280"/>
      <c r="PXT26" s="1280"/>
      <c r="PXU26" s="1280"/>
      <c r="PXV26" s="1280"/>
      <c r="PXW26" s="1280"/>
      <c r="PXX26" s="1280"/>
      <c r="PXY26" s="1280"/>
      <c r="PXZ26" s="1280"/>
      <c r="PYA26" s="1280"/>
      <c r="PYB26" s="1280"/>
      <c r="PYC26" s="1280"/>
      <c r="PYD26" s="1280"/>
      <c r="PYE26" s="1280"/>
      <c r="PYF26" s="1280"/>
      <c r="PYG26" s="1280"/>
      <c r="PYH26" s="1280"/>
      <c r="PYI26" s="1280"/>
      <c r="PYJ26" s="1280"/>
      <c r="PYK26" s="1280"/>
      <c r="PYL26" s="1280"/>
      <c r="PYM26" s="1280"/>
      <c r="PYN26" s="1280"/>
      <c r="PYO26" s="1280"/>
      <c r="PYP26" s="1280"/>
      <c r="PYQ26" s="1280"/>
      <c r="PYR26" s="1280"/>
      <c r="PYS26" s="1280"/>
      <c r="PYT26" s="1280"/>
      <c r="PYU26" s="1280"/>
      <c r="PYV26" s="1280"/>
      <c r="PYW26" s="1280"/>
      <c r="PYX26" s="1280"/>
      <c r="PYY26" s="1280"/>
      <c r="PYZ26" s="1280"/>
      <c r="PZA26" s="1280"/>
      <c r="PZB26" s="1280"/>
      <c r="PZC26" s="1280"/>
      <c r="PZD26" s="1280"/>
      <c r="PZE26" s="1280"/>
      <c r="PZF26" s="1280"/>
      <c r="PZG26" s="1280"/>
      <c r="PZH26" s="1280"/>
      <c r="PZI26" s="1280"/>
      <c r="PZJ26" s="1280"/>
      <c r="PZK26" s="1280"/>
      <c r="PZL26" s="1280"/>
      <c r="PZM26" s="1280"/>
      <c r="PZN26" s="1280"/>
      <c r="PZO26" s="1280"/>
      <c r="PZP26" s="1280"/>
      <c r="PZQ26" s="1280"/>
      <c r="PZR26" s="1280"/>
      <c r="PZS26" s="1280"/>
      <c r="PZT26" s="1280"/>
      <c r="PZU26" s="1280"/>
      <c r="PZV26" s="1280"/>
      <c r="PZW26" s="1280"/>
      <c r="PZX26" s="1280"/>
      <c r="PZY26" s="1280"/>
      <c r="PZZ26" s="1280"/>
      <c r="QAA26" s="1280"/>
      <c r="QAB26" s="1280"/>
      <c r="QAC26" s="1280"/>
      <c r="QAD26" s="1280"/>
      <c r="QAE26" s="1280"/>
      <c r="QAF26" s="1280"/>
      <c r="QAG26" s="1280"/>
      <c r="QAH26" s="1280"/>
      <c r="QAI26" s="1280"/>
      <c r="QAJ26" s="1280"/>
      <c r="QAK26" s="1280"/>
      <c r="QAL26" s="1280"/>
      <c r="QAM26" s="1280"/>
      <c r="QAN26" s="1280"/>
      <c r="QAO26" s="1280"/>
      <c r="QAP26" s="1280"/>
      <c r="QAQ26" s="1280"/>
      <c r="QAR26" s="1280"/>
      <c r="QAS26" s="1280"/>
      <c r="QAT26" s="1280"/>
      <c r="QAU26" s="1280"/>
      <c r="QAV26" s="1280"/>
      <c r="QAW26" s="1280"/>
      <c r="QAX26" s="1280"/>
      <c r="QAY26" s="1280"/>
      <c r="QAZ26" s="1280"/>
      <c r="QBA26" s="1280"/>
      <c r="QBB26" s="1280"/>
      <c r="QBC26" s="1280"/>
      <c r="QBD26" s="1280"/>
      <c r="QBE26" s="1280"/>
      <c r="QBF26" s="1280"/>
      <c r="QBG26" s="1280"/>
      <c r="QBH26" s="1280"/>
      <c r="QBI26" s="1280"/>
      <c r="QBJ26" s="1280"/>
      <c r="QBK26" s="1280"/>
      <c r="QBL26" s="1280"/>
      <c r="QBM26" s="1280"/>
      <c r="QBN26" s="1280"/>
      <c r="QBO26" s="1280"/>
      <c r="QBP26" s="1280"/>
      <c r="QBQ26" s="1280"/>
      <c r="QBR26" s="1280"/>
      <c r="QBS26" s="1280"/>
      <c r="QBT26" s="1280"/>
      <c r="QBU26" s="1280"/>
      <c r="QBV26" s="1280"/>
      <c r="QBW26" s="1280"/>
      <c r="QBX26" s="1280"/>
      <c r="QBY26" s="1280"/>
      <c r="QBZ26" s="1280"/>
      <c r="QCA26" s="1280"/>
      <c r="QCB26" s="1280"/>
      <c r="QCC26" s="1280"/>
      <c r="QCD26" s="1280"/>
      <c r="QCE26" s="1280"/>
      <c r="QCF26" s="1280"/>
      <c r="QCG26" s="1280"/>
      <c r="QCH26" s="1280"/>
      <c r="QCI26" s="1280"/>
      <c r="QCJ26" s="1280"/>
      <c r="QCK26" s="1280"/>
      <c r="QCL26" s="1280"/>
      <c r="QCM26" s="1280"/>
      <c r="QCN26" s="1280"/>
      <c r="QCO26" s="1280"/>
      <c r="QCP26" s="1280"/>
      <c r="QCQ26" s="1280"/>
      <c r="QCR26" s="1280"/>
      <c r="QCS26" s="1280"/>
      <c r="QCT26" s="1280"/>
      <c r="QCU26" s="1280"/>
      <c r="QCV26" s="1280"/>
      <c r="QCW26" s="1280"/>
      <c r="QCX26" s="1280"/>
      <c r="QCY26" s="1280"/>
      <c r="QCZ26" s="1280"/>
      <c r="QDA26" s="1280"/>
      <c r="QDB26" s="1280"/>
      <c r="QDC26" s="1280"/>
      <c r="QDD26" s="1280"/>
      <c r="QDE26" s="1280"/>
      <c r="QDF26" s="1280"/>
      <c r="QDG26" s="1280"/>
      <c r="QDH26" s="1280"/>
      <c r="QDI26" s="1280"/>
      <c r="QDJ26" s="1280"/>
      <c r="QDK26" s="1280"/>
      <c r="QDL26" s="1280"/>
      <c r="QDM26" s="1280"/>
      <c r="QDN26" s="1280"/>
      <c r="QDO26" s="1280"/>
      <c r="QDP26" s="1280"/>
      <c r="QDQ26" s="1280"/>
      <c r="QDR26" s="1280"/>
      <c r="QDS26" s="1280"/>
      <c r="QDT26" s="1280"/>
      <c r="QDU26" s="1280"/>
      <c r="QDV26" s="1280"/>
      <c r="QDW26" s="1280"/>
      <c r="QDX26" s="1280"/>
      <c r="QDY26" s="1280"/>
      <c r="QDZ26" s="1280"/>
      <c r="QEA26" s="1280"/>
      <c r="QEB26" s="1280"/>
      <c r="QEC26" s="1280"/>
      <c r="QED26" s="1280"/>
      <c r="QEE26" s="1280"/>
      <c r="QEF26" s="1280"/>
      <c r="QEG26" s="1280"/>
      <c r="QEH26" s="1280"/>
      <c r="QEI26" s="1280"/>
      <c r="QEJ26" s="1280"/>
      <c r="QEK26" s="1280"/>
      <c r="QEL26" s="1280"/>
      <c r="QEM26" s="1280"/>
      <c r="QEN26" s="1280"/>
      <c r="QEO26" s="1280"/>
      <c r="QEP26" s="1280"/>
      <c r="QEQ26" s="1280"/>
      <c r="QER26" s="1280"/>
      <c r="QES26" s="1280"/>
      <c r="QET26" s="1280"/>
      <c r="QEU26" s="1280"/>
      <c r="QEV26" s="1280"/>
      <c r="QEW26" s="1280"/>
      <c r="QEX26" s="1280"/>
      <c r="QEY26" s="1280"/>
      <c r="QEZ26" s="1280"/>
      <c r="QFA26" s="1280"/>
      <c r="QFB26" s="1280"/>
      <c r="QFC26" s="1280"/>
      <c r="QFD26" s="1280"/>
      <c r="QFE26" s="1280"/>
      <c r="QFF26" s="1280"/>
      <c r="QFG26" s="1280"/>
      <c r="QFH26" s="1280"/>
      <c r="QFI26" s="1280"/>
      <c r="QFJ26" s="1280"/>
      <c r="QFK26" s="1280"/>
      <c r="QFL26" s="1280"/>
      <c r="QFM26" s="1280"/>
      <c r="QFN26" s="1280"/>
      <c r="QFO26" s="1280"/>
      <c r="QFP26" s="1280"/>
      <c r="QFQ26" s="1280"/>
      <c r="QFR26" s="1280"/>
      <c r="QFS26" s="1280"/>
      <c r="QFT26" s="1280"/>
      <c r="QFU26" s="1280"/>
      <c r="QFV26" s="1280"/>
      <c r="QFW26" s="1280"/>
      <c r="QFX26" s="1280"/>
      <c r="QFY26" s="1280"/>
      <c r="QFZ26" s="1280"/>
      <c r="QGA26" s="1280"/>
      <c r="QGB26" s="1280"/>
      <c r="QGC26" s="1280"/>
      <c r="QGD26" s="1280"/>
      <c r="QGE26" s="1280"/>
      <c r="QGF26" s="1280"/>
      <c r="QGG26" s="1280"/>
      <c r="QGH26" s="1280"/>
      <c r="QGI26" s="1280"/>
      <c r="QGJ26" s="1280"/>
      <c r="QGK26" s="1280"/>
      <c r="QGL26" s="1280"/>
      <c r="QGM26" s="1280"/>
      <c r="QGN26" s="1280"/>
      <c r="QGO26" s="1280"/>
      <c r="QGP26" s="1280"/>
      <c r="QGQ26" s="1280"/>
      <c r="QGR26" s="1280"/>
      <c r="QGS26" s="1280"/>
      <c r="QGT26" s="1280"/>
      <c r="QGU26" s="1280"/>
      <c r="QGV26" s="1280"/>
      <c r="QGW26" s="1280"/>
      <c r="QGX26" s="1280"/>
      <c r="QGY26" s="1280"/>
      <c r="QGZ26" s="1280"/>
      <c r="QHA26" s="1280"/>
      <c r="QHB26" s="1280"/>
      <c r="QHC26" s="1280"/>
      <c r="QHD26" s="1280"/>
      <c r="QHE26" s="1280"/>
      <c r="QHF26" s="1280"/>
      <c r="QHG26" s="1280"/>
      <c r="QHH26" s="1280"/>
      <c r="QHI26" s="1280"/>
      <c r="QHJ26" s="1280"/>
      <c r="QHK26" s="1280"/>
      <c r="QHL26" s="1280"/>
      <c r="QHM26" s="1280"/>
      <c r="QHN26" s="1280"/>
      <c r="QHO26" s="1280"/>
      <c r="QHP26" s="1280"/>
      <c r="QHQ26" s="1280"/>
      <c r="QHR26" s="1280"/>
      <c r="QHS26" s="1280"/>
      <c r="QHT26" s="1280"/>
      <c r="QHU26" s="1280"/>
      <c r="QHV26" s="1280"/>
      <c r="QHW26" s="1280"/>
      <c r="QHX26" s="1280"/>
      <c r="QHY26" s="1280"/>
      <c r="QHZ26" s="1280"/>
      <c r="QIA26" s="1280"/>
      <c r="QIB26" s="1280"/>
      <c r="QIC26" s="1280"/>
      <c r="QID26" s="1280"/>
      <c r="QIE26" s="1280"/>
      <c r="QIF26" s="1280"/>
      <c r="QIG26" s="1280"/>
      <c r="QIH26" s="1280"/>
      <c r="QII26" s="1280"/>
      <c r="QIJ26" s="1280"/>
      <c r="QIK26" s="1280"/>
      <c r="QIL26" s="1280"/>
      <c r="QIM26" s="1280"/>
      <c r="QIN26" s="1280"/>
      <c r="QIO26" s="1280"/>
      <c r="QIP26" s="1280"/>
      <c r="QIQ26" s="1280"/>
      <c r="QIR26" s="1280"/>
      <c r="QIS26" s="1280"/>
      <c r="QIT26" s="1280"/>
      <c r="QIU26" s="1280"/>
      <c r="QIV26" s="1280"/>
      <c r="QIW26" s="1280"/>
      <c r="QIX26" s="1280"/>
      <c r="QIY26" s="1280"/>
      <c r="QIZ26" s="1280"/>
      <c r="QJA26" s="1280"/>
      <c r="QJB26" s="1280"/>
      <c r="QJC26" s="1280"/>
      <c r="QJD26" s="1280"/>
      <c r="QJE26" s="1280"/>
      <c r="QJF26" s="1280"/>
      <c r="QJG26" s="1280"/>
      <c r="QJH26" s="1280"/>
      <c r="QJI26" s="1280"/>
      <c r="QJJ26" s="1280"/>
      <c r="QJK26" s="1280"/>
      <c r="QJL26" s="1280"/>
      <c r="QJM26" s="1280"/>
      <c r="QJN26" s="1280"/>
      <c r="QJO26" s="1280"/>
      <c r="QJP26" s="1280"/>
      <c r="QJQ26" s="1280"/>
      <c r="QJR26" s="1280"/>
      <c r="QJS26" s="1280"/>
      <c r="QJT26" s="1280"/>
      <c r="QJU26" s="1280"/>
      <c r="QJV26" s="1280"/>
      <c r="QJW26" s="1280"/>
      <c r="QJX26" s="1280"/>
      <c r="QJY26" s="1280"/>
      <c r="QJZ26" s="1280"/>
      <c r="QKA26" s="1280"/>
      <c r="QKB26" s="1280"/>
      <c r="QKC26" s="1280"/>
      <c r="QKD26" s="1280"/>
      <c r="QKE26" s="1280"/>
      <c r="QKF26" s="1280"/>
      <c r="QKG26" s="1280"/>
      <c r="QKH26" s="1280"/>
      <c r="QKI26" s="1280"/>
      <c r="QKJ26" s="1280"/>
      <c r="QKK26" s="1280"/>
      <c r="QKL26" s="1280"/>
      <c r="QKM26" s="1280"/>
      <c r="QKN26" s="1280"/>
      <c r="QKO26" s="1280"/>
      <c r="QKP26" s="1280"/>
      <c r="QKQ26" s="1280"/>
      <c r="QKR26" s="1280"/>
      <c r="QKS26" s="1280"/>
      <c r="QKT26" s="1280"/>
      <c r="QKU26" s="1280"/>
      <c r="QKV26" s="1280"/>
      <c r="QKW26" s="1280"/>
      <c r="QKX26" s="1280"/>
      <c r="QKY26" s="1280"/>
      <c r="QKZ26" s="1280"/>
      <c r="QLA26" s="1280"/>
      <c r="QLB26" s="1280"/>
      <c r="QLC26" s="1280"/>
      <c r="QLD26" s="1280"/>
      <c r="QLE26" s="1280"/>
      <c r="QLF26" s="1280"/>
      <c r="QLG26" s="1280"/>
      <c r="QLH26" s="1280"/>
      <c r="QLI26" s="1280"/>
      <c r="QLJ26" s="1280"/>
      <c r="QLK26" s="1280"/>
      <c r="QLL26" s="1280"/>
      <c r="QLM26" s="1280"/>
      <c r="QLN26" s="1280"/>
      <c r="QLO26" s="1280"/>
      <c r="QLP26" s="1280"/>
      <c r="QLQ26" s="1280"/>
      <c r="QLR26" s="1280"/>
      <c r="QLS26" s="1280"/>
      <c r="QLT26" s="1280"/>
      <c r="QLU26" s="1280"/>
      <c r="QLV26" s="1280"/>
      <c r="QLW26" s="1280"/>
      <c r="QLX26" s="1280"/>
      <c r="QLY26" s="1280"/>
      <c r="QLZ26" s="1280"/>
      <c r="QMA26" s="1280"/>
      <c r="QMB26" s="1280"/>
      <c r="QMC26" s="1280"/>
      <c r="QMD26" s="1280"/>
      <c r="QME26" s="1280"/>
      <c r="QMF26" s="1280"/>
      <c r="QMG26" s="1280"/>
      <c r="QMH26" s="1280"/>
      <c r="QMI26" s="1280"/>
      <c r="QMJ26" s="1280"/>
      <c r="QMK26" s="1280"/>
      <c r="QML26" s="1280"/>
      <c r="QMM26" s="1280"/>
      <c r="QMN26" s="1280"/>
      <c r="QMO26" s="1280"/>
      <c r="QMP26" s="1280"/>
      <c r="QMQ26" s="1280"/>
      <c r="QMR26" s="1280"/>
      <c r="QMS26" s="1280"/>
      <c r="QMT26" s="1280"/>
      <c r="QMU26" s="1280"/>
      <c r="QMV26" s="1280"/>
      <c r="QMW26" s="1280"/>
      <c r="QMX26" s="1280"/>
      <c r="QMY26" s="1280"/>
      <c r="QMZ26" s="1280"/>
      <c r="QNA26" s="1280"/>
      <c r="QNB26" s="1280"/>
      <c r="QNC26" s="1280"/>
      <c r="QND26" s="1280"/>
      <c r="QNE26" s="1280"/>
      <c r="QNF26" s="1280"/>
      <c r="QNG26" s="1280"/>
      <c r="QNH26" s="1280"/>
      <c r="QNI26" s="1280"/>
      <c r="QNJ26" s="1280"/>
      <c r="QNK26" s="1280"/>
      <c r="QNL26" s="1280"/>
      <c r="QNM26" s="1280"/>
      <c r="QNN26" s="1280"/>
      <c r="QNO26" s="1280"/>
      <c r="QNP26" s="1280"/>
      <c r="QNQ26" s="1280"/>
      <c r="QNR26" s="1280"/>
      <c r="QNS26" s="1280"/>
      <c r="QNT26" s="1280"/>
      <c r="QNU26" s="1280"/>
      <c r="QNV26" s="1280"/>
      <c r="QNW26" s="1280"/>
      <c r="QNX26" s="1280"/>
      <c r="QNY26" s="1280"/>
      <c r="QNZ26" s="1280"/>
      <c r="QOA26" s="1280"/>
      <c r="QOB26" s="1280"/>
      <c r="QOC26" s="1280"/>
      <c r="QOD26" s="1280"/>
      <c r="QOE26" s="1280"/>
      <c r="QOF26" s="1280"/>
      <c r="QOG26" s="1280"/>
      <c r="QOH26" s="1280"/>
      <c r="QOI26" s="1280"/>
      <c r="QOJ26" s="1280"/>
      <c r="QOK26" s="1280"/>
      <c r="QOL26" s="1280"/>
      <c r="QOM26" s="1280"/>
      <c r="QON26" s="1280"/>
      <c r="QOO26" s="1280"/>
      <c r="QOP26" s="1280"/>
      <c r="QOQ26" s="1280"/>
      <c r="QOR26" s="1280"/>
      <c r="QOS26" s="1280"/>
      <c r="QOT26" s="1280"/>
      <c r="QOU26" s="1280"/>
      <c r="QOV26" s="1280"/>
      <c r="QOW26" s="1280"/>
      <c r="QOX26" s="1280"/>
      <c r="QOY26" s="1280"/>
      <c r="QOZ26" s="1280"/>
      <c r="QPA26" s="1280"/>
      <c r="QPB26" s="1280"/>
      <c r="QPC26" s="1280"/>
      <c r="QPD26" s="1280"/>
      <c r="QPE26" s="1280"/>
      <c r="QPF26" s="1280"/>
      <c r="QPG26" s="1280"/>
      <c r="QPH26" s="1280"/>
      <c r="QPI26" s="1280"/>
      <c r="QPJ26" s="1280"/>
      <c r="QPK26" s="1280"/>
      <c r="QPL26" s="1280"/>
      <c r="QPM26" s="1280"/>
      <c r="QPN26" s="1280"/>
      <c r="QPO26" s="1280"/>
      <c r="QPP26" s="1280"/>
      <c r="QPQ26" s="1280"/>
      <c r="QPR26" s="1280"/>
      <c r="QPS26" s="1280"/>
      <c r="QPT26" s="1280"/>
      <c r="QPU26" s="1280"/>
      <c r="QPV26" s="1280"/>
      <c r="QPW26" s="1280"/>
      <c r="QPX26" s="1280"/>
      <c r="QPY26" s="1280"/>
      <c r="QPZ26" s="1280"/>
      <c r="QQA26" s="1280"/>
      <c r="QQB26" s="1280"/>
      <c r="QQC26" s="1280"/>
      <c r="QQD26" s="1280"/>
      <c r="QQE26" s="1280"/>
      <c r="QQF26" s="1280"/>
      <c r="QQG26" s="1280"/>
      <c r="QQH26" s="1280"/>
      <c r="QQI26" s="1280"/>
      <c r="QQJ26" s="1280"/>
      <c r="QQK26" s="1280"/>
      <c r="QQL26" s="1280"/>
      <c r="QQM26" s="1280"/>
      <c r="QQN26" s="1280"/>
      <c r="QQO26" s="1280"/>
      <c r="QQP26" s="1280"/>
      <c r="QQQ26" s="1280"/>
      <c r="QQR26" s="1280"/>
      <c r="QQS26" s="1280"/>
      <c r="QQT26" s="1280"/>
      <c r="QQU26" s="1280"/>
      <c r="QQV26" s="1280"/>
      <c r="QQW26" s="1280"/>
      <c r="QQX26" s="1280"/>
      <c r="QQY26" s="1280"/>
      <c r="QQZ26" s="1280"/>
      <c r="QRA26" s="1280"/>
      <c r="QRB26" s="1280"/>
      <c r="QRC26" s="1280"/>
      <c r="QRD26" s="1280"/>
      <c r="QRE26" s="1280"/>
      <c r="QRF26" s="1280"/>
      <c r="QRG26" s="1280"/>
      <c r="QRH26" s="1280"/>
      <c r="QRI26" s="1280"/>
      <c r="QRJ26" s="1280"/>
      <c r="QRK26" s="1280"/>
      <c r="QRL26" s="1280"/>
      <c r="QRM26" s="1280"/>
      <c r="QRN26" s="1280"/>
      <c r="QRO26" s="1280"/>
      <c r="QRP26" s="1280"/>
      <c r="QRQ26" s="1280"/>
      <c r="QRR26" s="1280"/>
      <c r="QRS26" s="1280"/>
      <c r="QRT26" s="1280"/>
      <c r="QRU26" s="1280"/>
      <c r="QRV26" s="1280"/>
      <c r="QRW26" s="1280"/>
      <c r="QRX26" s="1280"/>
      <c r="QRY26" s="1280"/>
      <c r="QRZ26" s="1280"/>
      <c r="QSA26" s="1280"/>
      <c r="QSB26" s="1280"/>
      <c r="QSC26" s="1280"/>
      <c r="QSD26" s="1280"/>
      <c r="QSE26" s="1280"/>
      <c r="QSF26" s="1280"/>
      <c r="QSG26" s="1280"/>
      <c r="QSH26" s="1280"/>
      <c r="QSI26" s="1280"/>
      <c r="QSJ26" s="1280"/>
      <c r="QSK26" s="1280"/>
      <c r="QSL26" s="1280"/>
      <c r="QSM26" s="1280"/>
      <c r="QSN26" s="1280"/>
      <c r="QSO26" s="1280"/>
      <c r="QSP26" s="1280"/>
      <c r="QSQ26" s="1280"/>
      <c r="QSR26" s="1280"/>
      <c r="QSS26" s="1280"/>
      <c r="QST26" s="1280"/>
      <c r="QSU26" s="1280"/>
      <c r="QSV26" s="1280"/>
      <c r="QSW26" s="1280"/>
      <c r="QSX26" s="1280"/>
      <c r="QSY26" s="1280"/>
      <c r="QSZ26" s="1280"/>
      <c r="QTA26" s="1280"/>
      <c r="QTB26" s="1280"/>
      <c r="QTC26" s="1280"/>
      <c r="QTD26" s="1280"/>
      <c r="QTE26" s="1280"/>
      <c r="QTF26" s="1280"/>
      <c r="QTG26" s="1280"/>
      <c r="QTH26" s="1280"/>
      <c r="QTI26" s="1280"/>
      <c r="QTJ26" s="1280"/>
      <c r="QTK26" s="1280"/>
      <c r="QTL26" s="1280"/>
      <c r="QTM26" s="1280"/>
      <c r="QTN26" s="1280"/>
      <c r="QTO26" s="1280"/>
      <c r="QTP26" s="1280"/>
      <c r="QTQ26" s="1280"/>
      <c r="QTR26" s="1280"/>
      <c r="QTS26" s="1280"/>
      <c r="QTT26" s="1280"/>
      <c r="QTU26" s="1280"/>
      <c r="QTV26" s="1280"/>
      <c r="QTW26" s="1280"/>
      <c r="QTX26" s="1280"/>
      <c r="QTY26" s="1280"/>
      <c r="QTZ26" s="1280"/>
      <c r="QUA26" s="1280"/>
      <c r="QUB26" s="1280"/>
      <c r="QUC26" s="1280"/>
      <c r="QUD26" s="1280"/>
      <c r="QUE26" s="1280"/>
      <c r="QUF26" s="1280"/>
      <c r="QUG26" s="1280"/>
      <c r="QUH26" s="1280"/>
      <c r="QUI26" s="1280"/>
      <c r="QUJ26" s="1280"/>
      <c r="QUK26" s="1280"/>
      <c r="QUL26" s="1280"/>
      <c r="QUM26" s="1280"/>
      <c r="QUN26" s="1280"/>
      <c r="QUO26" s="1280"/>
      <c r="QUP26" s="1280"/>
      <c r="QUQ26" s="1280"/>
      <c r="QUR26" s="1280"/>
      <c r="QUS26" s="1280"/>
      <c r="QUT26" s="1280"/>
      <c r="QUU26" s="1280"/>
      <c r="QUV26" s="1280"/>
      <c r="QUW26" s="1280"/>
      <c r="QUX26" s="1280"/>
      <c r="QUY26" s="1280"/>
      <c r="QUZ26" s="1280"/>
      <c r="QVA26" s="1280"/>
      <c r="QVB26" s="1280"/>
      <c r="QVC26" s="1280"/>
      <c r="QVD26" s="1280"/>
      <c r="QVE26" s="1280"/>
      <c r="QVF26" s="1280"/>
      <c r="QVG26" s="1280"/>
      <c r="QVH26" s="1280"/>
      <c r="QVI26" s="1280"/>
      <c r="QVJ26" s="1280"/>
      <c r="QVK26" s="1280"/>
      <c r="QVL26" s="1280"/>
      <c r="QVM26" s="1280"/>
      <c r="QVN26" s="1280"/>
      <c r="QVO26" s="1280"/>
      <c r="QVP26" s="1280"/>
      <c r="QVQ26" s="1280"/>
      <c r="QVR26" s="1280"/>
      <c r="QVS26" s="1280"/>
      <c r="QVT26" s="1280"/>
      <c r="QVU26" s="1280"/>
      <c r="QVV26" s="1280"/>
      <c r="QVW26" s="1280"/>
      <c r="QVX26" s="1280"/>
      <c r="QVY26" s="1280"/>
      <c r="QVZ26" s="1280"/>
      <c r="QWA26" s="1280"/>
      <c r="QWB26" s="1280"/>
      <c r="QWC26" s="1280"/>
      <c r="QWD26" s="1280"/>
      <c r="QWE26" s="1280"/>
      <c r="QWF26" s="1280"/>
      <c r="QWG26" s="1280"/>
      <c r="QWH26" s="1280"/>
      <c r="QWI26" s="1280"/>
      <c r="QWJ26" s="1280"/>
      <c r="QWK26" s="1280"/>
      <c r="QWL26" s="1280"/>
      <c r="QWM26" s="1280"/>
      <c r="QWN26" s="1280"/>
      <c r="QWO26" s="1280"/>
      <c r="QWP26" s="1280"/>
      <c r="QWQ26" s="1280"/>
      <c r="QWR26" s="1280"/>
      <c r="QWS26" s="1280"/>
      <c r="QWT26" s="1280"/>
      <c r="QWU26" s="1280"/>
      <c r="QWV26" s="1280"/>
      <c r="QWW26" s="1280"/>
      <c r="QWX26" s="1280"/>
      <c r="QWY26" s="1280"/>
      <c r="QWZ26" s="1280"/>
      <c r="QXA26" s="1280"/>
      <c r="QXB26" s="1280"/>
      <c r="QXC26" s="1280"/>
      <c r="QXD26" s="1280"/>
      <c r="QXE26" s="1280"/>
      <c r="QXF26" s="1280"/>
      <c r="QXG26" s="1280"/>
      <c r="QXH26" s="1280"/>
      <c r="QXI26" s="1280"/>
      <c r="QXJ26" s="1280"/>
      <c r="QXK26" s="1280"/>
      <c r="QXL26" s="1280"/>
      <c r="QXM26" s="1280"/>
      <c r="QXN26" s="1280"/>
      <c r="QXO26" s="1280"/>
      <c r="QXP26" s="1280"/>
      <c r="QXQ26" s="1280"/>
      <c r="QXR26" s="1280"/>
      <c r="QXS26" s="1280"/>
      <c r="QXT26" s="1280"/>
      <c r="QXU26" s="1280"/>
      <c r="QXV26" s="1280"/>
      <c r="QXW26" s="1280"/>
      <c r="QXX26" s="1280"/>
      <c r="QXY26" s="1280"/>
      <c r="QXZ26" s="1280"/>
      <c r="QYA26" s="1280"/>
      <c r="QYB26" s="1280"/>
      <c r="QYC26" s="1280"/>
      <c r="QYD26" s="1280"/>
      <c r="QYE26" s="1280"/>
      <c r="QYF26" s="1280"/>
      <c r="QYG26" s="1280"/>
      <c r="QYH26" s="1280"/>
      <c r="QYI26" s="1280"/>
      <c r="QYJ26" s="1280"/>
      <c r="QYK26" s="1280"/>
      <c r="QYL26" s="1280"/>
      <c r="QYM26" s="1280"/>
      <c r="QYN26" s="1280"/>
      <c r="QYO26" s="1280"/>
      <c r="QYP26" s="1280"/>
      <c r="QYQ26" s="1280"/>
      <c r="QYR26" s="1280"/>
      <c r="QYS26" s="1280"/>
      <c r="QYT26" s="1280"/>
      <c r="QYU26" s="1280"/>
      <c r="QYV26" s="1280"/>
      <c r="QYW26" s="1280"/>
      <c r="QYX26" s="1280"/>
      <c r="QYY26" s="1280"/>
      <c r="QYZ26" s="1280"/>
      <c r="QZA26" s="1280"/>
      <c r="QZB26" s="1280"/>
      <c r="QZC26" s="1280"/>
      <c r="QZD26" s="1280"/>
      <c r="QZE26" s="1280"/>
      <c r="QZF26" s="1280"/>
      <c r="QZG26" s="1280"/>
      <c r="QZH26" s="1280"/>
      <c r="QZI26" s="1280"/>
      <c r="QZJ26" s="1280"/>
      <c r="QZK26" s="1280"/>
      <c r="QZL26" s="1280"/>
      <c r="QZM26" s="1280"/>
      <c r="QZN26" s="1280"/>
      <c r="QZO26" s="1280"/>
      <c r="QZP26" s="1280"/>
      <c r="QZQ26" s="1280"/>
      <c r="QZR26" s="1280"/>
      <c r="QZS26" s="1280"/>
      <c r="QZT26" s="1280"/>
      <c r="QZU26" s="1280"/>
      <c r="QZV26" s="1280"/>
      <c r="QZW26" s="1280"/>
      <c r="QZX26" s="1280"/>
      <c r="QZY26" s="1280"/>
      <c r="QZZ26" s="1280"/>
      <c r="RAA26" s="1280"/>
      <c r="RAB26" s="1280"/>
      <c r="RAC26" s="1280"/>
      <c r="RAD26" s="1280"/>
      <c r="RAE26" s="1280"/>
      <c r="RAF26" s="1280"/>
      <c r="RAG26" s="1280"/>
      <c r="RAH26" s="1280"/>
      <c r="RAI26" s="1280"/>
      <c r="RAJ26" s="1280"/>
      <c r="RAK26" s="1280"/>
      <c r="RAL26" s="1280"/>
      <c r="RAM26" s="1280"/>
      <c r="RAN26" s="1280"/>
      <c r="RAO26" s="1280"/>
      <c r="RAP26" s="1280"/>
      <c r="RAQ26" s="1280"/>
      <c r="RAR26" s="1280"/>
      <c r="RAS26" s="1280"/>
      <c r="RAT26" s="1280"/>
      <c r="RAU26" s="1280"/>
      <c r="RAV26" s="1280"/>
      <c r="RAW26" s="1280"/>
      <c r="RAX26" s="1280"/>
      <c r="RAY26" s="1280"/>
      <c r="RAZ26" s="1280"/>
      <c r="RBA26" s="1280"/>
      <c r="RBB26" s="1280"/>
      <c r="RBC26" s="1280"/>
      <c r="RBD26" s="1280"/>
      <c r="RBE26" s="1280"/>
      <c r="RBF26" s="1280"/>
      <c r="RBG26" s="1280"/>
      <c r="RBH26" s="1280"/>
      <c r="RBI26" s="1280"/>
      <c r="RBJ26" s="1280"/>
      <c r="RBK26" s="1280"/>
      <c r="RBL26" s="1280"/>
      <c r="RBM26" s="1280"/>
      <c r="RBN26" s="1280"/>
      <c r="RBO26" s="1280"/>
      <c r="RBP26" s="1280"/>
      <c r="RBQ26" s="1280"/>
      <c r="RBR26" s="1280"/>
      <c r="RBS26" s="1280"/>
      <c r="RBT26" s="1280"/>
      <c r="RBU26" s="1280"/>
      <c r="RBV26" s="1280"/>
      <c r="RBW26" s="1280"/>
      <c r="RBX26" s="1280"/>
      <c r="RBY26" s="1280"/>
      <c r="RBZ26" s="1280"/>
      <c r="RCA26" s="1280"/>
      <c r="RCB26" s="1280"/>
      <c r="RCC26" s="1280"/>
      <c r="RCD26" s="1280"/>
      <c r="RCE26" s="1280"/>
      <c r="RCF26" s="1280"/>
      <c r="RCG26" s="1280"/>
      <c r="RCH26" s="1280"/>
      <c r="RCI26" s="1280"/>
      <c r="RCJ26" s="1280"/>
      <c r="RCK26" s="1280"/>
      <c r="RCL26" s="1280"/>
      <c r="RCM26" s="1280"/>
      <c r="RCN26" s="1280"/>
      <c r="RCO26" s="1280"/>
      <c r="RCP26" s="1280"/>
      <c r="RCQ26" s="1280"/>
      <c r="RCR26" s="1280"/>
      <c r="RCS26" s="1280"/>
      <c r="RCT26" s="1280"/>
      <c r="RCU26" s="1280"/>
      <c r="RCV26" s="1280"/>
      <c r="RCW26" s="1280"/>
      <c r="RCX26" s="1280"/>
      <c r="RCY26" s="1280"/>
      <c r="RCZ26" s="1280"/>
      <c r="RDA26" s="1280"/>
      <c r="RDB26" s="1280"/>
      <c r="RDC26" s="1280"/>
      <c r="RDD26" s="1280"/>
      <c r="RDE26" s="1280"/>
      <c r="RDF26" s="1280"/>
      <c r="RDG26" s="1280"/>
      <c r="RDH26" s="1280"/>
      <c r="RDI26" s="1280"/>
      <c r="RDJ26" s="1280"/>
      <c r="RDK26" s="1280"/>
      <c r="RDL26" s="1280"/>
      <c r="RDM26" s="1280"/>
      <c r="RDN26" s="1280"/>
      <c r="RDO26" s="1280"/>
    </row>
    <row r="27" spans="1:12287" ht="40.5" customHeight="1" x14ac:dyDescent="0.35">
      <c r="A27" s="1225"/>
      <c r="B27" s="1225"/>
      <c r="C27" s="1232"/>
      <c r="D27" s="1225"/>
      <c r="E27" s="1225"/>
      <c r="F27" s="1225"/>
      <c r="G27" s="1209"/>
      <c r="H27" s="127" t="s">
        <v>39</v>
      </c>
      <c r="I27" s="127">
        <v>50</v>
      </c>
      <c r="J27" s="1217"/>
      <c r="K27" s="1217"/>
      <c r="L27" s="1217"/>
      <c r="M27" s="1223"/>
      <c r="N27" s="1223"/>
      <c r="O27" s="1223"/>
      <c r="P27" s="1223"/>
      <c r="Q27" s="1217"/>
      <c r="R27" s="1217"/>
    </row>
    <row r="28" spans="1:12287" ht="50.25" customHeight="1" x14ac:dyDescent="0.35">
      <c r="A28" s="1209"/>
      <c r="B28" s="1209"/>
      <c r="C28" s="1211"/>
      <c r="D28" s="1209"/>
      <c r="E28" s="1209"/>
      <c r="F28" s="1209"/>
      <c r="G28" s="125" t="s">
        <v>456</v>
      </c>
      <c r="H28" s="125" t="s">
        <v>123</v>
      </c>
      <c r="I28" s="125">
        <v>1</v>
      </c>
      <c r="J28" s="1224"/>
      <c r="K28" s="1224"/>
      <c r="L28" s="1224"/>
      <c r="M28" s="1266"/>
      <c r="N28" s="1266"/>
      <c r="O28" s="1266"/>
      <c r="P28" s="1266"/>
      <c r="Q28" s="1224"/>
      <c r="R28" s="1224"/>
    </row>
    <row r="29" spans="1:12287" ht="45" customHeight="1" x14ac:dyDescent="0.35">
      <c r="A29" s="704">
        <v>11</v>
      </c>
      <c r="B29" s="704">
        <v>1</v>
      </c>
      <c r="C29" s="1243">
        <v>4</v>
      </c>
      <c r="D29" s="704">
        <v>2</v>
      </c>
      <c r="E29" s="704" t="s">
        <v>1581</v>
      </c>
      <c r="F29" s="704" t="s">
        <v>1582</v>
      </c>
      <c r="G29" s="1245" t="s">
        <v>1472</v>
      </c>
      <c r="H29" s="133" t="s">
        <v>950</v>
      </c>
      <c r="I29" s="133">
        <v>1</v>
      </c>
      <c r="J29" s="1268" t="s">
        <v>1583</v>
      </c>
      <c r="K29" s="1268" t="s">
        <v>951</v>
      </c>
      <c r="L29" s="1268"/>
      <c r="M29" s="1271">
        <v>20000</v>
      </c>
      <c r="N29" s="1271"/>
      <c r="O29" s="1271">
        <v>20000</v>
      </c>
      <c r="P29" s="1271"/>
      <c r="Q29" s="1268" t="s">
        <v>923</v>
      </c>
      <c r="R29" s="1268" t="s">
        <v>945</v>
      </c>
    </row>
    <row r="30" spans="1:12287" ht="51.75" customHeight="1" x14ac:dyDescent="0.35">
      <c r="A30" s="705"/>
      <c r="B30" s="705"/>
      <c r="C30" s="1267"/>
      <c r="D30" s="705"/>
      <c r="E30" s="705"/>
      <c r="F30" s="705"/>
      <c r="G30" s="1246"/>
      <c r="H30" s="133" t="s">
        <v>39</v>
      </c>
      <c r="I30" s="133">
        <v>50</v>
      </c>
      <c r="J30" s="1269"/>
      <c r="K30" s="1269"/>
      <c r="L30" s="1269"/>
      <c r="M30" s="1272"/>
      <c r="N30" s="1272"/>
      <c r="O30" s="1272"/>
      <c r="P30" s="1272"/>
      <c r="Q30" s="1269"/>
      <c r="R30" s="1269"/>
    </row>
    <row r="31" spans="1:12287" ht="51.75" customHeight="1" x14ac:dyDescent="0.35">
      <c r="A31" s="706"/>
      <c r="B31" s="706"/>
      <c r="C31" s="1244"/>
      <c r="D31" s="706"/>
      <c r="E31" s="706"/>
      <c r="F31" s="706"/>
      <c r="G31" s="123" t="s">
        <v>456</v>
      </c>
      <c r="H31" s="123" t="s">
        <v>123</v>
      </c>
      <c r="I31" s="123">
        <v>1</v>
      </c>
      <c r="J31" s="1270"/>
      <c r="K31" s="1270"/>
      <c r="L31" s="1270"/>
      <c r="M31" s="1273"/>
      <c r="N31" s="1273"/>
      <c r="O31" s="1273"/>
      <c r="P31" s="1273"/>
      <c r="Q31" s="1270"/>
      <c r="R31" s="1270"/>
    </row>
    <row r="32" spans="1:12287" ht="36.75" customHeight="1" x14ac:dyDescent="0.35">
      <c r="A32" s="1251" t="s">
        <v>1584</v>
      </c>
      <c r="B32" s="1254"/>
      <c r="C32" s="1254"/>
      <c r="D32" s="1254"/>
      <c r="E32" s="1254"/>
      <c r="F32" s="1254"/>
      <c r="G32" s="1254"/>
      <c r="H32" s="1254"/>
      <c r="I32" s="1254"/>
      <c r="J32" s="1254"/>
      <c r="K32" s="1254"/>
      <c r="L32" s="1254"/>
      <c r="M32" s="1254"/>
      <c r="N32" s="1254"/>
      <c r="O32" s="1254"/>
      <c r="P32" s="1254"/>
      <c r="Q32" s="1254"/>
      <c r="R32" s="1255"/>
    </row>
    <row r="33" spans="1:18" ht="87.75" customHeight="1" x14ac:dyDescent="0.35">
      <c r="A33" s="1210">
        <v>12</v>
      </c>
      <c r="B33" s="1210">
        <v>1</v>
      </c>
      <c r="C33" s="1210">
        <v>4</v>
      </c>
      <c r="D33" s="1210">
        <v>2</v>
      </c>
      <c r="E33" s="1208" t="s">
        <v>952</v>
      </c>
      <c r="F33" s="1226" t="s">
        <v>953</v>
      </c>
      <c r="G33" s="1208" t="s">
        <v>334</v>
      </c>
      <c r="H33" s="126" t="s">
        <v>741</v>
      </c>
      <c r="I33" s="126">
        <v>2</v>
      </c>
      <c r="J33" s="1208" t="s">
        <v>572</v>
      </c>
      <c r="K33" s="1208" t="s">
        <v>951</v>
      </c>
      <c r="L33" s="1208"/>
      <c r="M33" s="1214">
        <v>28900</v>
      </c>
      <c r="N33" s="1208"/>
      <c r="O33" s="1214">
        <v>28900</v>
      </c>
      <c r="P33" s="1208"/>
      <c r="Q33" s="1208" t="s">
        <v>923</v>
      </c>
      <c r="R33" s="1208" t="s">
        <v>934</v>
      </c>
    </row>
    <row r="34" spans="1:18" ht="82.5" customHeight="1" x14ac:dyDescent="0.35">
      <c r="A34" s="1211"/>
      <c r="B34" s="1211"/>
      <c r="C34" s="1211"/>
      <c r="D34" s="1211"/>
      <c r="E34" s="1209"/>
      <c r="F34" s="1228"/>
      <c r="G34" s="1209"/>
      <c r="H34" s="126" t="s">
        <v>54</v>
      </c>
      <c r="I34" s="125">
        <v>100</v>
      </c>
      <c r="J34" s="1209"/>
      <c r="K34" s="1209"/>
      <c r="L34" s="1209"/>
      <c r="M34" s="1215"/>
      <c r="N34" s="1209"/>
      <c r="O34" s="1215"/>
      <c r="P34" s="1209"/>
      <c r="Q34" s="1209"/>
      <c r="R34" s="1209"/>
    </row>
    <row r="35" spans="1:18" ht="81.75" customHeight="1" x14ac:dyDescent="0.35">
      <c r="A35" s="1243">
        <v>12</v>
      </c>
      <c r="B35" s="1243">
        <v>1</v>
      </c>
      <c r="C35" s="1243">
        <v>4</v>
      </c>
      <c r="D35" s="1243">
        <v>2</v>
      </c>
      <c r="E35" s="704" t="s">
        <v>952</v>
      </c>
      <c r="F35" s="1241" t="s">
        <v>953</v>
      </c>
      <c r="G35" s="1245" t="s">
        <v>1472</v>
      </c>
      <c r="H35" s="122" t="s">
        <v>741</v>
      </c>
      <c r="I35" s="122">
        <v>2</v>
      </c>
      <c r="J35" s="704" t="s">
        <v>572</v>
      </c>
      <c r="K35" s="704" t="s">
        <v>951</v>
      </c>
      <c r="L35" s="704"/>
      <c r="M35" s="1274">
        <v>28900</v>
      </c>
      <c r="N35" s="704"/>
      <c r="O35" s="1274">
        <v>28900</v>
      </c>
      <c r="P35" s="704"/>
      <c r="Q35" s="704" t="s">
        <v>923</v>
      </c>
      <c r="R35" s="704" t="s">
        <v>934</v>
      </c>
    </row>
    <row r="36" spans="1:18" ht="92.25" customHeight="1" x14ac:dyDescent="0.35">
      <c r="A36" s="1244"/>
      <c r="B36" s="1244"/>
      <c r="C36" s="1244"/>
      <c r="D36" s="1244"/>
      <c r="E36" s="706"/>
      <c r="F36" s="1242"/>
      <c r="G36" s="1246"/>
      <c r="H36" s="122" t="s">
        <v>54</v>
      </c>
      <c r="I36" s="123">
        <v>100</v>
      </c>
      <c r="J36" s="706"/>
      <c r="K36" s="706"/>
      <c r="L36" s="706"/>
      <c r="M36" s="1275"/>
      <c r="N36" s="706"/>
      <c r="O36" s="1275"/>
      <c r="P36" s="706"/>
      <c r="Q36" s="706"/>
      <c r="R36" s="706"/>
    </row>
    <row r="37" spans="1:18" ht="33" customHeight="1" x14ac:dyDescent="0.35">
      <c r="A37" s="1251" t="s">
        <v>1474</v>
      </c>
      <c r="B37" s="1254"/>
      <c r="C37" s="1254"/>
      <c r="D37" s="1254"/>
      <c r="E37" s="1254"/>
      <c r="F37" s="1254"/>
      <c r="G37" s="1254"/>
      <c r="H37" s="1254"/>
      <c r="I37" s="1254"/>
      <c r="J37" s="1254"/>
      <c r="K37" s="1254"/>
      <c r="L37" s="1254"/>
      <c r="M37" s="1254"/>
      <c r="N37" s="1254"/>
      <c r="O37" s="1254"/>
      <c r="P37" s="1254"/>
      <c r="Q37" s="1254"/>
      <c r="R37" s="1255"/>
    </row>
    <row r="38" spans="1:18" ht="116" x14ac:dyDescent="0.35">
      <c r="A38" s="524" t="s">
        <v>1473</v>
      </c>
      <c r="B38" s="524">
        <v>1</v>
      </c>
      <c r="C38" s="524">
        <v>4</v>
      </c>
      <c r="D38" s="524">
        <v>2</v>
      </c>
      <c r="E38" s="525" t="s">
        <v>1585</v>
      </c>
      <c r="F38" s="525" t="s">
        <v>1586</v>
      </c>
      <c r="G38" s="524" t="s">
        <v>168</v>
      </c>
      <c r="H38" s="524" t="s">
        <v>54</v>
      </c>
      <c r="I38" s="524">
        <v>13</v>
      </c>
      <c r="J38" s="524" t="s">
        <v>1571</v>
      </c>
      <c r="K38" s="524" t="s">
        <v>35</v>
      </c>
      <c r="L38" s="526"/>
      <c r="M38" s="527">
        <v>44160</v>
      </c>
      <c r="N38" s="526"/>
      <c r="O38" s="527">
        <v>44160</v>
      </c>
      <c r="P38" s="528"/>
      <c r="Q38" s="524" t="s">
        <v>923</v>
      </c>
      <c r="R38" s="524" t="s">
        <v>935</v>
      </c>
    </row>
    <row r="39" spans="1:18" ht="25.5" customHeight="1" x14ac:dyDescent="0.35">
      <c r="A39" s="1281" t="s">
        <v>1587</v>
      </c>
      <c r="B39" s="1281"/>
      <c r="C39" s="1281"/>
      <c r="D39" s="1281"/>
      <c r="E39" s="1281"/>
      <c r="F39" s="1281"/>
      <c r="G39" s="1281"/>
      <c r="H39" s="1281"/>
      <c r="I39" s="1281"/>
      <c r="J39" s="1281"/>
      <c r="K39" s="1281"/>
      <c r="L39" s="1281"/>
      <c r="M39" s="1281"/>
      <c r="N39" s="1281"/>
      <c r="O39" s="1281"/>
      <c r="P39" s="1281"/>
      <c r="Q39" s="1281"/>
      <c r="R39" s="1281"/>
    </row>
    <row r="41" spans="1:18" ht="15.5" x14ac:dyDescent="0.35">
      <c r="M41" s="761"/>
      <c r="N41" s="744" t="s">
        <v>202</v>
      </c>
      <c r="O41" s="744"/>
      <c r="P41" s="744"/>
    </row>
    <row r="42" spans="1:18" x14ac:dyDescent="0.35">
      <c r="M42" s="761"/>
      <c r="N42" s="141" t="s">
        <v>33</v>
      </c>
      <c r="O42" s="761" t="s">
        <v>34</v>
      </c>
      <c r="P42" s="761"/>
    </row>
    <row r="43" spans="1:18" x14ac:dyDescent="0.35">
      <c r="M43" s="761"/>
      <c r="N43" s="141"/>
      <c r="O43" s="141">
        <v>2020</v>
      </c>
      <c r="P43" s="141">
        <v>2021</v>
      </c>
    </row>
    <row r="44" spans="1:18" x14ac:dyDescent="0.35">
      <c r="M44" s="141" t="s">
        <v>316</v>
      </c>
      <c r="N44" s="108">
        <v>12</v>
      </c>
      <c r="O44" s="109">
        <f>O7+O10+O12+O16+O18+O19+O22+O23+O26+O33</f>
        <v>360000</v>
      </c>
      <c r="P44" s="109">
        <f>P9+P15</f>
        <v>50000</v>
      </c>
    </row>
    <row r="45" spans="1:18" x14ac:dyDescent="0.35">
      <c r="M45" s="343" t="s">
        <v>317</v>
      </c>
      <c r="N45" s="172">
        <v>12</v>
      </c>
      <c r="O45" s="305">
        <f>O7+O10+O13+O18+O22+O23+O29+O35+O38</f>
        <v>352160</v>
      </c>
      <c r="P45" s="305">
        <f>P9+P15+P20</f>
        <v>70000</v>
      </c>
    </row>
  </sheetData>
  <mergeCells count="12403">
    <mergeCell ref="O35:O36"/>
    <mergeCell ref="P35:P36"/>
    <mergeCell ref="Q35:Q36"/>
    <mergeCell ref="R35:R36"/>
    <mergeCell ref="A37:R37"/>
    <mergeCell ref="A39:R39"/>
    <mergeCell ref="M41:M43"/>
    <mergeCell ref="N41:P41"/>
    <mergeCell ref="O42:P42"/>
    <mergeCell ref="RCQ25:RCQ26"/>
    <mergeCell ref="RCR25:RCR26"/>
    <mergeCell ref="RCS25:RCS26"/>
    <mergeCell ref="RCT25:RCT26"/>
    <mergeCell ref="RCU25:RCU26"/>
    <mergeCell ref="RCV25:RCV26"/>
    <mergeCell ref="RCW25:RCW26"/>
    <mergeCell ref="RCN25:RCN26"/>
    <mergeCell ref="RCO25:RCO26"/>
    <mergeCell ref="RCP25:RCP26"/>
    <mergeCell ref="RAC25:RAC26"/>
    <mergeCell ref="RAD25:RAD26"/>
    <mergeCell ref="RAE25:RAE26"/>
    <mergeCell ref="RAF25:RAF26"/>
    <mergeCell ref="RAG25:RAG26"/>
    <mergeCell ref="RAH25:RAH26"/>
    <mergeCell ref="RAI25:RAI26"/>
    <mergeCell ref="RAJ25:RAJ26"/>
    <mergeCell ref="RAK25:RAK26"/>
    <mergeCell ref="RAL25:RAL26"/>
    <mergeCell ref="RAM25:RAM26"/>
    <mergeCell ref="RAN25:RAN26"/>
    <mergeCell ref="RAO25:RAO26"/>
    <mergeCell ref="RAP25:RAP26"/>
    <mergeCell ref="RAQ25:RAQ26"/>
    <mergeCell ref="RAR25:RAR26"/>
    <mergeCell ref="RAS25:RAS26"/>
    <mergeCell ref="RAT25:RAT26"/>
    <mergeCell ref="RAU25:RAU26"/>
    <mergeCell ref="RAV25:RAV26"/>
    <mergeCell ref="RAW25:RAW26"/>
    <mergeCell ref="RAX25:RAX26"/>
    <mergeCell ref="RAY25:RAY26"/>
    <mergeCell ref="RAZ25:RAZ26"/>
    <mergeCell ref="RBA25:RBA26"/>
    <mergeCell ref="RBB25:RBB26"/>
    <mergeCell ref="RBC25:RBC26"/>
    <mergeCell ref="RBD25:RBD26"/>
    <mergeCell ref="RBE25:RBE26"/>
    <mergeCell ref="RBF25:RBF26"/>
    <mergeCell ref="RBG25:RBG26"/>
    <mergeCell ref="RBH25:RBH26"/>
    <mergeCell ref="RBI25:RBI26"/>
    <mergeCell ref="QYV25:QYV26"/>
    <mergeCell ref="QYW25:QYW26"/>
    <mergeCell ref="QYX25:QYX26"/>
    <mergeCell ref="QYY25:QYY26"/>
    <mergeCell ref="QYZ25:QYZ26"/>
    <mergeCell ref="QZA25:QZA26"/>
    <mergeCell ref="QZB25:QZB26"/>
    <mergeCell ref="QZC25:QZC26"/>
    <mergeCell ref="QZD25:QZD26"/>
    <mergeCell ref="QZE25:QZE26"/>
    <mergeCell ref="QZF25:QZF26"/>
    <mergeCell ref="QZG25:QZG26"/>
    <mergeCell ref="RCX25:RCX26"/>
    <mergeCell ref="RCY25:RCY26"/>
    <mergeCell ref="RCZ25:RCZ26"/>
    <mergeCell ref="RDA25:RDA26"/>
    <mergeCell ref="RDB25:RDB26"/>
    <mergeCell ref="RDC25:RDC26"/>
    <mergeCell ref="RDD25:RDD26"/>
    <mergeCell ref="RDE25:RDE26"/>
    <mergeCell ref="RDF25:RDF26"/>
    <mergeCell ref="RDG25:RDG26"/>
    <mergeCell ref="RDH25:RDH26"/>
    <mergeCell ref="RDI25:RDI26"/>
    <mergeCell ref="RDJ25:RDJ26"/>
    <mergeCell ref="RDK25:RDK26"/>
    <mergeCell ref="RDL25:RDL26"/>
    <mergeCell ref="RDM25:RDM26"/>
    <mergeCell ref="RDN25:RDN26"/>
    <mergeCell ref="RDO25:RDO26"/>
    <mergeCell ref="A26:A28"/>
    <mergeCell ref="B26:B28"/>
    <mergeCell ref="C26:C28"/>
    <mergeCell ref="D26:D28"/>
    <mergeCell ref="E26:E28"/>
    <mergeCell ref="F26:F28"/>
    <mergeCell ref="G26:G27"/>
    <mergeCell ref="J26:J28"/>
    <mergeCell ref="K26:K28"/>
    <mergeCell ref="L26:L28"/>
    <mergeCell ref="M26:M28"/>
    <mergeCell ref="N26:N28"/>
    <mergeCell ref="O26:O28"/>
    <mergeCell ref="P26:P28"/>
    <mergeCell ref="Q26:Q28"/>
    <mergeCell ref="R26:R28"/>
    <mergeCell ref="RBJ25:RBJ26"/>
    <mergeCell ref="RBK25:RBK26"/>
    <mergeCell ref="RBL25:RBL26"/>
    <mergeCell ref="RBM25:RBM26"/>
    <mergeCell ref="RBN25:RBN26"/>
    <mergeCell ref="RBO25:RBO26"/>
    <mergeCell ref="RBP25:RBP26"/>
    <mergeCell ref="RBQ25:RBQ26"/>
    <mergeCell ref="RBR25:RBR26"/>
    <mergeCell ref="RBS25:RBS26"/>
    <mergeCell ref="RBT25:RBT26"/>
    <mergeCell ref="RBU25:RBU26"/>
    <mergeCell ref="RBV25:RBV26"/>
    <mergeCell ref="RBW25:RBW26"/>
    <mergeCell ref="RBX25:RBX26"/>
    <mergeCell ref="RBY25:RBY26"/>
    <mergeCell ref="RBZ25:RBZ26"/>
    <mergeCell ref="RCA25:RCA26"/>
    <mergeCell ref="RCB25:RCB26"/>
    <mergeCell ref="RCC25:RCC26"/>
    <mergeCell ref="RCD25:RCD26"/>
    <mergeCell ref="RCE25:RCE26"/>
    <mergeCell ref="RCF25:RCF26"/>
    <mergeCell ref="RCG25:RCG26"/>
    <mergeCell ref="RCH25:RCH26"/>
    <mergeCell ref="RCI25:RCI26"/>
    <mergeCell ref="RCJ25:RCJ26"/>
    <mergeCell ref="RCK25:RCK26"/>
    <mergeCell ref="RCL25:RCL26"/>
    <mergeCell ref="RCM25:RCM26"/>
    <mergeCell ref="QZH25:QZH26"/>
    <mergeCell ref="QZI25:QZI26"/>
    <mergeCell ref="QZJ25:QZJ26"/>
    <mergeCell ref="QZK25:QZK26"/>
    <mergeCell ref="QZL25:QZL26"/>
    <mergeCell ref="QZM25:QZM26"/>
    <mergeCell ref="QZN25:QZN26"/>
    <mergeCell ref="QZO25:QZO26"/>
    <mergeCell ref="QZP25:QZP26"/>
    <mergeCell ref="QZQ25:QZQ26"/>
    <mergeCell ref="QZR25:QZR26"/>
    <mergeCell ref="QZS25:QZS26"/>
    <mergeCell ref="QZT25:QZT26"/>
    <mergeCell ref="QZU25:QZU26"/>
    <mergeCell ref="QZV25:QZV26"/>
    <mergeCell ref="QZW25:QZW26"/>
    <mergeCell ref="QZX25:QZX26"/>
    <mergeCell ref="QZY25:QZY26"/>
    <mergeCell ref="QZZ25:QZZ26"/>
    <mergeCell ref="RAA25:RAA26"/>
    <mergeCell ref="RAB25:RAB26"/>
    <mergeCell ref="QXO25:QXO26"/>
    <mergeCell ref="QXP25:QXP26"/>
    <mergeCell ref="QXQ25:QXQ26"/>
    <mergeCell ref="QXR25:QXR26"/>
    <mergeCell ref="QXS25:QXS26"/>
    <mergeCell ref="QXT25:QXT26"/>
    <mergeCell ref="QXU25:QXU26"/>
    <mergeCell ref="QXV25:QXV26"/>
    <mergeCell ref="QXW25:QXW26"/>
    <mergeCell ref="QXX25:QXX26"/>
    <mergeCell ref="QXY25:QXY26"/>
    <mergeCell ref="QXZ25:QXZ26"/>
    <mergeCell ref="QYA25:QYA26"/>
    <mergeCell ref="QYB25:QYB26"/>
    <mergeCell ref="QYC25:QYC26"/>
    <mergeCell ref="QYD25:QYD26"/>
    <mergeCell ref="QYE25:QYE26"/>
    <mergeCell ref="QYF25:QYF26"/>
    <mergeCell ref="QYG25:QYG26"/>
    <mergeCell ref="QYH25:QYH26"/>
    <mergeCell ref="QYI25:QYI26"/>
    <mergeCell ref="QYJ25:QYJ26"/>
    <mergeCell ref="QYK25:QYK26"/>
    <mergeCell ref="QYL25:QYL26"/>
    <mergeCell ref="QYM25:QYM26"/>
    <mergeCell ref="QYN25:QYN26"/>
    <mergeCell ref="QYO25:QYO26"/>
    <mergeCell ref="QYP25:QYP26"/>
    <mergeCell ref="QYQ25:QYQ26"/>
    <mergeCell ref="QYR25:QYR26"/>
    <mergeCell ref="QYS25:QYS26"/>
    <mergeCell ref="QYT25:QYT26"/>
    <mergeCell ref="QYU25:QYU26"/>
    <mergeCell ref="QWH25:QWH26"/>
    <mergeCell ref="QWI25:QWI26"/>
    <mergeCell ref="QWJ25:QWJ26"/>
    <mergeCell ref="QWK25:QWK26"/>
    <mergeCell ref="QWL25:QWL26"/>
    <mergeCell ref="QWM25:QWM26"/>
    <mergeCell ref="QWN25:QWN26"/>
    <mergeCell ref="QWO25:QWO26"/>
    <mergeCell ref="QWP25:QWP26"/>
    <mergeCell ref="QWQ25:QWQ26"/>
    <mergeCell ref="QWR25:QWR26"/>
    <mergeCell ref="QWS25:QWS26"/>
    <mergeCell ref="QWT25:QWT26"/>
    <mergeCell ref="QWU25:QWU26"/>
    <mergeCell ref="QWV25:QWV26"/>
    <mergeCell ref="QWW25:QWW26"/>
    <mergeCell ref="QWX25:QWX26"/>
    <mergeCell ref="QWY25:QWY26"/>
    <mergeCell ref="QWZ25:QWZ26"/>
    <mergeCell ref="QXA25:QXA26"/>
    <mergeCell ref="QXB25:QXB26"/>
    <mergeCell ref="QXC25:QXC26"/>
    <mergeCell ref="QXD25:QXD26"/>
    <mergeCell ref="QXE25:QXE26"/>
    <mergeCell ref="QXF25:QXF26"/>
    <mergeCell ref="QXG25:QXG26"/>
    <mergeCell ref="QXH25:QXH26"/>
    <mergeCell ref="QXI25:QXI26"/>
    <mergeCell ref="QXJ25:QXJ26"/>
    <mergeCell ref="QXK25:QXK26"/>
    <mergeCell ref="QXL25:QXL26"/>
    <mergeCell ref="QXM25:QXM26"/>
    <mergeCell ref="QXN25:QXN26"/>
    <mergeCell ref="QVA25:QVA26"/>
    <mergeCell ref="QVB25:QVB26"/>
    <mergeCell ref="QVC25:QVC26"/>
    <mergeCell ref="QVD25:QVD26"/>
    <mergeCell ref="QVE25:QVE26"/>
    <mergeCell ref="QVF25:QVF26"/>
    <mergeCell ref="QVG25:QVG26"/>
    <mergeCell ref="QVH25:QVH26"/>
    <mergeCell ref="QVI25:QVI26"/>
    <mergeCell ref="QVJ25:QVJ26"/>
    <mergeCell ref="QVK25:QVK26"/>
    <mergeCell ref="QVL25:QVL26"/>
    <mergeCell ref="QVM25:QVM26"/>
    <mergeCell ref="QVN25:QVN26"/>
    <mergeCell ref="QVO25:QVO26"/>
    <mergeCell ref="QVP25:QVP26"/>
    <mergeCell ref="QVQ25:QVQ26"/>
    <mergeCell ref="QVR25:QVR26"/>
    <mergeCell ref="QVS25:QVS26"/>
    <mergeCell ref="QVT25:QVT26"/>
    <mergeCell ref="QVU25:QVU26"/>
    <mergeCell ref="QVV25:QVV26"/>
    <mergeCell ref="QVW25:QVW26"/>
    <mergeCell ref="QVX25:QVX26"/>
    <mergeCell ref="QVY25:QVY26"/>
    <mergeCell ref="QVZ25:QVZ26"/>
    <mergeCell ref="QWA25:QWA26"/>
    <mergeCell ref="QWB25:QWB26"/>
    <mergeCell ref="QWC25:QWC26"/>
    <mergeCell ref="QWD25:QWD26"/>
    <mergeCell ref="QWE25:QWE26"/>
    <mergeCell ref="QWF25:QWF26"/>
    <mergeCell ref="QWG25:QWG26"/>
    <mergeCell ref="QTT25:QTT26"/>
    <mergeCell ref="QTU25:QTU26"/>
    <mergeCell ref="QTV25:QTV26"/>
    <mergeCell ref="QTW25:QTW26"/>
    <mergeCell ref="QTX25:QTX26"/>
    <mergeCell ref="QTY25:QTY26"/>
    <mergeCell ref="QTZ25:QTZ26"/>
    <mergeCell ref="QUA25:QUA26"/>
    <mergeCell ref="QUB25:QUB26"/>
    <mergeCell ref="QUC25:QUC26"/>
    <mergeCell ref="QUD25:QUD26"/>
    <mergeCell ref="QUE25:QUE26"/>
    <mergeCell ref="QUF25:QUF26"/>
    <mergeCell ref="QUG25:QUG26"/>
    <mergeCell ref="QUH25:QUH26"/>
    <mergeCell ref="QUI25:QUI26"/>
    <mergeCell ref="QUJ25:QUJ26"/>
    <mergeCell ref="QUK25:QUK26"/>
    <mergeCell ref="QUL25:QUL26"/>
    <mergeCell ref="QUM25:QUM26"/>
    <mergeCell ref="QUN25:QUN26"/>
    <mergeCell ref="QUO25:QUO26"/>
    <mergeCell ref="QUP25:QUP26"/>
    <mergeCell ref="QUQ25:QUQ26"/>
    <mergeCell ref="QUR25:QUR26"/>
    <mergeCell ref="QUS25:QUS26"/>
    <mergeCell ref="QUT25:QUT26"/>
    <mergeCell ref="QUU25:QUU26"/>
    <mergeCell ref="QUV25:QUV26"/>
    <mergeCell ref="QUW25:QUW26"/>
    <mergeCell ref="QUX25:QUX26"/>
    <mergeCell ref="QUY25:QUY26"/>
    <mergeCell ref="QUZ25:QUZ26"/>
    <mergeCell ref="QSM25:QSM26"/>
    <mergeCell ref="QSN25:QSN26"/>
    <mergeCell ref="QSO25:QSO26"/>
    <mergeCell ref="QSP25:QSP26"/>
    <mergeCell ref="QSQ25:QSQ26"/>
    <mergeCell ref="QSR25:QSR26"/>
    <mergeCell ref="QSS25:QSS26"/>
    <mergeCell ref="QST25:QST26"/>
    <mergeCell ref="QSU25:QSU26"/>
    <mergeCell ref="QSV25:QSV26"/>
    <mergeCell ref="QSW25:QSW26"/>
    <mergeCell ref="QSX25:QSX26"/>
    <mergeCell ref="QSY25:QSY26"/>
    <mergeCell ref="QSZ25:QSZ26"/>
    <mergeCell ref="QTA25:QTA26"/>
    <mergeCell ref="QTB25:QTB26"/>
    <mergeCell ref="QTC25:QTC26"/>
    <mergeCell ref="QTD25:QTD26"/>
    <mergeCell ref="QTE25:QTE26"/>
    <mergeCell ref="QTF25:QTF26"/>
    <mergeCell ref="QTG25:QTG26"/>
    <mergeCell ref="QTH25:QTH26"/>
    <mergeCell ref="QTI25:QTI26"/>
    <mergeCell ref="QTJ25:QTJ26"/>
    <mergeCell ref="QTK25:QTK26"/>
    <mergeCell ref="QTL25:QTL26"/>
    <mergeCell ref="QTM25:QTM26"/>
    <mergeCell ref="QTN25:QTN26"/>
    <mergeCell ref="QTO25:QTO26"/>
    <mergeCell ref="QTP25:QTP26"/>
    <mergeCell ref="QTQ25:QTQ26"/>
    <mergeCell ref="QTR25:QTR26"/>
    <mergeCell ref="QTS25:QTS26"/>
    <mergeCell ref="QRF25:QRF26"/>
    <mergeCell ref="QRG25:QRG26"/>
    <mergeCell ref="QRH25:QRH26"/>
    <mergeCell ref="QRI25:QRI26"/>
    <mergeCell ref="QRJ25:QRJ26"/>
    <mergeCell ref="QRK25:QRK26"/>
    <mergeCell ref="QRL25:QRL26"/>
    <mergeCell ref="QRM25:QRM26"/>
    <mergeCell ref="QRN25:QRN26"/>
    <mergeCell ref="QRO25:QRO26"/>
    <mergeCell ref="QRP25:QRP26"/>
    <mergeCell ref="QRQ25:QRQ26"/>
    <mergeCell ref="QRR25:QRR26"/>
    <mergeCell ref="QRS25:QRS26"/>
    <mergeCell ref="QRT25:QRT26"/>
    <mergeCell ref="QRU25:QRU26"/>
    <mergeCell ref="QRV25:QRV26"/>
    <mergeCell ref="QRW25:QRW26"/>
    <mergeCell ref="QRX25:QRX26"/>
    <mergeCell ref="QRY25:QRY26"/>
    <mergeCell ref="QRZ25:QRZ26"/>
    <mergeCell ref="QSA25:QSA26"/>
    <mergeCell ref="QSB25:QSB26"/>
    <mergeCell ref="QSC25:QSC26"/>
    <mergeCell ref="QSD25:QSD26"/>
    <mergeCell ref="QSE25:QSE26"/>
    <mergeCell ref="QSF25:QSF26"/>
    <mergeCell ref="QSG25:QSG26"/>
    <mergeCell ref="QSH25:QSH26"/>
    <mergeCell ref="QSI25:QSI26"/>
    <mergeCell ref="QSJ25:QSJ26"/>
    <mergeCell ref="QSK25:QSK26"/>
    <mergeCell ref="QSL25:QSL26"/>
    <mergeCell ref="QPY25:QPY26"/>
    <mergeCell ref="QPZ25:QPZ26"/>
    <mergeCell ref="QQA25:QQA26"/>
    <mergeCell ref="QQB25:QQB26"/>
    <mergeCell ref="QQC25:QQC26"/>
    <mergeCell ref="QQD25:QQD26"/>
    <mergeCell ref="QQE25:QQE26"/>
    <mergeCell ref="QQF25:QQF26"/>
    <mergeCell ref="QQG25:QQG26"/>
    <mergeCell ref="QQH25:QQH26"/>
    <mergeCell ref="QQI25:QQI26"/>
    <mergeCell ref="QQJ25:QQJ26"/>
    <mergeCell ref="QQK25:QQK26"/>
    <mergeCell ref="QQL25:QQL26"/>
    <mergeCell ref="QQM25:QQM26"/>
    <mergeCell ref="QQN25:QQN26"/>
    <mergeCell ref="QQO25:QQO26"/>
    <mergeCell ref="QQP25:QQP26"/>
    <mergeCell ref="QQQ25:QQQ26"/>
    <mergeCell ref="QQR25:QQR26"/>
    <mergeCell ref="QQS25:QQS26"/>
    <mergeCell ref="QQT25:QQT26"/>
    <mergeCell ref="QQU25:QQU26"/>
    <mergeCell ref="QQV25:QQV26"/>
    <mergeCell ref="QQW25:QQW26"/>
    <mergeCell ref="QQX25:QQX26"/>
    <mergeCell ref="QQY25:QQY26"/>
    <mergeCell ref="QQZ25:QQZ26"/>
    <mergeCell ref="QRA25:QRA26"/>
    <mergeCell ref="QRB25:QRB26"/>
    <mergeCell ref="QRC25:QRC26"/>
    <mergeCell ref="QRD25:QRD26"/>
    <mergeCell ref="QRE25:QRE26"/>
    <mergeCell ref="QOR25:QOR26"/>
    <mergeCell ref="QOS25:QOS26"/>
    <mergeCell ref="QOT25:QOT26"/>
    <mergeCell ref="QOU25:QOU26"/>
    <mergeCell ref="QOV25:QOV26"/>
    <mergeCell ref="QOW25:QOW26"/>
    <mergeCell ref="QOX25:QOX26"/>
    <mergeCell ref="QOY25:QOY26"/>
    <mergeCell ref="QOZ25:QOZ26"/>
    <mergeCell ref="QPA25:QPA26"/>
    <mergeCell ref="QPB25:QPB26"/>
    <mergeCell ref="QPC25:QPC26"/>
    <mergeCell ref="QPD25:QPD26"/>
    <mergeCell ref="QPE25:QPE26"/>
    <mergeCell ref="QPF25:QPF26"/>
    <mergeCell ref="QPG25:QPG26"/>
    <mergeCell ref="QPH25:QPH26"/>
    <mergeCell ref="QPI25:QPI26"/>
    <mergeCell ref="QPJ25:QPJ26"/>
    <mergeCell ref="QPK25:QPK26"/>
    <mergeCell ref="QPL25:QPL26"/>
    <mergeCell ref="QPM25:QPM26"/>
    <mergeCell ref="QPN25:QPN26"/>
    <mergeCell ref="QPO25:QPO26"/>
    <mergeCell ref="QPP25:QPP26"/>
    <mergeCell ref="QPQ25:QPQ26"/>
    <mergeCell ref="QPR25:QPR26"/>
    <mergeCell ref="QPS25:QPS26"/>
    <mergeCell ref="QPT25:QPT26"/>
    <mergeCell ref="QPU25:QPU26"/>
    <mergeCell ref="QPV25:QPV26"/>
    <mergeCell ref="QPW25:QPW26"/>
    <mergeCell ref="QPX25:QPX26"/>
    <mergeCell ref="QNK25:QNK26"/>
    <mergeCell ref="QNL25:QNL26"/>
    <mergeCell ref="QNM25:QNM26"/>
    <mergeCell ref="QNN25:QNN26"/>
    <mergeCell ref="QNO25:QNO26"/>
    <mergeCell ref="QNP25:QNP26"/>
    <mergeCell ref="QNQ25:QNQ26"/>
    <mergeCell ref="QNR25:QNR26"/>
    <mergeCell ref="QNS25:QNS26"/>
    <mergeCell ref="QNT25:QNT26"/>
    <mergeCell ref="QNU25:QNU26"/>
    <mergeCell ref="QNV25:QNV26"/>
    <mergeCell ref="QNW25:QNW26"/>
    <mergeCell ref="QNX25:QNX26"/>
    <mergeCell ref="QNY25:QNY26"/>
    <mergeCell ref="QNZ25:QNZ26"/>
    <mergeCell ref="QOA25:QOA26"/>
    <mergeCell ref="QOB25:QOB26"/>
    <mergeCell ref="QOC25:QOC26"/>
    <mergeCell ref="QOD25:QOD26"/>
    <mergeCell ref="QOE25:QOE26"/>
    <mergeCell ref="QOF25:QOF26"/>
    <mergeCell ref="QOG25:QOG26"/>
    <mergeCell ref="QOH25:QOH26"/>
    <mergeCell ref="QOI25:QOI26"/>
    <mergeCell ref="QOJ25:QOJ26"/>
    <mergeCell ref="QOK25:QOK26"/>
    <mergeCell ref="QOL25:QOL26"/>
    <mergeCell ref="QOM25:QOM26"/>
    <mergeCell ref="QON25:QON26"/>
    <mergeCell ref="QOO25:QOO26"/>
    <mergeCell ref="QOP25:QOP26"/>
    <mergeCell ref="QOQ25:QOQ26"/>
    <mergeCell ref="QMD25:QMD26"/>
    <mergeCell ref="QME25:QME26"/>
    <mergeCell ref="QMF25:QMF26"/>
    <mergeCell ref="QMG25:QMG26"/>
    <mergeCell ref="QMH25:QMH26"/>
    <mergeCell ref="QMI25:QMI26"/>
    <mergeCell ref="QMJ25:QMJ26"/>
    <mergeCell ref="QMK25:QMK26"/>
    <mergeCell ref="QML25:QML26"/>
    <mergeCell ref="QMM25:QMM26"/>
    <mergeCell ref="QMN25:QMN26"/>
    <mergeCell ref="QMO25:QMO26"/>
    <mergeCell ref="QMP25:QMP26"/>
    <mergeCell ref="QMQ25:QMQ26"/>
    <mergeCell ref="QMR25:QMR26"/>
    <mergeCell ref="QMS25:QMS26"/>
    <mergeCell ref="QMT25:QMT26"/>
    <mergeCell ref="QMU25:QMU26"/>
    <mergeCell ref="QMV25:QMV26"/>
    <mergeCell ref="QMW25:QMW26"/>
    <mergeCell ref="QMX25:QMX26"/>
    <mergeCell ref="QMY25:QMY26"/>
    <mergeCell ref="QMZ25:QMZ26"/>
    <mergeCell ref="QNA25:QNA26"/>
    <mergeCell ref="QNB25:QNB26"/>
    <mergeCell ref="QNC25:QNC26"/>
    <mergeCell ref="QND25:QND26"/>
    <mergeCell ref="QNE25:QNE26"/>
    <mergeCell ref="QNF25:QNF26"/>
    <mergeCell ref="QNG25:QNG26"/>
    <mergeCell ref="QNH25:QNH26"/>
    <mergeCell ref="QNI25:QNI26"/>
    <mergeCell ref="QNJ25:QNJ26"/>
    <mergeCell ref="QKW25:QKW26"/>
    <mergeCell ref="QKX25:QKX26"/>
    <mergeCell ref="QKY25:QKY26"/>
    <mergeCell ref="QKZ25:QKZ26"/>
    <mergeCell ref="QLA25:QLA26"/>
    <mergeCell ref="QLB25:QLB26"/>
    <mergeCell ref="QLC25:QLC26"/>
    <mergeCell ref="QLD25:QLD26"/>
    <mergeCell ref="QLE25:QLE26"/>
    <mergeCell ref="QLF25:QLF26"/>
    <mergeCell ref="QLG25:QLG26"/>
    <mergeCell ref="QLH25:QLH26"/>
    <mergeCell ref="QLI25:QLI26"/>
    <mergeCell ref="QLJ25:QLJ26"/>
    <mergeCell ref="QLK25:QLK26"/>
    <mergeCell ref="QLL25:QLL26"/>
    <mergeCell ref="QLM25:QLM26"/>
    <mergeCell ref="QLN25:QLN26"/>
    <mergeCell ref="QLO25:QLO26"/>
    <mergeCell ref="QLP25:QLP26"/>
    <mergeCell ref="QLQ25:QLQ26"/>
    <mergeCell ref="QLR25:QLR26"/>
    <mergeCell ref="QLS25:QLS26"/>
    <mergeCell ref="QLT25:QLT26"/>
    <mergeCell ref="QLU25:QLU26"/>
    <mergeCell ref="QLV25:QLV26"/>
    <mergeCell ref="QLW25:QLW26"/>
    <mergeCell ref="QLX25:QLX26"/>
    <mergeCell ref="QLY25:QLY26"/>
    <mergeCell ref="QLZ25:QLZ26"/>
    <mergeCell ref="QMA25:QMA26"/>
    <mergeCell ref="QMB25:QMB26"/>
    <mergeCell ref="QMC25:QMC26"/>
    <mergeCell ref="QJP25:QJP26"/>
    <mergeCell ref="QJQ25:QJQ26"/>
    <mergeCell ref="QJR25:QJR26"/>
    <mergeCell ref="QJS25:QJS26"/>
    <mergeCell ref="QJT25:QJT26"/>
    <mergeCell ref="QJU25:QJU26"/>
    <mergeCell ref="QJV25:QJV26"/>
    <mergeCell ref="QJW25:QJW26"/>
    <mergeCell ref="QJX25:QJX26"/>
    <mergeCell ref="QJY25:QJY26"/>
    <mergeCell ref="QJZ25:QJZ26"/>
    <mergeCell ref="QKA25:QKA26"/>
    <mergeCell ref="QKB25:QKB26"/>
    <mergeCell ref="QKC25:QKC26"/>
    <mergeCell ref="QKD25:QKD26"/>
    <mergeCell ref="QKE25:QKE26"/>
    <mergeCell ref="QKF25:QKF26"/>
    <mergeCell ref="QKG25:QKG26"/>
    <mergeCell ref="QKH25:QKH26"/>
    <mergeCell ref="QKI25:QKI26"/>
    <mergeCell ref="QKJ25:QKJ26"/>
    <mergeCell ref="QKK25:QKK26"/>
    <mergeCell ref="QKL25:QKL26"/>
    <mergeCell ref="QKM25:QKM26"/>
    <mergeCell ref="QKN25:QKN26"/>
    <mergeCell ref="QKO25:QKO26"/>
    <mergeCell ref="QKP25:QKP26"/>
    <mergeCell ref="QKQ25:QKQ26"/>
    <mergeCell ref="QKR25:QKR26"/>
    <mergeCell ref="QKS25:QKS26"/>
    <mergeCell ref="QKT25:QKT26"/>
    <mergeCell ref="QKU25:QKU26"/>
    <mergeCell ref="QKV25:QKV26"/>
    <mergeCell ref="QII25:QII26"/>
    <mergeCell ref="QIJ25:QIJ26"/>
    <mergeCell ref="QIK25:QIK26"/>
    <mergeCell ref="QIL25:QIL26"/>
    <mergeCell ref="QIM25:QIM26"/>
    <mergeCell ref="QIN25:QIN26"/>
    <mergeCell ref="QIO25:QIO26"/>
    <mergeCell ref="QIP25:QIP26"/>
    <mergeCell ref="QIQ25:QIQ26"/>
    <mergeCell ref="QIR25:QIR26"/>
    <mergeCell ref="QIS25:QIS26"/>
    <mergeCell ref="QIT25:QIT26"/>
    <mergeCell ref="QIU25:QIU26"/>
    <mergeCell ref="QIV25:QIV26"/>
    <mergeCell ref="QIW25:QIW26"/>
    <mergeCell ref="QIX25:QIX26"/>
    <mergeCell ref="QIY25:QIY26"/>
    <mergeCell ref="QIZ25:QIZ26"/>
    <mergeCell ref="QJA25:QJA26"/>
    <mergeCell ref="QJB25:QJB26"/>
    <mergeCell ref="QJC25:QJC26"/>
    <mergeCell ref="QJD25:QJD26"/>
    <mergeCell ref="QJE25:QJE26"/>
    <mergeCell ref="QJF25:QJF26"/>
    <mergeCell ref="QJG25:QJG26"/>
    <mergeCell ref="QJH25:QJH26"/>
    <mergeCell ref="QJI25:QJI26"/>
    <mergeCell ref="QJJ25:QJJ26"/>
    <mergeCell ref="QJK25:QJK26"/>
    <mergeCell ref="QJL25:QJL26"/>
    <mergeCell ref="QJM25:QJM26"/>
    <mergeCell ref="QJN25:QJN26"/>
    <mergeCell ref="QJO25:QJO26"/>
    <mergeCell ref="QHB25:QHB26"/>
    <mergeCell ref="QHC25:QHC26"/>
    <mergeCell ref="QHD25:QHD26"/>
    <mergeCell ref="QHE25:QHE26"/>
    <mergeCell ref="QHF25:QHF26"/>
    <mergeCell ref="QHG25:QHG26"/>
    <mergeCell ref="QHH25:QHH26"/>
    <mergeCell ref="QHI25:QHI26"/>
    <mergeCell ref="QHJ25:QHJ26"/>
    <mergeCell ref="QHK25:QHK26"/>
    <mergeCell ref="QHL25:QHL26"/>
    <mergeCell ref="QHM25:QHM26"/>
    <mergeCell ref="QHN25:QHN26"/>
    <mergeCell ref="QHO25:QHO26"/>
    <mergeCell ref="QHP25:QHP26"/>
    <mergeCell ref="QHQ25:QHQ26"/>
    <mergeCell ref="QHR25:QHR26"/>
    <mergeCell ref="QHS25:QHS26"/>
    <mergeCell ref="QHT25:QHT26"/>
    <mergeCell ref="QHU25:QHU26"/>
    <mergeCell ref="QHV25:QHV26"/>
    <mergeCell ref="QHW25:QHW26"/>
    <mergeCell ref="QHX25:QHX26"/>
    <mergeCell ref="QHY25:QHY26"/>
    <mergeCell ref="QHZ25:QHZ26"/>
    <mergeCell ref="QIA25:QIA26"/>
    <mergeCell ref="QIB25:QIB26"/>
    <mergeCell ref="QIC25:QIC26"/>
    <mergeCell ref="QID25:QID26"/>
    <mergeCell ref="QIE25:QIE26"/>
    <mergeCell ref="QIF25:QIF26"/>
    <mergeCell ref="QIG25:QIG26"/>
    <mergeCell ref="QIH25:QIH26"/>
    <mergeCell ref="QFU25:QFU26"/>
    <mergeCell ref="QFV25:QFV26"/>
    <mergeCell ref="QFW25:QFW26"/>
    <mergeCell ref="QFX25:QFX26"/>
    <mergeCell ref="QFY25:QFY26"/>
    <mergeCell ref="QFZ25:QFZ26"/>
    <mergeCell ref="QGA25:QGA26"/>
    <mergeCell ref="QGB25:QGB26"/>
    <mergeCell ref="QGC25:QGC26"/>
    <mergeCell ref="QGD25:QGD26"/>
    <mergeCell ref="QGE25:QGE26"/>
    <mergeCell ref="QGF25:QGF26"/>
    <mergeCell ref="QGG25:QGG26"/>
    <mergeCell ref="QGH25:QGH26"/>
    <mergeCell ref="QGI25:QGI26"/>
    <mergeCell ref="QGJ25:QGJ26"/>
    <mergeCell ref="QGK25:QGK26"/>
    <mergeCell ref="QGL25:QGL26"/>
    <mergeCell ref="QGM25:QGM26"/>
    <mergeCell ref="QGN25:QGN26"/>
    <mergeCell ref="QGO25:QGO26"/>
    <mergeCell ref="QGP25:QGP26"/>
    <mergeCell ref="QGQ25:QGQ26"/>
    <mergeCell ref="QGR25:QGR26"/>
    <mergeCell ref="QGS25:QGS26"/>
    <mergeCell ref="QGT25:QGT26"/>
    <mergeCell ref="QGU25:QGU26"/>
    <mergeCell ref="QGV25:QGV26"/>
    <mergeCell ref="QGW25:QGW26"/>
    <mergeCell ref="QGX25:QGX26"/>
    <mergeCell ref="QGY25:QGY26"/>
    <mergeCell ref="QGZ25:QGZ26"/>
    <mergeCell ref="QHA25:QHA26"/>
    <mergeCell ref="QEN25:QEN26"/>
    <mergeCell ref="QEO25:QEO26"/>
    <mergeCell ref="QEP25:QEP26"/>
    <mergeCell ref="QEQ25:QEQ26"/>
    <mergeCell ref="QER25:QER26"/>
    <mergeCell ref="QES25:QES26"/>
    <mergeCell ref="QET25:QET26"/>
    <mergeCell ref="QEU25:QEU26"/>
    <mergeCell ref="QEV25:QEV26"/>
    <mergeCell ref="QEW25:QEW26"/>
    <mergeCell ref="QEX25:QEX26"/>
    <mergeCell ref="QEY25:QEY26"/>
    <mergeCell ref="QEZ25:QEZ26"/>
    <mergeCell ref="QFA25:QFA26"/>
    <mergeCell ref="QFB25:QFB26"/>
    <mergeCell ref="QFC25:QFC26"/>
    <mergeCell ref="QFD25:QFD26"/>
    <mergeCell ref="QFE25:QFE26"/>
    <mergeCell ref="QFF25:QFF26"/>
    <mergeCell ref="QFG25:QFG26"/>
    <mergeCell ref="QFH25:QFH26"/>
    <mergeCell ref="QFI25:QFI26"/>
    <mergeCell ref="QFJ25:QFJ26"/>
    <mergeCell ref="QFK25:QFK26"/>
    <mergeCell ref="QFL25:QFL26"/>
    <mergeCell ref="QFM25:QFM26"/>
    <mergeCell ref="QFN25:QFN26"/>
    <mergeCell ref="QFO25:QFO26"/>
    <mergeCell ref="QFP25:QFP26"/>
    <mergeCell ref="QFQ25:QFQ26"/>
    <mergeCell ref="QFR25:QFR26"/>
    <mergeCell ref="QFS25:QFS26"/>
    <mergeCell ref="QFT25:QFT26"/>
    <mergeCell ref="QDG25:QDG26"/>
    <mergeCell ref="QDH25:QDH26"/>
    <mergeCell ref="QDI25:QDI26"/>
    <mergeCell ref="QDJ25:QDJ26"/>
    <mergeCell ref="QDK25:QDK26"/>
    <mergeCell ref="QDL25:QDL26"/>
    <mergeCell ref="QDM25:QDM26"/>
    <mergeCell ref="QDN25:QDN26"/>
    <mergeCell ref="QDO25:QDO26"/>
    <mergeCell ref="QDP25:QDP26"/>
    <mergeCell ref="QDQ25:QDQ26"/>
    <mergeCell ref="QDR25:QDR26"/>
    <mergeCell ref="QDS25:QDS26"/>
    <mergeCell ref="QDT25:QDT26"/>
    <mergeCell ref="QDU25:QDU26"/>
    <mergeCell ref="QDV25:QDV26"/>
    <mergeCell ref="QDW25:QDW26"/>
    <mergeCell ref="QDX25:QDX26"/>
    <mergeCell ref="QDY25:QDY26"/>
    <mergeCell ref="QDZ25:QDZ26"/>
    <mergeCell ref="QEA25:QEA26"/>
    <mergeCell ref="QEB25:QEB26"/>
    <mergeCell ref="QEC25:QEC26"/>
    <mergeCell ref="QED25:QED26"/>
    <mergeCell ref="QEE25:QEE26"/>
    <mergeCell ref="QEF25:QEF26"/>
    <mergeCell ref="QEG25:QEG26"/>
    <mergeCell ref="QEH25:QEH26"/>
    <mergeCell ref="QEI25:QEI26"/>
    <mergeCell ref="QEJ25:QEJ26"/>
    <mergeCell ref="QEK25:QEK26"/>
    <mergeCell ref="QEL25:QEL26"/>
    <mergeCell ref="QEM25:QEM26"/>
    <mergeCell ref="QBZ25:QBZ26"/>
    <mergeCell ref="QCA25:QCA26"/>
    <mergeCell ref="QCB25:QCB26"/>
    <mergeCell ref="QCC25:QCC26"/>
    <mergeCell ref="QCD25:QCD26"/>
    <mergeCell ref="QCE25:QCE26"/>
    <mergeCell ref="QCF25:QCF26"/>
    <mergeCell ref="QCG25:QCG26"/>
    <mergeCell ref="QCH25:QCH26"/>
    <mergeCell ref="QCI25:QCI26"/>
    <mergeCell ref="QCJ25:QCJ26"/>
    <mergeCell ref="QCK25:QCK26"/>
    <mergeCell ref="QCL25:QCL26"/>
    <mergeCell ref="QCM25:QCM26"/>
    <mergeCell ref="QCN25:QCN26"/>
    <mergeCell ref="QCO25:QCO26"/>
    <mergeCell ref="QCP25:QCP26"/>
    <mergeCell ref="QCQ25:QCQ26"/>
    <mergeCell ref="QCR25:QCR26"/>
    <mergeCell ref="QCS25:QCS26"/>
    <mergeCell ref="QCT25:QCT26"/>
    <mergeCell ref="QCU25:QCU26"/>
    <mergeCell ref="QCV25:QCV26"/>
    <mergeCell ref="QCW25:QCW26"/>
    <mergeCell ref="QCX25:QCX26"/>
    <mergeCell ref="QCY25:QCY26"/>
    <mergeCell ref="QCZ25:QCZ26"/>
    <mergeCell ref="QDA25:QDA26"/>
    <mergeCell ref="QDB25:QDB26"/>
    <mergeCell ref="QDC25:QDC26"/>
    <mergeCell ref="QDD25:QDD26"/>
    <mergeCell ref="QDE25:QDE26"/>
    <mergeCell ref="QDF25:QDF26"/>
    <mergeCell ref="QAS25:QAS26"/>
    <mergeCell ref="QAT25:QAT26"/>
    <mergeCell ref="QAU25:QAU26"/>
    <mergeCell ref="QAV25:QAV26"/>
    <mergeCell ref="QAW25:QAW26"/>
    <mergeCell ref="QAX25:QAX26"/>
    <mergeCell ref="QAY25:QAY26"/>
    <mergeCell ref="QAZ25:QAZ26"/>
    <mergeCell ref="QBA25:QBA26"/>
    <mergeCell ref="QBB25:QBB26"/>
    <mergeCell ref="QBC25:QBC26"/>
    <mergeCell ref="QBD25:QBD26"/>
    <mergeCell ref="QBE25:QBE26"/>
    <mergeCell ref="QBF25:QBF26"/>
    <mergeCell ref="QBG25:QBG26"/>
    <mergeCell ref="QBH25:QBH26"/>
    <mergeCell ref="QBI25:QBI26"/>
    <mergeCell ref="QBJ25:QBJ26"/>
    <mergeCell ref="QBK25:QBK26"/>
    <mergeCell ref="QBL25:QBL26"/>
    <mergeCell ref="QBM25:QBM26"/>
    <mergeCell ref="QBN25:QBN26"/>
    <mergeCell ref="QBO25:QBO26"/>
    <mergeCell ref="QBP25:QBP26"/>
    <mergeCell ref="QBQ25:QBQ26"/>
    <mergeCell ref="QBR25:QBR26"/>
    <mergeCell ref="QBS25:QBS26"/>
    <mergeCell ref="QBT25:QBT26"/>
    <mergeCell ref="QBU25:QBU26"/>
    <mergeCell ref="QBV25:QBV26"/>
    <mergeCell ref="QBW25:QBW26"/>
    <mergeCell ref="QBX25:QBX26"/>
    <mergeCell ref="QBY25:QBY26"/>
    <mergeCell ref="PZL25:PZL26"/>
    <mergeCell ref="PZM25:PZM26"/>
    <mergeCell ref="PZN25:PZN26"/>
    <mergeCell ref="PZO25:PZO26"/>
    <mergeCell ref="PZP25:PZP26"/>
    <mergeCell ref="PZQ25:PZQ26"/>
    <mergeCell ref="PZR25:PZR26"/>
    <mergeCell ref="PZS25:PZS26"/>
    <mergeCell ref="PZT25:PZT26"/>
    <mergeCell ref="PZU25:PZU26"/>
    <mergeCell ref="PZV25:PZV26"/>
    <mergeCell ref="PZW25:PZW26"/>
    <mergeCell ref="PZX25:PZX26"/>
    <mergeCell ref="PZY25:PZY26"/>
    <mergeCell ref="PZZ25:PZZ26"/>
    <mergeCell ref="QAA25:QAA26"/>
    <mergeCell ref="QAB25:QAB26"/>
    <mergeCell ref="QAC25:QAC26"/>
    <mergeCell ref="QAD25:QAD26"/>
    <mergeCell ref="QAE25:QAE26"/>
    <mergeCell ref="QAF25:QAF26"/>
    <mergeCell ref="QAG25:QAG26"/>
    <mergeCell ref="QAH25:QAH26"/>
    <mergeCell ref="QAI25:QAI26"/>
    <mergeCell ref="QAJ25:QAJ26"/>
    <mergeCell ref="QAK25:QAK26"/>
    <mergeCell ref="QAL25:QAL26"/>
    <mergeCell ref="QAM25:QAM26"/>
    <mergeCell ref="QAN25:QAN26"/>
    <mergeCell ref="QAO25:QAO26"/>
    <mergeCell ref="QAP25:QAP26"/>
    <mergeCell ref="QAQ25:QAQ26"/>
    <mergeCell ref="QAR25:QAR26"/>
    <mergeCell ref="PYE25:PYE26"/>
    <mergeCell ref="PYF25:PYF26"/>
    <mergeCell ref="PYG25:PYG26"/>
    <mergeCell ref="PYH25:PYH26"/>
    <mergeCell ref="PYI25:PYI26"/>
    <mergeCell ref="PYJ25:PYJ26"/>
    <mergeCell ref="PYK25:PYK26"/>
    <mergeCell ref="PYL25:PYL26"/>
    <mergeCell ref="PYM25:PYM26"/>
    <mergeCell ref="PYN25:PYN26"/>
    <mergeCell ref="PYO25:PYO26"/>
    <mergeCell ref="PYP25:PYP26"/>
    <mergeCell ref="PYQ25:PYQ26"/>
    <mergeCell ref="PYR25:PYR26"/>
    <mergeCell ref="PYS25:PYS26"/>
    <mergeCell ref="PYT25:PYT26"/>
    <mergeCell ref="PYU25:PYU26"/>
    <mergeCell ref="PYV25:PYV26"/>
    <mergeCell ref="PYW25:PYW26"/>
    <mergeCell ref="PYX25:PYX26"/>
    <mergeCell ref="PYY25:PYY26"/>
    <mergeCell ref="PYZ25:PYZ26"/>
    <mergeCell ref="PZA25:PZA26"/>
    <mergeCell ref="PZB25:PZB26"/>
    <mergeCell ref="PZC25:PZC26"/>
    <mergeCell ref="PZD25:PZD26"/>
    <mergeCell ref="PZE25:PZE26"/>
    <mergeCell ref="PZF25:PZF26"/>
    <mergeCell ref="PZG25:PZG26"/>
    <mergeCell ref="PZH25:PZH26"/>
    <mergeCell ref="PZI25:PZI26"/>
    <mergeCell ref="PZJ25:PZJ26"/>
    <mergeCell ref="PZK25:PZK26"/>
    <mergeCell ref="PWX25:PWX26"/>
    <mergeCell ref="PWY25:PWY26"/>
    <mergeCell ref="PWZ25:PWZ26"/>
    <mergeCell ref="PXA25:PXA26"/>
    <mergeCell ref="PXB25:PXB26"/>
    <mergeCell ref="PXC25:PXC26"/>
    <mergeCell ref="PXD25:PXD26"/>
    <mergeCell ref="PXE25:PXE26"/>
    <mergeCell ref="PXF25:PXF26"/>
    <mergeCell ref="PXG25:PXG26"/>
    <mergeCell ref="PXH25:PXH26"/>
    <mergeCell ref="PXI25:PXI26"/>
    <mergeCell ref="PXJ25:PXJ26"/>
    <mergeCell ref="PXK25:PXK26"/>
    <mergeCell ref="PXL25:PXL26"/>
    <mergeCell ref="PXM25:PXM26"/>
    <mergeCell ref="PXN25:PXN26"/>
    <mergeCell ref="PXO25:PXO26"/>
    <mergeCell ref="PXP25:PXP26"/>
    <mergeCell ref="PXQ25:PXQ26"/>
    <mergeCell ref="PXR25:PXR26"/>
    <mergeCell ref="PXS25:PXS26"/>
    <mergeCell ref="PXT25:PXT26"/>
    <mergeCell ref="PXU25:PXU26"/>
    <mergeCell ref="PXV25:PXV26"/>
    <mergeCell ref="PXW25:PXW26"/>
    <mergeCell ref="PXX25:PXX26"/>
    <mergeCell ref="PXY25:PXY26"/>
    <mergeCell ref="PXZ25:PXZ26"/>
    <mergeCell ref="PYA25:PYA26"/>
    <mergeCell ref="PYB25:PYB26"/>
    <mergeCell ref="PYC25:PYC26"/>
    <mergeCell ref="PYD25:PYD26"/>
    <mergeCell ref="PVQ25:PVQ26"/>
    <mergeCell ref="PVR25:PVR26"/>
    <mergeCell ref="PVS25:PVS26"/>
    <mergeCell ref="PVT25:PVT26"/>
    <mergeCell ref="PVU25:PVU26"/>
    <mergeCell ref="PVV25:PVV26"/>
    <mergeCell ref="PVW25:PVW26"/>
    <mergeCell ref="PVX25:PVX26"/>
    <mergeCell ref="PVY25:PVY26"/>
    <mergeCell ref="PVZ25:PVZ26"/>
    <mergeCell ref="PWA25:PWA26"/>
    <mergeCell ref="PWB25:PWB26"/>
    <mergeCell ref="PWC25:PWC26"/>
    <mergeCell ref="PWD25:PWD26"/>
    <mergeCell ref="PWE25:PWE26"/>
    <mergeCell ref="PWF25:PWF26"/>
    <mergeCell ref="PWG25:PWG26"/>
    <mergeCell ref="PWH25:PWH26"/>
    <mergeCell ref="PWI25:PWI26"/>
    <mergeCell ref="PWJ25:PWJ26"/>
    <mergeCell ref="PWK25:PWK26"/>
    <mergeCell ref="PWL25:PWL26"/>
    <mergeCell ref="PWM25:PWM26"/>
    <mergeCell ref="PWN25:PWN26"/>
    <mergeCell ref="PWO25:PWO26"/>
    <mergeCell ref="PWP25:PWP26"/>
    <mergeCell ref="PWQ25:PWQ26"/>
    <mergeCell ref="PWR25:PWR26"/>
    <mergeCell ref="PWS25:PWS26"/>
    <mergeCell ref="PWT25:PWT26"/>
    <mergeCell ref="PWU25:PWU26"/>
    <mergeCell ref="PWV25:PWV26"/>
    <mergeCell ref="PWW25:PWW26"/>
    <mergeCell ref="PUJ25:PUJ26"/>
    <mergeCell ref="PUK25:PUK26"/>
    <mergeCell ref="PUL25:PUL26"/>
    <mergeCell ref="PUM25:PUM26"/>
    <mergeCell ref="PUN25:PUN26"/>
    <mergeCell ref="PUO25:PUO26"/>
    <mergeCell ref="PUP25:PUP26"/>
    <mergeCell ref="PUQ25:PUQ26"/>
    <mergeCell ref="PUR25:PUR26"/>
    <mergeCell ref="PUS25:PUS26"/>
    <mergeCell ref="PUT25:PUT26"/>
    <mergeCell ref="PUU25:PUU26"/>
    <mergeCell ref="PUV25:PUV26"/>
    <mergeCell ref="PUW25:PUW26"/>
    <mergeCell ref="PUX25:PUX26"/>
    <mergeCell ref="PUY25:PUY26"/>
    <mergeCell ref="PUZ25:PUZ26"/>
    <mergeCell ref="PVA25:PVA26"/>
    <mergeCell ref="PVB25:PVB26"/>
    <mergeCell ref="PVC25:PVC26"/>
    <mergeCell ref="PVD25:PVD26"/>
    <mergeCell ref="PVE25:PVE26"/>
    <mergeCell ref="PVF25:PVF26"/>
    <mergeCell ref="PVG25:PVG26"/>
    <mergeCell ref="PVH25:PVH26"/>
    <mergeCell ref="PVI25:PVI26"/>
    <mergeCell ref="PVJ25:PVJ26"/>
    <mergeCell ref="PVK25:PVK26"/>
    <mergeCell ref="PVL25:PVL26"/>
    <mergeCell ref="PVM25:PVM26"/>
    <mergeCell ref="PVN25:PVN26"/>
    <mergeCell ref="PVO25:PVO26"/>
    <mergeCell ref="PVP25:PVP26"/>
    <mergeCell ref="PTC25:PTC26"/>
    <mergeCell ref="PTD25:PTD26"/>
    <mergeCell ref="PTE25:PTE26"/>
    <mergeCell ref="PTF25:PTF26"/>
    <mergeCell ref="PTG25:PTG26"/>
    <mergeCell ref="PTH25:PTH26"/>
    <mergeCell ref="PTI25:PTI26"/>
    <mergeCell ref="PTJ25:PTJ26"/>
    <mergeCell ref="PTK25:PTK26"/>
    <mergeCell ref="PTL25:PTL26"/>
    <mergeCell ref="PTM25:PTM26"/>
    <mergeCell ref="PTN25:PTN26"/>
    <mergeCell ref="PTO25:PTO26"/>
    <mergeCell ref="PTP25:PTP26"/>
    <mergeCell ref="PTQ25:PTQ26"/>
    <mergeCell ref="PTR25:PTR26"/>
    <mergeCell ref="PTS25:PTS26"/>
    <mergeCell ref="PTT25:PTT26"/>
    <mergeCell ref="PTU25:PTU26"/>
    <mergeCell ref="PTV25:PTV26"/>
    <mergeCell ref="PTW25:PTW26"/>
    <mergeCell ref="PTX25:PTX26"/>
    <mergeCell ref="PTY25:PTY26"/>
    <mergeCell ref="PTZ25:PTZ26"/>
    <mergeCell ref="PUA25:PUA26"/>
    <mergeCell ref="PUB25:PUB26"/>
    <mergeCell ref="PUC25:PUC26"/>
    <mergeCell ref="PUD25:PUD26"/>
    <mergeCell ref="PUE25:PUE26"/>
    <mergeCell ref="PUF25:PUF26"/>
    <mergeCell ref="PUG25:PUG26"/>
    <mergeCell ref="PUH25:PUH26"/>
    <mergeCell ref="PUI25:PUI26"/>
    <mergeCell ref="PRV25:PRV26"/>
    <mergeCell ref="PRW25:PRW26"/>
    <mergeCell ref="PRX25:PRX26"/>
    <mergeCell ref="PRY25:PRY26"/>
    <mergeCell ref="PRZ25:PRZ26"/>
    <mergeCell ref="PSA25:PSA26"/>
    <mergeCell ref="PSB25:PSB26"/>
    <mergeCell ref="PSC25:PSC26"/>
    <mergeCell ref="PSD25:PSD26"/>
    <mergeCell ref="PSE25:PSE26"/>
    <mergeCell ref="PSF25:PSF26"/>
    <mergeCell ref="PSG25:PSG26"/>
    <mergeCell ref="PSH25:PSH26"/>
    <mergeCell ref="PSI25:PSI26"/>
    <mergeCell ref="PSJ25:PSJ26"/>
    <mergeCell ref="PSK25:PSK26"/>
    <mergeCell ref="PSL25:PSL26"/>
    <mergeCell ref="PSM25:PSM26"/>
    <mergeCell ref="PSN25:PSN26"/>
    <mergeCell ref="PSO25:PSO26"/>
    <mergeCell ref="PSP25:PSP26"/>
    <mergeCell ref="PSQ25:PSQ26"/>
    <mergeCell ref="PSR25:PSR26"/>
    <mergeCell ref="PSS25:PSS26"/>
    <mergeCell ref="PST25:PST26"/>
    <mergeCell ref="PSU25:PSU26"/>
    <mergeCell ref="PSV25:PSV26"/>
    <mergeCell ref="PSW25:PSW26"/>
    <mergeCell ref="PSX25:PSX26"/>
    <mergeCell ref="PSY25:PSY26"/>
    <mergeCell ref="PSZ25:PSZ26"/>
    <mergeCell ref="PTA25:PTA26"/>
    <mergeCell ref="PTB25:PTB26"/>
    <mergeCell ref="PQO25:PQO26"/>
    <mergeCell ref="PQP25:PQP26"/>
    <mergeCell ref="PQQ25:PQQ26"/>
    <mergeCell ref="PQR25:PQR26"/>
    <mergeCell ref="PQS25:PQS26"/>
    <mergeCell ref="PQT25:PQT26"/>
    <mergeCell ref="PQU25:PQU26"/>
    <mergeCell ref="PQV25:PQV26"/>
    <mergeCell ref="PQW25:PQW26"/>
    <mergeCell ref="PQX25:PQX26"/>
    <mergeCell ref="PQY25:PQY26"/>
    <mergeCell ref="PQZ25:PQZ26"/>
    <mergeCell ref="PRA25:PRA26"/>
    <mergeCell ref="PRB25:PRB26"/>
    <mergeCell ref="PRC25:PRC26"/>
    <mergeCell ref="PRD25:PRD26"/>
    <mergeCell ref="PRE25:PRE26"/>
    <mergeCell ref="PRF25:PRF26"/>
    <mergeCell ref="PRG25:PRG26"/>
    <mergeCell ref="PRH25:PRH26"/>
    <mergeCell ref="PRI25:PRI26"/>
    <mergeCell ref="PRJ25:PRJ26"/>
    <mergeCell ref="PRK25:PRK26"/>
    <mergeCell ref="PRL25:PRL26"/>
    <mergeCell ref="PRM25:PRM26"/>
    <mergeCell ref="PRN25:PRN26"/>
    <mergeCell ref="PRO25:PRO26"/>
    <mergeCell ref="PRP25:PRP26"/>
    <mergeCell ref="PRQ25:PRQ26"/>
    <mergeCell ref="PRR25:PRR26"/>
    <mergeCell ref="PRS25:PRS26"/>
    <mergeCell ref="PRT25:PRT26"/>
    <mergeCell ref="PRU25:PRU26"/>
    <mergeCell ref="PPH25:PPH26"/>
    <mergeCell ref="PPI25:PPI26"/>
    <mergeCell ref="PPJ25:PPJ26"/>
    <mergeCell ref="PPK25:PPK26"/>
    <mergeCell ref="PPL25:PPL26"/>
    <mergeCell ref="PPM25:PPM26"/>
    <mergeCell ref="PPN25:PPN26"/>
    <mergeCell ref="PPO25:PPO26"/>
    <mergeCell ref="PPP25:PPP26"/>
    <mergeCell ref="PPQ25:PPQ26"/>
    <mergeCell ref="PPR25:PPR26"/>
    <mergeCell ref="PPS25:PPS26"/>
    <mergeCell ref="PPT25:PPT26"/>
    <mergeCell ref="PPU25:PPU26"/>
    <mergeCell ref="PPV25:PPV26"/>
    <mergeCell ref="PPW25:PPW26"/>
    <mergeCell ref="PPX25:PPX26"/>
    <mergeCell ref="PPY25:PPY26"/>
    <mergeCell ref="PPZ25:PPZ26"/>
    <mergeCell ref="PQA25:PQA26"/>
    <mergeCell ref="PQB25:PQB26"/>
    <mergeCell ref="PQC25:PQC26"/>
    <mergeCell ref="PQD25:PQD26"/>
    <mergeCell ref="PQE25:PQE26"/>
    <mergeCell ref="PQF25:PQF26"/>
    <mergeCell ref="PQG25:PQG26"/>
    <mergeCell ref="PQH25:PQH26"/>
    <mergeCell ref="PQI25:PQI26"/>
    <mergeCell ref="PQJ25:PQJ26"/>
    <mergeCell ref="PQK25:PQK26"/>
    <mergeCell ref="PQL25:PQL26"/>
    <mergeCell ref="PQM25:PQM26"/>
    <mergeCell ref="PQN25:PQN26"/>
    <mergeCell ref="POA25:POA26"/>
    <mergeCell ref="POB25:POB26"/>
    <mergeCell ref="POC25:POC26"/>
    <mergeCell ref="POD25:POD26"/>
    <mergeCell ref="POE25:POE26"/>
    <mergeCell ref="POF25:POF26"/>
    <mergeCell ref="POG25:POG26"/>
    <mergeCell ref="POH25:POH26"/>
    <mergeCell ref="POI25:POI26"/>
    <mergeCell ref="POJ25:POJ26"/>
    <mergeCell ref="POK25:POK26"/>
    <mergeCell ref="POL25:POL26"/>
    <mergeCell ref="POM25:POM26"/>
    <mergeCell ref="PON25:PON26"/>
    <mergeCell ref="POO25:POO26"/>
    <mergeCell ref="POP25:POP26"/>
    <mergeCell ref="POQ25:POQ26"/>
    <mergeCell ref="POR25:POR26"/>
    <mergeCell ref="POS25:POS26"/>
    <mergeCell ref="POT25:POT26"/>
    <mergeCell ref="POU25:POU26"/>
    <mergeCell ref="POV25:POV26"/>
    <mergeCell ref="POW25:POW26"/>
    <mergeCell ref="POX25:POX26"/>
    <mergeCell ref="POY25:POY26"/>
    <mergeCell ref="POZ25:POZ26"/>
    <mergeCell ref="PPA25:PPA26"/>
    <mergeCell ref="PPB25:PPB26"/>
    <mergeCell ref="PPC25:PPC26"/>
    <mergeCell ref="PPD25:PPD26"/>
    <mergeCell ref="PPE25:PPE26"/>
    <mergeCell ref="PPF25:PPF26"/>
    <mergeCell ref="PPG25:PPG26"/>
    <mergeCell ref="PMT25:PMT26"/>
    <mergeCell ref="PMU25:PMU26"/>
    <mergeCell ref="PMV25:PMV26"/>
    <mergeCell ref="PMW25:PMW26"/>
    <mergeCell ref="PMX25:PMX26"/>
    <mergeCell ref="PMY25:PMY26"/>
    <mergeCell ref="PMZ25:PMZ26"/>
    <mergeCell ref="PNA25:PNA26"/>
    <mergeCell ref="PNB25:PNB26"/>
    <mergeCell ref="PNC25:PNC26"/>
    <mergeCell ref="PND25:PND26"/>
    <mergeCell ref="PNE25:PNE26"/>
    <mergeCell ref="PNF25:PNF26"/>
    <mergeCell ref="PNG25:PNG26"/>
    <mergeCell ref="PNH25:PNH26"/>
    <mergeCell ref="PNI25:PNI26"/>
    <mergeCell ref="PNJ25:PNJ26"/>
    <mergeCell ref="PNK25:PNK26"/>
    <mergeCell ref="PNL25:PNL26"/>
    <mergeCell ref="PNM25:PNM26"/>
    <mergeCell ref="PNN25:PNN26"/>
    <mergeCell ref="PNO25:PNO26"/>
    <mergeCell ref="PNP25:PNP26"/>
    <mergeCell ref="PNQ25:PNQ26"/>
    <mergeCell ref="PNR25:PNR26"/>
    <mergeCell ref="PNS25:PNS26"/>
    <mergeCell ref="PNT25:PNT26"/>
    <mergeCell ref="PNU25:PNU26"/>
    <mergeCell ref="PNV25:PNV26"/>
    <mergeCell ref="PNW25:PNW26"/>
    <mergeCell ref="PNX25:PNX26"/>
    <mergeCell ref="PNY25:PNY26"/>
    <mergeCell ref="PNZ25:PNZ26"/>
    <mergeCell ref="PLM25:PLM26"/>
    <mergeCell ref="PLN25:PLN26"/>
    <mergeCell ref="PLO25:PLO26"/>
    <mergeCell ref="PLP25:PLP26"/>
    <mergeCell ref="PLQ25:PLQ26"/>
    <mergeCell ref="PLR25:PLR26"/>
    <mergeCell ref="PLS25:PLS26"/>
    <mergeCell ref="PLT25:PLT26"/>
    <mergeCell ref="PLU25:PLU26"/>
    <mergeCell ref="PLV25:PLV26"/>
    <mergeCell ref="PLW25:PLW26"/>
    <mergeCell ref="PLX25:PLX26"/>
    <mergeCell ref="PLY25:PLY26"/>
    <mergeCell ref="PLZ25:PLZ26"/>
    <mergeCell ref="PMA25:PMA26"/>
    <mergeCell ref="PMB25:PMB26"/>
    <mergeCell ref="PMC25:PMC26"/>
    <mergeCell ref="PMD25:PMD26"/>
    <mergeCell ref="PME25:PME26"/>
    <mergeCell ref="PMF25:PMF26"/>
    <mergeCell ref="PMG25:PMG26"/>
    <mergeCell ref="PMH25:PMH26"/>
    <mergeCell ref="PMI25:PMI26"/>
    <mergeCell ref="PMJ25:PMJ26"/>
    <mergeCell ref="PMK25:PMK26"/>
    <mergeCell ref="PML25:PML26"/>
    <mergeCell ref="PMM25:PMM26"/>
    <mergeCell ref="PMN25:PMN26"/>
    <mergeCell ref="PMO25:PMO26"/>
    <mergeCell ref="PMP25:PMP26"/>
    <mergeCell ref="PMQ25:PMQ26"/>
    <mergeCell ref="PMR25:PMR26"/>
    <mergeCell ref="PMS25:PMS26"/>
    <mergeCell ref="PKF25:PKF26"/>
    <mergeCell ref="PKG25:PKG26"/>
    <mergeCell ref="PKH25:PKH26"/>
    <mergeCell ref="PKI25:PKI26"/>
    <mergeCell ref="PKJ25:PKJ26"/>
    <mergeCell ref="PKK25:PKK26"/>
    <mergeCell ref="PKL25:PKL26"/>
    <mergeCell ref="PKM25:PKM26"/>
    <mergeCell ref="PKN25:PKN26"/>
    <mergeCell ref="PKO25:PKO26"/>
    <mergeCell ref="PKP25:PKP26"/>
    <mergeCell ref="PKQ25:PKQ26"/>
    <mergeCell ref="PKR25:PKR26"/>
    <mergeCell ref="PKS25:PKS26"/>
    <mergeCell ref="PKT25:PKT26"/>
    <mergeCell ref="PKU25:PKU26"/>
    <mergeCell ref="PKV25:PKV26"/>
    <mergeCell ref="PKW25:PKW26"/>
    <mergeCell ref="PKX25:PKX26"/>
    <mergeCell ref="PKY25:PKY26"/>
    <mergeCell ref="PKZ25:PKZ26"/>
    <mergeCell ref="PLA25:PLA26"/>
    <mergeCell ref="PLB25:PLB26"/>
    <mergeCell ref="PLC25:PLC26"/>
    <mergeCell ref="PLD25:PLD26"/>
    <mergeCell ref="PLE25:PLE26"/>
    <mergeCell ref="PLF25:PLF26"/>
    <mergeCell ref="PLG25:PLG26"/>
    <mergeCell ref="PLH25:PLH26"/>
    <mergeCell ref="PLI25:PLI26"/>
    <mergeCell ref="PLJ25:PLJ26"/>
    <mergeCell ref="PLK25:PLK26"/>
    <mergeCell ref="PLL25:PLL26"/>
    <mergeCell ref="PIY25:PIY26"/>
    <mergeCell ref="PIZ25:PIZ26"/>
    <mergeCell ref="PJA25:PJA26"/>
    <mergeCell ref="PJB25:PJB26"/>
    <mergeCell ref="PJC25:PJC26"/>
    <mergeCell ref="PJD25:PJD26"/>
    <mergeCell ref="PJE25:PJE26"/>
    <mergeCell ref="PJF25:PJF26"/>
    <mergeCell ref="PJG25:PJG26"/>
    <mergeCell ref="PJH25:PJH26"/>
    <mergeCell ref="PJI25:PJI26"/>
    <mergeCell ref="PJJ25:PJJ26"/>
    <mergeCell ref="PJK25:PJK26"/>
    <mergeCell ref="PJL25:PJL26"/>
    <mergeCell ref="PJM25:PJM26"/>
    <mergeCell ref="PJN25:PJN26"/>
    <mergeCell ref="PJO25:PJO26"/>
    <mergeCell ref="PJP25:PJP26"/>
    <mergeCell ref="PJQ25:PJQ26"/>
    <mergeCell ref="PJR25:PJR26"/>
    <mergeCell ref="PJS25:PJS26"/>
    <mergeCell ref="PJT25:PJT26"/>
    <mergeCell ref="PJU25:PJU26"/>
    <mergeCell ref="PJV25:PJV26"/>
    <mergeCell ref="PJW25:PJW26"/>
    <mergeCell ref="PJX25:PJX26"/>
    <mergeCell ref="PJY25:PJY26"/>
    <mergeCell ref="PJZ25:PJZ26"/>
    <mergeCell ref="PKA25:PKA26"/>
    <mergeCell ref="PKB25:PKB26"/>
    <mergeCell ref="PKC25:PKC26"/>
    <mergeCell ref="PKD25:PKD26"/>
    <mergeCell ref="PKE25:PKE26"/>
    <mergeCell ref="PHR25:PHR26"/>
    <mergeCell ref="PHS25:PHS26"/>
    <mergeCell ref="PHT25:PHT26"/>
    <mergeCell ref="PHU25:PHU26"/>
    <mergeCell ref="PHV25:PHV26"/>
    <mergeCell ref="PHW25:PHW26"/>
    <mergeCell ref="PHX25:PHX26"/>
    <mergeCell ref="PHY25:PHY26"/>
    <mergeCell ref="PHZ25:PHZ26"/>
    <mergeCell ref="PIA25:PIA26"/>
    <mergeCell ref="PIB25:PIB26"/>
    <mergeCell ref="PIC25:PIC26"/>
    <mergeCell ref="PID25:PID26"/>
    <mergeCell ref="PIE25:PIE26"/>
    <mergeCell ref="PIF25:PIF26"/>
    <mergeCell ref="PIG25:PIG26"/>
    <mergeCell ref="PIH25:PIH26"/>
    <mergeCell ref="PII25:PII26"/>
    <mergeCell ref="PIJ25:PIJ26"/>
    <mergeCell ref="PIK25:PIK26"/>
    <mergeCell ref="PIL25:PIL26"/>
    <mergeCell ref="PIM25:PIM26"/>
    <mergeCell ref="PIN25:PIN26"/>
    <mergeCell ref="PIO25:PIO26"/>
    <mergeCell ref="PIP25:PIP26"/>
    <mergeCell ref="PIQ25:PIQ26"/>
    <mergeCell ref="PIR25:PIR26"/>
    <mergeCell ref="PIS25:PIS26"/>
    <mergeCell ref="PIT25:PIT26"/>
    <mergeCell ref="PIU25:PIU26"/>
    <mergeCell ref="PIV25:PIV26"/>
    <mergeCell ref="PIW25:PIW26"/>
    <mergeCell ref="PIX25:PIX26"/>
    <mergeCell ref="PGK25:PGK26"/>
    <mergeCell ref="PGL25:PGL26"/>
    <mergeCell ref="PGM25:PGM26"/>
    <mergeCell ref="PGN25:PGN26"/>
    <mergeCell ref="PGO25:PGO26"/>
    <mergeCell ref="PGP25:PGP26"/>
    <mergeCell ref="PGQ25:PGQ26"/>
    <mergeCell ref="PGR25:PGR26"/>
    <mergeCell ref="PGS25:PGS26"/>
    <mergeCell ref="PGT25:PGT26"/>
    <mergeCell ref="PGU25:PGU26"/>
    <mergeCell ref="PGV25:PGV26"/>
    <mergeCell ref="PGW25:PGW26"/>
    <mergeCell ref="PGX25:PGX26"/>
    <mergeCell ref="PGY25:PGY26"/>
    <mergeCell ref="PGZ25:PGZ26"/>
    <mergeCell ref="PHA25:PHA26"/>
    <mergeCell ref="PHB25:PHB26"/>
    <mergeCell ref="PHC25:PHC26"/>
    <mergeCell ref="PHD25:PHD26"/>
    <mergeCell ref="PHE25:PHE26"/>
    <mergeCell ref="PHF25:PHF26"/>
    <mergeCell ref="PHG25:PHG26"/>
    <mergeCell ref="PHH25:PHH26"/>
    <mergeCell ref="PHI25:PHI26"/>
    <mergeCell ref="PHJ25:PHJ26"/>
    <mergeCell ref="PHK25:PHK26"/>
    <mergeCell ref="PHL25:PHL26"/>
    <mergeCell ref="PHM25:PHM26"/>
    <mergeCell ref="PHN25:PHN26"/>
    <mergeCell ref="PHO25:PHO26"/>
    <mergeCell ref="PHP25:PHP26"/>
    <mergeCell ref="PHQ25:PHQ26"/>
    <mergeCell ref="PFD25:PFD26"/>
    <mergeCell ref="PFE25:PFE26"/>
    <mergeCell ref="PFF25:PFF26"/>
    <mergeCell ref="PFG25:PFG26"/>
    <mergeCell ref="PFH25:PFH26"/>
    <mergeCell ref="PFI25:PFI26"/>
    <mergeCell ref="PFJ25:PFJ26"/>
    <mergeCell ref="PFK25:PFK26"/>
    <mergeCell ref="PFL25:PFL26"/>
    <mergeCell ref="PFM25:PFM26"/>
    <mergeCell ref="PFN25:PFN26"/>
    <mergeCell ref="PFO25:PFO26"/>
    <mergeCell ref="PFP25:PFP26"/>
    <mergeCell ref="PFQ25:PFQ26"/>
    <mergeCell ref="PFR25:PFR26"/>
    <mergeCell ref="PFS25:PFS26"/>
    <mergeCell ref="PFT25:PFT26"/>
    <mergeCell ref="PFU25:PFU26"/>
    <mergeCell ref="PFV25:PFV26"/>
    <mergeCell ref="PFW25:PFW26"/>
    <mergeCell ref="PFX25:PFX26"/>
    <mergeCell ref="PFY25:PFY26"/>
    <mergeCell ref="PFZ25:PFZ26"/>
    <mergeCell ref="PGA25:PGA26"/>
    <mergeCell ref="PGB25:PGB26"/>
    <mergeCell ref="PGC25:PGC26"/>
    <mergeCell ref="PGD25:PGD26"/>
    <mergeCell ref="PGE25:PGE26"/>
    <mergeCell ref="PGF25:PGF26"/>
    <mergeCell ref="PGG25:PGG26"/>
    <mergeCell ref="PGH25:PGH26"/>
    <mergeCell ref="PGI25:PGI26"/>
    <mergeCell ref="PGJ25:PGJ26"/>
    <mergeCell ref="PDW25:PDW26"/>
    <mergeCell ref="PDX25:PDX26"/>
    <mergeCell ref="PDY25:PDY26"/>
    <mergeCell ref="PDZ25:PDZ26"/>
    <mergeCell ref="PEA25:PEA26"/>
    <mergeCell ref="PEB25:PEB26"/>
    <mergeCell ref="PEC25:PEC26"/>
    <mergeCell ref="PED25:PED26"/>
    <mergeCell ref="PEE25:PEE26"/>
    <mergeCell ref="PEF25:PEF26"/>
    <mergeCell ref="PEG25:PEG26"/>
    <mergeCell ref="PEH25:PEH26"/>
    <mergeCell ref="PEI25:PEI26"/>
    <mergeCell ref="PEJ25:PEJ26"/>
    <mergeCell ref="PEK25:PEK26"/>
    <mergeCell ref="PEL25:PEL26"/>
    <mergeCell ref="PEM25:PEM26"/>
    <mergeCell ref="PEN25:PEN26"/>
    <mergeCell ref="PEO25:PEO26"/>
    <mergeCell ref="PEP25:PEP26"/>
    <mergeCell ref="PEQ25:PEQ26"/>
    <mergeCell ref="PER25:PER26"/>
    <mergeCell ref="PES25:PES26"/>
    <mergeCell ref="PET25:PET26"/>
    <mergeCell ref="PEU25:PEU26"/>
    <mergeCell ref="PEV25:PEV26"/>
    <mergeCell ref="PEW25:PEW26"/>
    <mergeCell ref="PEX25:PEX26"/>
    <mergeCell ref="PEY25:PEY26"/>
    <mergeCell ref="PEZ25:PEZ26"/>
    <mergeCell ref="PFA25:PFA26"/>
    <mergeCell ref="PFB25:PFB26"/>
    <mergeCell ref="PFC25:PFC26"/>
    <mergeCell ref="PCP25:PCP26"/>
    <mergeCell ref="PCQ25:PCQ26"/>
    <mergeCell ref="PCR25:PCR26"/>
    <mergeCell ref="PCS25:PCS26"/>
    <mergeCell ref="PCT25:PCT26"/>
    <mergeCell ref="PCU25:PCU26"/>
    <mergeCell ref="PCV25:PCV26"/>
    <mergeCell ref="PCW25:PCW26"/>
    <mergeCell ref="PCX25:PCX26"/>
    <mergeCell ref="PCY25:PCY26"/>
    <mergeCell ref="PCZ25:PCZ26"/>
    <mergeCell ref="PDA25:PDA26"/>
    <mergeCell ref="PDB25:PDB26"/>
    <mergeCell ref="PDC25:PDC26"/>
    <mergeCell ref="PDD25:PDD26"/>
    <mergeCell ref="PDE25:PDE26"/>
    <mergeCell ref="PDF25:PDF26"/>
    <mergeCell ref="PDG25:PDG26"/>
    <mergeCell ref="PDH25:PDH26"/>
    <mergeCell ref="PDI25:PDI26"/>
    <mergeCell ref="PDJ25:PDJ26"/>
    <mergeCell ref="PDK25:PDK26"/>
    <mergeCell ref="PDL25:PDL26"/>
    <mergeCell ref="PDM25:PDM26"/>
    <mergeCell ref="PDN25:PDN26"/>
    <mergeCell ref="PDO25:PDO26"/>
    <mergeCell ref="PDP25:PDP26"/>
    <mergeCell ref="PDQ25:PDQ26"/>
    <mergeCell ref="PDR25:PDR26"/>
    <mergeCell ref="PDS25:PDS26"/>
    <mergeCell ref="PDT25:PDT26"/>
    <mergeCell ref="PDU25:PDU26"/>
    <mergeCell ref="PDV25:PDV26"/>
    <mergeCell ref="PBI25:PBI26"/>
    <mergeCell ref="PBJ25:PBJ26"/>
    <mergeCell ref="PBK25:PBK26"/>
    <mergeCell ref="PBL25:PBL26"/>
    <mergeCell ref="PBM25:PBM26"/>
    <mergeCell ref="PBN25:PBN26"/>
    <mergeCell ref="PBO25:PBO26"/>
    <mergeCell ref="PBP25:PBP26"/>
    <mergeCell ref="PBQ25:PBQ26"/>
    <mergeCell ref="PBR25:PBR26"/>
    <mergeCell ref="PBS25:PBS26"/>
    <mergeCell ref="PBT25:PBT26"/>
    <mergeCell ref="PBU25:PBU26"/>
    <mergeCell ref="PBV25:PBV26"/>
    <mergeCell ref="PBW25:PBW26"/>
    <mergeCell ref="PBX25:PBX26"/>
    <mergeCell ref="PBY25:PBY26"/>
    <mergeCell ref="PBZ25:PBZ26"/>
    <mergeCell ref="PCA25:PCA26"/>
    <mergeCell ref="PCB25:PCB26"/>
    <mergeCell ref="PCC25:PCC26"/>
    <mergeCell ref="PCD25:PCD26"/>
    <mergeCell ref="PCE25:PCE26"/>
    <mergeCell ref="PCF25:PCF26"/>
    <mergeCell ref="PCG25:PCG26"/>
    <mergeCell ref="PCH25:PCH26"/>
    <mergeCell ref="PCI25:PCI26"/>
    <mergeCell ref="PCJ25:PCJ26"/>
    <mergeCell ref="PCK25:PCK26"/>
    <mergeCell ref="PCL25:PCL26"/>
    <mergeCell ref="PCM25:PCM26"/>
    <mergeCell ref="PCN25:PCN26"/>
    <mergeCell ref="PCO25:PCO26"/>
    <mergeCell ref="PAB25:PAB26"/>
    <mergeCell ref="PAC25:PAC26"/>
    <mergeCell ref="PAD25:PAD26"/>
    <mergeCell ref="PAE25:PAE26"/>
    <mergeCell ref="PAF25:PAF26"/>
    <mergeCell ref="PAG25:PAG26"/>
    <mergeCell ref="PAH25:PAH26"/>
    <mergeCell ref="PAI25:PAI26"/>
    <mergeCell ref="PAJ25:PAJ26"/>
    <mergeCell ref="PAK25:PAK26"/>
    <mergeCell ref="PAL25:PAL26"/>
    <mergeCell ref="PAM25:PAM26"/>
    <mergeCell ref="PAN25:PAN26"/>
    <mergeCell ref="PAO25:PAO26"/>
    <mergeCell ref="PAP25:PAP26"/>
    <mergeCell ref="PAQ25:PAQ26"/>
    <mergeCell ref="PAR25:PAR26"/>
    <mergeCell ref="PAS25:PAS26"/>
    <mergeCell ref="PAT25:PAT26"/>
    <mergeCell ref="PAU25:PAU26"/>
    <mergeCell ref="PAV25:PAV26"/>
    <mergeCell ref="PAW25:PAW26"/>
    <mergeCell ref="PAX25:PAX26"/>
    <mergeCell ref="PAY25:PAY26"/>
    <mergeCell ref="PAZ25:PAZ26"/>
    <mergeCell ref="PBA25:PBA26"/>
    <mergeCell ref="PBB25:PBB26"/>
    <mergeCell ref="PBC25:PBC26"/>
    <mergeCell ref="PBD25:PBD26"/>
    <mergeCell ref="PBE25:PBE26"/>
    <mergeCell ref="PBF25:PBF26"/>
    <mergeCell ref="PBG25:PBG26"/>
    <mergeCell ref="PBH25:PBH26"/>
    <mergeCell ref="OYU25:OYU26"/>
    <mergeCell ref="OYV25:OYV26"/>
    <mergeCell ref="OYW25:OYW26"/>
    <mergeCell ref="OYX25:OYX26"/>
    <mergeCell ref="OYY25:OYY26"/>
    <mergeCell ref="OYZ25:OYZ26"/>
    <mergeCell ref="OZA25:OZA26"/>
    <mergeCell ref="OZB25:OZB26"/>
    <mergeCell ref="OZC25:OZC26"/>
    <mergeCell ref="OZD25:OZD26"/>
    <mergeCell ref="OZE25:OZE26"/>
    <mergeCell ref="OZF25:OZF26"/>
    <mergeCell ref="OZG25:OZG26"/>
    <mergeCell ref="OZH25:OZH26"/>
    <mergeCell ref="OZI25:OZI26"/>
    <mergeCell ref="OZJ25:OZJ26"/>
    <mergeCell ref="OZK25:OZK26"/>
    <mergeCell ref="OZL25:OZL26"/>
    <mergeCell ref="OZM25:OZM26"/>
    <mergeCell ref="OZN25:OZN26"/>
    <mergeCell ref="OZO25:OZO26"/>
    <mergeCell ref="OZP25:OZP26"/>
    <mergeCell ref="OZQ25:OZQ26"/>
    <mergeCell ref="OZR25:OZR26"/>
    <mergeCell ref="OZS25:OZS26"/>
    <mergeCell ref="OZT25:OZT26"/>
    <mergeCell ref="OZU25:OZU26"/>
    <mergeCell ref="OZV25:OZV26"/>
    <mergeCell ref="OZW25:OZW26"/>
    <mergeCell ref="OZX25:OZX26"/>
    <mergeCell ref="OZY25:OZY26"/>
    <mergeCell ref="OZZ25:OZZ26"/>
    <mergeCell ref="PAA25:PAA26"/>
    <mergeCell ref="OXN25:OXN26"/>
    <mergeCell ref="OXO25:OXO26"/>
    <mergeCell ref="OXP25:OXP26"/>
    <mergeCell ref="OXQ25:OXQ26"/>
    <mergeCell ref="OXR25:OXR26"/>
    <mergeCell ref="OXS25:OXS26"/>
    <mergeCell ref="OXT25:OXT26"/>
    <mergeCell ref="OXU25:OXU26"/>
    <mergeCell ref="OXV25:OXV26"/>
    <mergeCell ref="OXW25:OXW26"/>
    <mergeCell ref="OXX25:OXX26"/>
    <mergeCell ref="OXY25:OXY26"/>
    <mergeCell ref="OXZ25:OXZ26"/>
    <mergeCell ref="OYA25:OYA26"/>
    <mergeCell ref="OYB25:OYB26"/>
    <mergeCell ref="OYC25:OYC26"/>
    <mergeCell ref="OYD25:OYD26"/>
    <mergeCell ref="OYE25:OYE26"/>
    <mergeCell ref="OYF25:OYF26"/>
    <mergeCell ref="OYG25:OYG26"/>
    <mergeCell ref="OYH25:OYH26"/>
    <mergeCell ref="OYI25:OYI26"/>
    <mergeCell ref="OYJ25:OYJ26"/>
    <mergeCell ref="OYK25:OYK26"/>
    <mergeCell ref="OYL25:OYL26"/>
    <mergeCell ref="OYM25:OYM26"/>
    <mergeCell ref="OYN25:OYN26"/>
    <mergeCell ref="OYO25:OYO26"/>
    <mergeCell ref="OYP25:OYP26"/>
    <mergeCell ref="OYQ25:OYQ26"/>
    <mergeCell ref="OYR25:OYR26"/>
    <mergeCell ref="OYS25:OYS26"/>
    <mergeCell ref="OYT25:OYT26"/>
    <mergeCell ref="OWG25:OWG26"/>
    <mergeCell ref="OWH25:OWH26"/>
    <mergeCell ref="OWI25:OWI26"/>
    <mergeCell ref="OWJ25:OWJ26"/>
    <mergeCell ref="OWK25:OWK26"/>
    <mergeCell ref="OWL25:OWL26"/>
    <mergeCell ref="OWM25:OWM26"/>
    <mergeCell ref="OWN25:OWN26"/>
    <mergeCell ref="OWO25:OWO26"/>
    <mergeCell ref="OWP25:OWP26"/>
    <mergeCell ref="OWQ25:OWQ26"/>
    <mergeCell ref="OWR25:OWR26"/>
    <mergeCell ref="OWS25:OWS26"/>
    <mergeCell ref="OWT25:OWT26"/>
    <mergeCell ref="OWU25:OWU26"/>
    <mergeCell ref="OWV25:OWV26"/>
    <mergeCell ref="OWW25:OWW26"/>
    <mergeCell ref="OWX25:OWX26"/>
    <mergeCell ref="OWY25:OWY26"/>
    <mergeCell ref="OWZ25:OWZ26"/>
    <mergeCell ref="OXA25:OXA26"/>
    <mergeCell ref="OXB25:OXB26"/>
    <mergeCell ref="OXC25:OXC26"/>
    <mergeCell ref="OXD25:OXD26"/>
    <mergeCell ref="OXE25:OXE26"/>
    <mergeCell ref="OXF25:OXF26"/>
    <mergeCell ref="OXG25:OXG26"/>
    <mergeCell ref="OXH25:OXH26"/>
    <mergeCell ref="OXI25:OXI26"/>
    <mergeCell ref="OXJ25:OXJ26"/>
    <mergeCell ref="OXK25:OXK26"/>
    <mergeCell ref="OXL25:OXL26"/>
    <mergeCell ref="OXM25:OXM26"/>
    <mergeCell ref="OUZ25:OUZ26"/>
    <mergeCell ref="OVA25:OVA26"/>
    <mergeCell ref="OVB25:OVB26"/>
    <mergeCell ref="OVC25:OVC26"/>
    <mergeCell ref="OVD25:OVD26"/>
    <mergeCell ref="OVE25:OVE26"/>
    <mergeCell ref="OVF25:OVF26"/>
    <mergeCell ref="OVG25:OVG26"/>
    <mergeCell ref="OVH25:OVH26"/>
    <mergeCell ref="OVI25:OVI26"/>
    <mergeCell ref="OVJ25:OVJ26"/>
    <mergeCell ref="OVK25:OVK26"/>
    <mergeCell ref="OVL25:OVL26"/>
    <mergeCell ref="OVM25:OVM26"/>
    <mergeCell ref="OVN25:OVN26"/>
    <mergeCell ref="OVO25:OVO26"/>
    <mergeCell ref="OVP25:OVP26"/>
    <mergeCell ref="OVQ25:OVQ26"/>
    <mergeCell ref="OVR25:OVR26"/>
    <mergeCell ref="OVS25:OVS26"/>
    <mergeCell ref="OVT25:OVT26"/>
    <mergeCell ref="OVU25:OVU26"/>
    <mergeCell ref="OVV25:OVV26"/>
    <mergeCell ref="OVW25:OVW26"/>
    <mergeCell ref="OVX25:OVX26"/>
    <mergeCell ref="OVY25:OVY26"/>
    <mergeCell ref="OVZ25:OVZ26"/>
    <mergeCell ref="OWA25:OWA26"/>
    <mergeCell ref="OWB25:OWB26"/>
    <mergeCell ref="OWC25:OWC26"/>
    <mergeCell ref="OWD25:OWD26"/>
    <mergeCell ref="OWE25:OWE26"/>
    <mergeCell ref="OWF25:OWF26"/>
    <mergeCell ref="OTS25:OTS26"/>
    <mergeCell ref="OTT25:OTT26"/>
    <mergeCell ref="OTU25:OTU26"/>
    <mergeCell ref="OTV25:OTV26"/>
    <mergeCell ref="OTW25:OTW26"/>
    <mergeCell ref="OTX25:OTX26"/>
    <mergeCell ref="OTY25:OTY26"/>
    <mergeCell ref="OTZ25:OTZ26"/>
    <mergeCell ref="OUA25:OUA26"/>
    <mergeCell ref="OUB25:OUB26"/>
    <mergeCell ref="OUC25:OUC26"/>
    <mergeCell ref="OUD25:OUD26"/>
    <mergeCell ref="OUE25:OUE26"/>
    <mergeCell ref="OUF25:OUF26"/>
    <mergeCell ref="OUG25:OUG26"/>
    <mergeCell ref="OUH25:OUH26"/>
    <mergeCell ref="OUI25:OUI26"/>
    <mergeCell ref="OUJ25:OUJ26"/>
    <mergeCell ref="OUK25:OUK26"/>
    <mergeCell ref="OUL25:OUL26"/>
    <mergeCell ref="OUM25:OUM26"/>
    <mergeCell ref="OUN25:OUN26"/>
    <mergeCell ref="OUO25:OUO26"/>
    <mergeCell ref="OUP25:OUP26"/>
    <mergeCell ref="OUQ25:OUQ26"/>
    <mergeCell ref="OUR25:OUR26"/>
    <mergeCell ref="OUS25:OUS26"/>
    <mergeCell ref="OUT25:OUT26"/>
    <mergeCell ref="OUU25:OUU26"/>
    <mergeCell ref="OUV25:OUV26"/>
    <mergeCell ref="OUW25:OUW26"/>
    <mergeCell ref="OUX25:OUX26"/>
    <mergeCell ref="OUY25:OUY26"/>
    <mergeCell ref="OSL25:OSL26"/>
    <mergeCell ref="OSM25:OSM26"/>
    <mergeCell ref="OSN25:OSN26"/>
    <mergeCell ref="OSO25:OSO26"/>
    <mergeCell ref="OSP25:OSP26"/>
    <mergeCell ref="OSQ25:OSQ26"/>
    <mergeCell ref="OSR25:OSR26"/>
    <mergeCell ref="OSS25:OSS26"/>
    <mergeCell ref="OST25:OST26"/>
    <mergeCell ref="OSU25:OSU26"/>
    <mergeCell ref="OSV25:OSV26"/>
    <mergeCell ref="OSW25:OSW26"/>
    <mergeCell ref="OSX25:OSX26"/>
    <mergeCell ref="OSY25:OSY26"/>
    <mergeCell ref="OSZ25:OSZ26"/>
    <mergeCell ref="OTA25:OTA26"/>
    <mergeCell ref="OTB25:OTB26"/>
    <mergeCell ref="OTC25:OTC26"/>
    <mergeCell ref="OTD25:OTD26"/>
    <mergeCell ref="OTE25:OTE26"/>
    <mergeCell ref="OTF25:OTF26"/>
    <mergeCell ref="OTG25:OTG26"/>
    <mergeCell ref="OTH25:OTH26"/>
    <mergeCell ref="OTI25:OTI26"/>
    <mergeCell ref="OTJ25:OTJ26"/>
    <mergeCell ref="OTK25:OTK26"/>
    <mergeCell ref="OTL25:OTL26"/>
    <mergeCell ref="OTM25:OTM26"/>
    <mergeCell ref="OTN25:OTN26"/>
    <mergeCell ref="OTO25:OTO26"/>
    <mergeCell ref="OTP25:OTP26"/>
    <mergeCell ref="OTQ25:OTQ26"/>
    <mergeCell ref="OTR25:OTR26"/>
    <mergeCell ref="ORE25:ORE26"/>
    <mergeCell ref="ORF25:ORF26"/>
    <mergeCell ref="ORG25:ORG26"/>
    <mergeCell ref="ORH25:ORH26"/>
    <mergeCell ref="ORI25:ORI26"/>
    <mergeCell ref="ORJ25:ORJ26"/>
    <mergeCell ref="ORK25:ORK26"/>
    <mergeCell ref="ORL25:ORL26"/>
    <mergeCell ref="ORM25:ORM26"/>
    <mergeCell ref="ORN25:ORN26"/>
    <mergeCell ref="ORO25:ORO26"/>
    <mergeCell ref="ORP25:ORP26"/>
    <mergeCell ref="ORQ25:ORQ26"/>
    <mergeCell ref="ORR25:ORR26"/>
    <mergeCell ref="ORS25:ORS26"/>
    <mergeCell ref="ORT25:ORT26"/>
    <mergeCell ref="ORU25:ORU26"/>
    <mergeCell ref="ORV25:ORV26"/>
    <mergeCell ref="ORW25:ORW26"/>
    <mergeCell ref="ORX25:ORX26"/>
    <mergeCell ref="ORY25:ORY26"/>
    <mergeCell ref="ORZ25:ORZ26"/>
    <mergeCell ref="OSA25:OSA26"/>
    <mergeCell ref="OSB25:OSB26"/>
    <mergeCell ref="OSC25:OSC26"/>
    <mergeCell ref="OSD25:OSD26"/>
    <mergeCell ref="OSE25:OSE26"/>
    <mergeCell ref="OSF25:OSF26"/>
    <mergeCell ref="OSG25:OSG26"/>
    <mergeCell ref="OSH25:OSH26"/>
    <mergeCell ref="OSI25:OSI26"/>
    <mergeCell ref="OSJ25:OSJ26"/>
    <mergeCell ref="OSK25:OSK26"/>
    <mergeCell ref="OPX25:OPX26"/>
    <mergeCell ref="OPY25:OPY26"/>
    <mergeCell ref="OPZ25:OPZ26"/>
    <mergeCell ref="OQA25:OQA26"/>
    <mergeCell ref="OQB25:OQB26"/>
    <mergeCell ref="OQC25:OQC26"/>
    <mergeCell ref="OQD25:OQD26"/>
    <mergeCell ref="OQE25:OQE26"/>
    <mergeCell ref="OQF25:OQF26"/>
    <mergeCell ref="OQG25:OQG26"/>
    <mergeCell ref="OQH25:OQH26"/>
    <mergeCell ref="OQI25:OQI26"/>
    <mergeCell ref="OQJ25:OQJ26"/>
    <mergeCell ref="OQK25:OQK26"/>
    <mergeCell ref="OQL25:OQL26"/>
    <mergeCell ref="OQM25:OQM26"/>
    <mergeCell ref="OQN25:OQN26"/>
    <mergeCell ref="OQO25:OQO26"/>
    <mergeCell ref="OQP25:OQP26"/>
    <mergeCell ref="OQQ25:OQQ26"/>
    <mergeCell ref="OQR25:OQR26"/>
    <mergeCell ref="OQS25:OQS26"/>
    <mergeCell ref="OQT25:OQT26"/>
    <mergeCell ref="OQU25:OQU26"/>
    <mergeCell ref="OQV25:OQV26"/>
    <mergeCell ref="OQW25:OQW26"/>
    <mergeCell ref="OQX25:OQX26"/>
    <mergeCell ref="OQY25:OQY26"/>
    <mergeCell ref="OQZ25:OQZ26"/>
    <mergeCell ref="ORA25:ORA26"/>
    <mergeCell ref="ORB25:ORB26"/>
    <mergeCell ref="ORC25:ORC26"/>
    <mergeCell ref="ORD25:ORD26"/>
    <mergeCell ref="OOQ25:OOQ26"/>
    <mergeCell ref="OOR25:OOR26"/>
    <mergeCell ref="OOS25:OOS26"/>
    <mergeCell ref="OOT25:OOT26"/>
    <mergeCell ref="OOU25:OOU26"/>
    <mergeCell ref="OOV25:OOV26"/>
    <mergeCell ref="OOW25:OOW26"/>
    <mergeCell ref="OOX25:OOX26"/>
    <mergeCell ref="OOY25:OOY26"/>
    <mergeCell ref="OOZ25:OOZ26"/>
    <mergeCell ref="OPA25:OPA26"/>
    <mergeCell ref="OPB25:OPB26"/>
    <mergeCell ref="OPC25:OPC26"/>
    <mergeCell ref="OPD25:OPD26"/>
    <mergeCell ref="OPE25:OPE26"/>
    <mergeCell ref="OPF25:OPF26"/>
    <mergeCell ref="OPG25:OPG26"/>
    <mergeCell ref="OPH25:OPH26"/>
    <mergeCell ref="OPI25:OPI26"/>
    <mergeCell ref="OPJ25:OPJ26"/>
    <mergeCell ref="OPK25:OPK26"/>
    <mergeCell ref="OPL25:OPL26"/>
    <mergeCell ref="OPM25:OPM26"/>
    <mergeCell ref="OPN25:OPN26"/>
    <mergeCell ref="OPO25:OPO26"/>
    <mergeCell ref="OPP25:OPP26"/>
    <mergeCell ref="OPQ25:OPQ26"/>
    <mergeCell ref="OPR25:OPR26"/>
    <mergeCell ref="OPS25:OPS26"/>
    <mergeCell ref="OPT25:OPT26"/>
    <mergeCell ref="OPU25:OPU26"/>
    <mergeCell ref="OPV25:OPV26"/>
    <mergeCell ref="OPW25:OPW26"/>
    <mergeCell ref="ONJ25:ONJ26"/>
    <mergeCell ref="ONK25:ONK26"/>
    <mergeCell ref="ONL25:ONL26"/>
    <mergeCell ref="ONM25:ONM26"/>
    <mergeCell ref="ONN25:ONN26"/>
    <mergeCell ref="ONO25:ONO26"/>
    <mergeCell ref="ONP25:ONP26"/>
    <mergeCell ref="ONQ25:ONQ26"/>
    <mergeCell ref="ONR25:ONR26"/>
    <mergeCell ref="ONS25:ONS26"/>
    <mergeCell ref="ONT25:ONT26"/>
    <mergeCell ref="ONU25:ONU26"/>
    <mergeCell ref="ONV25:ONV26"/>
    <mergeCell ref="ONW25:ONW26"/>
    <mergeCell ref="ONX25:ONX26"/>
    <mergeCell ref="ONY25:ONY26"/>
    <mergeCell ref="ONZ25:ONZ26"/>
    <mergeCell ref="OOA25:OOA26"/>
    <mergeCell ref="OOB25:OOB26"/>
    <mergeCell ref="OOC25:OOC26"/>
    <mergeCell ref="OOD25:OOD26"/>
    <mergeCell ref="OOE25:OOE26"/>
    <mergeCell ref="OOF25:OOF26"/>
    <mergeCell ref="OOG25:OOG26"/>
    <mergeCell ref="OOH25:OOH26"/>
    <mergeCell ref="OOI25:OOI26"/>
    <mergeCell ref="OOJ25:OOJ26"/>
    <mergeCell ref="OOK25:OOK26"/>
    <mergeCell ref="OOL25:OOL26"/>
    <mergeCell ref="OOM25:OOM26"/>
    <mergeCell ref="OON25:OON26"/>
    <mergeCell ref="OOO25:OOO26"/>
    <mergeCell ref="OOP25:OOP26"/>
    <mergeCell ref="OMC25:OMC26"/>
    <mergeCell ref="OMD25:OMD26"/>
    <mergeCell ref="OME25:OME26"/>
    <mergeCell ref="OMF25:OMF26"/>
    <mergeCell ref="OMG25:OMG26"/>
    <mergeCell ref="OMH25:OMH26"/>
    <mergeCell ref="OMI25:OMI26"/>
    <mergeCell ref="OMJ25:OMJ26"/>
    <mergeCell ref="OMK25:OMK26"/>
    <mergeCell ref="OML25:OML26"/>
    <mergeCell ref="OMM25:OMM26"/>
    <mergeCell ref="OMN25:OMN26"/>
    <mergeCell ref="OMO25:OMO26"/>
    <mergeCell ref="OMP25:OMP26"/>
    <mergeCell ref="OMQ25:OMQ26"/>
    <mergeCell ref="OMR25:OMR26"/>
    <mergeCell ref="OMS25:OMS26"/>
    <mergeCell ref="OMT25:OMT26"/>
    <mergeCell ref="OMU25:OMU26"/>
    <mergeCell ref="OMV25:OMV26"/>
    <mergeCell ref="OMW25:OMW26"/>
    <mergeCell ref="OMX25:OMX26"/>
    <mergeCell ref="OMY25:OMY26"/>
    <mergeCell ref="OMZ25:OMZ26"/>
    <mergeCell ref="ONA25:ONA26"/>
    <mergeCell ref="ONB25:ONB26"/>
    <mergeCell ref="ONC25:ONC26"/>
    <mergeCell ref="OND25:OND26"/>
    <mergeCell ref="ONE25:ONE26"/>
    <mergeCell ref="ONF25:ONF26"/>
    <mergeCell ref="ONG25:ONG26"/>
    <mergeCell ref="ONH25:ONH26"/>
    <mergeCell ref="ONI25:ONI26"/>
    <mergeCell ref="OKV25:OKV26"/>
    <mergeCell ref="OKW25:OKW26"/>
    <mergeCell ref="OKX25:OKX26"/>
    <mergeCell ref="OKY25:OKY26"/>
    <mergeCell ref="OKZ25:OKZ26"/>
    <mergeCell ref="OLA25:OLA26"/>
    <mergeCell ref="OLB25:OLB26"/>
    <mergeCell ref="OLC25:OLC26"/>
    <mergeCell ref="OLD25:OLD26"/>
    <mergeCell ref="OLE25:OLE26"/>
    <mergeCell ref="OLF25:OLF26"/>
    <mergeCell ref="OLG25:OLG26"/>
    <mergeCell ref="OLH25:OLH26"/>
    <mergeCell ref="OLI25:OLI26"/>
    <mergeCell ref="OLJ25:OLJ26"/>
    <mergeCell ref="OLK25:OLK26"/>
    <mergeCell ref="OLL25:OLL26"/>
    <mergeCell ref="OLM25:OLM26"/>
    <mergeCell ref="OLN25:OLN26"/>
    <mergeCell ref="OLO25:OLO26"/>
    <mergeCell ref="OLP25:OLP26"/>
    <mergeCell ref="OLQ25:OLQ26"/>
    <mergeCell ref="OLR25:OLR26"/>
    <mergeCell ref="OLS25:OLS26"/>
    <mergeCell ref="OLT25:OLT26"/>
    <mergeCell ref="OLU25:OLU26"/>
    <mergeCell ref="OLV25:OLV26"/>
    <mergeCell ref="OLW25:OLW26"/>
    <mergeCell ref="OLX25:OLX26"/>
    <mergeCell ref="OLY25:OLY26"/>
    <mergeCell ref="OLZ25:OLZ26"/>
    <mergeCell ref="OMA25:OMA26"/>
    <mergeCell ref="OMB25:OMB26"/>
    <mergeCell ref="OJO25:OJO26"/>
    <mergeCell ref="OJP25:OJP26"/>
    <mergeCell ref="OJQ25:OJQ26"/>
    <mergeCell ref="OJR25:OJR26"/>
    <mergeCell ref="OJS25:OJS26"/>
    <mergeCell ref="OJT25:OJT26"/>
    <mergeCell ref="OJU25:OJU26"/>
    <mergeCell ref="OJV25:OJV26"/>
    <mergeCell ref="OJW25:OJW26"/>
    <mergeCell ref="OJX25:OJX26"/>
    <mergeCell ref="OJY25:OJY26"/>
    <mergeCell ref="OJZ25:OJZ26"/>
    <mergeCell ref="OKA25:OKA26"/>
    <mergeCell ref="OKB25:OKB26"/>
    <mergeCell ref="OKC25:OKC26"/>
    <mergeCell ref="OKD25:OKD26"/>
    <mergeCell ref="OKE25:OKE26"/>
    <mergeCell ref="OKF25:OKF26"/>
    <mergeCell ref="OKG25:OKG26"/>
    <mergeCell ref="OKH25:OKH26"/>
    <mergeCell ref="OKI25:OKI26"/>
    <mergeCell ref="OKJ25:OKJ26"/>
    <mergeCell ref="OKK25:OKK26"/>
    <mergeCell ref="OKL25:OKL26"/>
    <mergeCell ref="OKM25:OKM26"/>
    <mergeCell ref="OKN25:OKN26"/>
    <mergeCell ref="OKO25:OKO26"/>
    <mergeCell ref="OKP25:OKP26"/>
    <mergeCell ref="OKQ25:OKQ26"/>
    <mergeCell ref="OKR25:OKR26"/>
    <mergeCell ref="OKS25:OKS26"/>
    <mergeCell ref="OKT25:OKT26"/>
    <mergeCell ref="OKU25:OKU26"/>
    <mergeCell ref="OIH25:OIH26"/>
    <mergeCell ref="OII25:OII26"/>
    <mergeCell ref="OIJ25:OIJ26"/>
    <mergeCell ref="OIK25:OIK26"/>
    <mergeCell ref="OIL25:OIL26"/>
    <mergeCell ref="OIM25:OIM26"/>
    <mergeCell ref="OIN25:OIN26"/>
    <mergeCell ref="OIO25:OIO26"/>
    <mergeCell ref="OIP25:OIP26"/>
    <mergeCell ref="OIQ25:OIQ26"/>
    <mergeCell ref="OIR25:OIR26"/>
    <mergeCell ref="OIS25:OIS26"/>
    <mergeCell ref="OIT25:OIT26"/>
    <mergeCell ref="OIU25:OIU26"/>
    <mergeCell ref="OIV25:OIV26"/>
    <mergeCell ref="OIW25:OIW26"/>
    <mergeCell ref="OIX25:OIX26"/>
    <mergeCell ref="OIY25:OIY26"/>
    <mergeCell ref="OIZ25:OIZ26"/>
    <mergeCell ref="OJA25:OJA26"/>
    <mergeCell ref="OJB25:OJB26"/>
    <mergeCell ref="OJC25:OJC26"/>
    <mergeCell ref="OJD25:OJD26"/>
    <mergeCell ref="OJE25:OJE26"/>
    <mergeCell ref="OJF25:OJF26"/>
    <mergeCell ref="OJG25:OJG26"/>
    <mergeCell ref="OJH25:OJH26"/>
    <mergeCell ref="OJI25:OJI26"/>
    <mergeCell ref="OJJ25:OJJ26"/>
    <mergeCell ref="OJK25:OJK26"/>
    <mergeCell ref="OJL25:OJL26"/>
    <mergeCell ref="OJM25:OJM26"/>
    <mergeCell ref="OJN25:OJN26"/>
    <mergeCell ref="OHA25:OHA26"/>
    <mergeCell ref="OHB25:OHB26"/>
    <mergeCell ref="OHC25:OHC26"/>
    <mergeCell ref="OHD25:OHD26"/>
    <mergeCell ref="OHE25:OHE26"/>
    <mergeCell ref="OHF25:OHF26"/>
    <mergeCell ref="OHG25:OHG26"/>
    <mergeCell ref="OHH25:OHH26"/>
    <mergeCell ref="OHI25:OHI26"/>
    <mergeCell ref="OHJ25:OHJ26"/>
    <mergeCell ref="OHK25:OHK26"/>
    <mergeCell ref="OHL25:OHL26"/>
    <mergeCell ref="OHM25:OHM26"/>
    <mergeCell ref="OHN25:OHN26"/>
    <mergeCell ref="OHO25:OHO26"/>
    <mergeCell ref="OHP25:OHP26"/>
    <mergeCell ref="OHQ25:OHQ26"/>
    <mergeCell ref="OHR25:OHR26"/>
    <mergeCell ref="OHS25:OHS26"/>
    <mergeCell ref="OHT25:OHT26"/>
    <mergeCell ref="OHU25:OHU26"/>
    <mergeCell ref="OHV25:OHV26"/>
    <mergeCell ref="OHW25:OHW26"/>
    <mergeCell ref="OHX25:OHX26"/>
    <mergeCell ref="OHY25:OHY26"/>
    <mergeCell ref="OHZ25:OHZ26"/>
    <mergeCell ref="OIA25:OIA26"/>
    <mergeCell ref="OIB25:OIB26"/>
    <mergeCell ref="OIC25:OIC26"/>
    <mergeCell ref="OID25:OID26"/>
    <mergeCell ref="OIE25:OIE26"/>
    <mergeCell ref="OIF25:OIF26"/>
    <mergeCell ref="OIG25:OIG26"/>
    <mergeCell ref="OFT25:OFT26"/>
    <mergeCell ref="OFU25:OFU26"/>
    <mergeCell ref="OFV25:OFV26"/>
    <mergeCell ref="OFW25:OFW26"/>
    <mergeCell ref="OFX25:OFX26"/>
    <mergeCell ref="OFY25:OFY26"/>
    <mergeCell ref="OFZ25:OFZ26"/>
    <mergeCell ref="OGA25:OGA26"/>
    <mergeCell ref="OGB25:OGB26"/>
    <mergeCell ref="OGC25:OGC26"/>
    <mergeCell ref="OGD25:OGD26"/>
    <mergeCell ref="OGE25:OGE26"/>
    <mergeCell ref="OGF25:OGF26"/>
    <mergeCell ref="OGG25:OGG26"/>
    <mergeCell ref="OGH25:OGH26"/>
    <mergeCell ref="OGI25:OGI26"/>
    <mergeCell ref="OGJ25:OGJ26"/>
    <mergeCell ref="OGK25:OGK26"/>
    <mergeCell ref="OGL25:OGL26"/>
    <mergeCell ref="OGM25:OGM26"/>
    <mergeCell ref="OGN25:OGN26"/>
    <mergeCell ref="OGO25:OGO26"/>
    <mergeCell ref="OGP25:OGP26"/>
    <mergeCell ref="OGQ25:OGQ26"/>
    <mergeCell ref="OGR25:OGR26"/>
    <mergeCell ref="OGS25:OGS26"/>
    <mergeCell ref="OGT25:OGT26"/>
    <mergeCell ref="OGU25:OGU26"/>
    <mergeCell ref="OGV25:OGV26"/>
    <mergeCell ref="OGW25:OGW26"/>
    <mergeCell ref="OGX25:OGX26"/>
    <mergeCell ref="OGY25:OGY26"/>
    <mergeCell ref="OGZ25:OGZ26"/>
    <mergeCell ref="OEM25:OEM26"/>
    <mergeCell ref="OEN25:OEN26"/>
    <mergeCell ref="OEO25:OEO26"/>
    <mergeCell ref="OEP25:OEP26"/>
    <mergeCell ref="OEQ25:OEQ26"/>
    <mergeCell ref="OER25:OER26"/>
    <mergeCell ref="OES25:OES26"/>
    <mergeCell ref="OET25:OET26"/>
    <mergeCell ref="OEU25:OEU26"/>
    <mergeCell ref="OEV25:OEV26"/>
    <mergeCell ref="OEW25:OEW26"/>
    <mergeCell ref="OEX25:OEX26"/>
    <mergeCell ref="OEY25:OEY26"/>
    <mergeCell ref="OEZ25:OEZ26"/>
    <mergeCell ref="OFA25:OFA26"/>
    <mergeCell ref="OFB25:OFB26"/>
    <mergeCell ref="OFC25:OFC26"/>
    <mergeCell ref="OFD25:OFD26"/>
    <mergeCell ref="OFE25:OFE26"/>
    <mergeCell ref="OFF25:OFF26"/>
    <mergeCell ref="OFG25:OFG26"/>
    <mergeCell ref="OFH25:OFH26"/>
    <mergeCell ref="OFI25:OFI26"/>
    <mergeCell ref="OFJ25:OFJ26"/>
    <mergeCell ref="OFK25:OFK26"/>
    <mergeCell ref="OFL25:OFL26"/>
    <mergeCell ref="OFM25:OFM26"/>
    <mergeCell ref="OFN25:OFN26"/>
    <mergeCell ref="OFO25:OFO26"/>
    <mergeCell ref="OFP25:OFP26"/>
    <mergeCell ref="OFQ25:OFQ26"/>
    <mergeCell ref="OFR25:OFR26"/>
    <mergeCell ref="OFS25:OFS26"/>
    <mergeCell ref="ODF25:ODF26"/>
    <mergeCell ref="ODG25:ODG26"/>
    <mergeCell ref="ODH25:ODH26"/>
    <mergeCell ref="ODI25:ODI26"/>
    <mergeCell ref="ODJ25:ODJ26"/>
    <mergeCell ref="ODK25:ODK26"/>
    <mergeCell ref="ODL25:ODL26"/>
    <mergeCell ref="ODM25:ODM26"/>
    <mergeCell ref="ODN25:ODN26"/>
    <mergeCell ref="ODO25:ODO26"/>
    <mergeCell ref="ODP25:ODP26"/>
    <mergeCell ref="ODQ25:ODQ26"/>
    <mergeCell ref="ODR25:ODR26"/>
    <mergeCell ref="ODS25:ODS26"/>
    <mergeCell ref="ODT25:ODT26"/>
    <mergeCell ref="ODU25:ODU26"/>
    <mergeCell ref="ODV25:ODV26"/>
    <mergeCell ref="ODW25:ODW26"/>
    <mergeCell ref="ODX25:ODX26"/>
    <mergeCell ref="ODY25:ODY26"/>
    <mergeCell ref="ODZ25:ODZ26"/>
    <mergeCell ref="OEA25:OEA26"/>
    <mergeCell ref="OEB25:OEB26"/>
    <mergeCell ref="OEC25:OEC26"/>
    <mergeCell ref="OED25:OED26"/>
    <mergeCell ref="OEE25:OEE26"/>
    <mergeCell ref="OEF25:OEF26"/>
    <mergeCell ref="OEG25:OEG26"/>
    <mergeCell ref="OEH25:OEH26"/>
    <mergeCell ref="OEI25:OEI26"/>
    <mergeCell ref="OEJ25:OEJ26"/>
    <mergeCell ref="OEK25:OEK26"/>
    <mergeCell ref="OEL25:OEL26"/>
    <mergeCell ref="OBY25:OBY26"/>
    <mergeCell ref="OBZ25:OBZ26"/>
    <mergeCell ref="OCA25:OCA26"/>
    <mergeCell ref="OCB25:OCB26"/>
    <mergeCell ref="OCC25:OCC26"/>
    <mergeCell ref="OCD25:OCD26"/>
    <mergeCell ref="OCE25:OCE26"/>
    <mergeCell ref="OCF25:OCF26"/>
    <mergeCell ref="OCG25:OCG26"/>
    <mergeCell ref="OCH25:OCH26"/>
    <mergeCell ref="OCI25:OCI26"/>
    <mergeCell ref="OCJ25:OCJ26"/>
    <mergeCell ref="OCK25:OCK26"/>
    <mergeCell ref="OCL25:OCL26"/>
    <mergeCell ref="OCM25:OCM26"/>
    <mergeCell ref="OCN25:OCN26"/>
    <mergeCell ref="OCO25:OCO26"/>
    <mergeCell ref="OCP25:OCP26"/>
    <mergeCell ref="OCQ25:OCQ26"/>
    <mergeCell ref="OCR25:OCR26"/>
    <mergeCell ref="OCS25:OCS26"/>
    <mergeCell ref="OCT25:OCT26"/>
    <mergeCell ref="OCU25:OCU26"/>
    <mergeCell ref="OCV25:OCV26"/>
    <mergeCell ref="OCW25:OCW26"/>
    <mergeCell ref="OCX25:OCX26"/>
    <mergeCell ref="OCY25:OCY26"/>
    <mergeCell ref="OCZ25:OCZ26"/>
    <mergeCell ref="ODA25:ODA26"/>
    <mergeCell ref="ODB25:ODB26"/>
    <mergeCell ref="ODC25:ODC26"/>
    <mergeCell ref="ODD25:ODD26"/>
    <mergeCell ref="ODE25:ODE26"/>
    <mergeCell ref="OAR25:OAR26"/>
    <mergeCell ref="OAS25:OAS26"/>
    <mergeCell ref="OAT25:OAT26"/>
    <mergeCell ref="OAU25:OAU26"/>
    <mergeCell ref="OAV25:OAV26"/>
    <mergeCell ref="OAW25:OAW26"/>
    <mergeCell ref="OAX25:OAX26"/>
    <mergeCell ref="OAY25:OAY26"/>
    <mergeCell ref="OAZ25:OAZ26"/>
    <mergeCell ref="OBA25:OBA26"/>
    <mergeCell ref="OBB25:OBB26"/>
    <mergeCell ref="OBC25:OBC26"/>
    <mergeCell ref="OBD25:OBD26"/>
    <mergeCell ref="OBE25:OBE26"/>
    <mergeCell ref="OBF25:OBF26"/>
    <mergeCell ref="OBG25:OBG26"/>
    <mergeCell ref="OBH25:OBH26"/>
    <mergeCell ref="OBI25:OBI26"/>
    <mergeCell ref="OBJ25:OBJ26"/>
    <mergeCell ref="OBK25:OBK26"/>
    <mergeCell ref="OBL25:OBL26"/>
    <mergeCell ref="OBM25:OBM26"/>
    <mergeCell ref="OBN25:OBN26"/>
    <mergeCell ref="OBO25:OBO26"/>
    <mergeCell ref="OBP25:OBP26"/>
    <mergeCell ref="OBQ25:OBQ26"/>
    <mergeCell ref="OBR25:OBR26"/>
    <mergeCell ref="OBS25:OBS26"/>
    <mergeCell ref="OBT25:OBT26"/>
    <mergeCell ref="OBU25:OBU26"/>
    <mergeCell ref="OBV25:OBV26"/>
    <mergeCell ref="OBW25:OBW26"/>
    <mergeCell ref="OBX25:OBX26"/>
    <mergeCell ref="NZK25:NZK26"/>
    <mergeCell ref="NZL25:NZL26"/>
    <mergeCell ref="NZM25:NZM26"/>
    <mergeCell ref="NZN25:NZN26"/>
    <mergeCell ref="NZO25:NZO26"/>
    <mergeCell ref="NZP25:NZP26"/>
    <mergeCell ref="NZQ25:NZQ26"/>
    <mergeCell ref="NZR25:NZR26"/>
    <mergeCell ref="NZS25:NZS26"/>
    <mergeCell ref="NZT25:NZT26"/>
    <mergeCell ref="NZU25:NZU26"/>
    <mergeCell ref="NZV25:NZV26"/>
    <mergeCell ref="NZW25:NZW26"/>
    <mergeCell ref="NZX25:NZX26"/>
    <mergeCell ref="NZY25:NZY26"/>
    <mergeCell ref="NZZ25:NZZ26"/>
    <mergeCell ref="OAA25:OAA26"/>
    <mergeCell ref="OAB25:OAB26"/>
    <mergeCell ref="OAC25:OAC26"/>
    <mergeCell ref="OAD25:OAD26"/>
    <mergeCell ref="OAE25:OAE26"/>
    <mergeCell ref="OAF25:OAF26"/>
    <mergeCell ref="OAG25:OAG26"/>
    <mergeCell ref="OAH25:OAH26"/>
    <mergeCell ref="OAI25:OAI26"/>
    <mergeCell ref="OAJ25:OAJ26"/>
    <mergeCell ref="OAK25:OAK26"/>
    <mergeCell ref="OAL25:OAL26"/>
    <mergeCell ref="OAM25:OAM26"/>
    <mergeCell ref="OAN25:OAN26"/>
    <mergeCell ref="OAO25:OAO26"/>
    <mergeCell ref="OAP25:OAP26"/>
    <mergeCell ref="OAQ25:OAQ26"/>
    <mergeCell ref="NYD25:NYD26"/>
    <mergeCell ref="NYE25:NYE26"/>
    <mergeCell ref="NYF25:NYF26"/>
    <mergeCell ref="NYG25:NYG26"/>
    <mergeCell ref="NYH25:NYH26"/>
    <mergeCell ref="NYI25:NYI26"/>
    <mergeCell ref="NYJ25:NYJ26"/>
    <mergeCell ref="NYK25:NYK26"/>
    <mergeCell ref="NYL25:NYL26"/>
    <mergeCell ref="NYM25:NYM26"/>
    <mergeCell ref="NYN25:NYN26"/>
    <mergeCell ref="NYO25:NYO26"/>
    <mergeCell ref="NYP25:NYP26"/>
    <mergeCell ref="NYQ25:NYQ26"/>
    <mergeCell ref="NYR25:NYR26"/>
    <mergeCell ref="NYS25:NYS26"/>
    <mergeCell ref="NYT25:NYT26"/>
    <mergeCell ref="NYU25:NYU26"/>
    <mergeCell ref="NYV25:NYV26"/>
    <mergeCell ref="NYW25:NYW26"/>
    <mergeCell ref="NYX25:NYX26"/>
    <mergeCell ref="NYY25:NYY26"/>
    <mergeCell ref="NYZ25:NYZ26"/>
    <mergeCell ref="NZA25:NZA26"/>
    <mergeCell ref="NZB25:NZB26"/>
    <mergeCell ref="NZC25:NZC26"/>
    <mergeCell ref="NZD25:NZD26"/>
    <mergeCell ref="NZE25:NZE26"/>
    <mergeCell ref="NZF25:NZF26"/>
    <mergeCell ref="NZG25:NZG26"/>
    <mergeCell ref="NZH25:NZH26"/>
    <mergeCell ref="NZI25:NZI26"/>
    <mergeCell ref="NZJ25:NZJ26"/>
    <mergeCell ref="NWW25:NWW26"/>
    <mergeCell ref="NWX25:NWX26"/>
    <mergeCell ref="NWY25:NWY26"/>
    <mergeCell ref="NWZ25:NWZ26"/>
    <mergeCell ref="NXA25:NXA26"/>
    <mergeCell ref="NXB25:NXB26"/>
    <mergeCell ref="NXC25:NXC26"/>
    <mergeCell ref="NXD25:NXD26"/>
    <mergeCell ref="NXE25:NXE26"/>
    <mergeCell ref="NXF25:NXF26"/>
    <mergeCell ref="NXG25:NXG26"/>
    <mergeCell ref="NXH25:NXH26"/>
    <mergeCell ref="NXI25:NXI26"/>
    <mergeCell ref="NXJ25:NXJ26"/>
    <mergeCell ref="NXK25:NXK26"/>
    <mergeCell ref="NXL25:NXL26"/>
    <mergeCell ref="NXM25:NXM26"/>
    <mergeCell ref="NXN25:NXN26"/>
    <mergeCell ref="NXO25:NXO26"/>
    <mergeCell ref="NXP25:NXP26"/>
    <mergeCell ref="NXQ25:NXQ26"/>
    <mergeCell ref="NXR25:NXR26"/>
    <mergeCell ref="NXS25:NXS26"/>
    <mergeCell ref="NXT25:NXT26"/>
    <mergeCell ref="NXU25:NXU26"/>
    <mergeCell ref="NXV25:NXV26"/>
    <mergeCell ref="NXW25:NXW26"/>
    <mergeCell ref="NXX25:NXX26"/>
    <mergeCell ref="NXY25:NXY26"/>
    <mergeCell ref="NXZ25:NXZ26"/>
    <mergeCell ref="NYA25:NYA26"/>
    <mergeCell ref="NYB25:NYB26"/>
    <mergeCell ref="NYC25:NYC26"/>
    <mergeCell ref="NVP25:NVP26"/>
    <mergeCell ref="NVQ25:NVQ26"/>
    <mergeCell ref="NVR25:NVR26"/>
    <mergeCell ref="NVS25:NVS26"/>
    <mergeCell ref="NVT25:NVT26"/>
    <mergeCell ref="NVU25:NVU26"/>
    <mergeCell ref="NVV25:NVV26"/>
    <mergeCell ref="NVW25:NVW26"/>
    <mergeCell ref="NVX25:NVX26"/>
    <mergeCell ref="NVY25:NVY26"/>
    <mergeCell ref="NVZ25:NVZ26"/>
    <mergeCell ref="NWA25:NWA26"/>
    <mergeCell ref="NWB25:NWB26"/>
    <mergeCell ref="NWC25:NWC26"/>
    <mergeCell ref="NWD25:NWD26"/>
    <mergeCell ref="NWE25:NWE26"/>
    <mergeCell ref="NWF25:NWF26"/>
    <mergeCell ref="NWG25:NWG26"/>
    <mergeCell ref="NWH25:NWH26"/>
    <mergeCell ref="NWI25:NWI26"/>
    <mergeCell ref="NWJ25:NWJ26"/>
    <mergeCell ref="NWK25:NWK26"/>
    <mergeCell ref="NWL25:NWL26"/>
    <mergeCell ref="NWM25:NWM26"/>
    <mergeCell ref="NWN25:NWN26"/>
    <mergeCell ref="NWO25:NWO26"/>
    <mergeCell ref="NWP25:NWP26"/>
    <mergeCell ref="NWQ25:NWQ26"/>
    <mergeCell ref="NWR25:NWR26"/>
    <mergeCell ref="NWS25:NWS26"/>
    <mergeCell ref="NWT25:NWT26"/>
    <mergeCell ref="NWU25:NWU26"/>
    <mergeCell ref="NWV25:NWV26"/>
    <mergeCell ref="NUI25:NUI26"/>
    <mergeCell ref="NUJ25:NUJ26"/>
    <mergeCell ref="NUK25:NUK26"/>
    <mergeCell ref="NUL25:NUL26"/>
    <mergeCell ref="NUM25:NUM26"/>
    <mergeCell ref="NUN25:NUN26"/>
    <mergeCell ref="NUO25:NUO26"/>
    <mergeCell ref="NUP25:NUP26"/>
    <mergeCell ref="NUQ25:NUQ26"/>
    <mergeCell ref="NUR25:NUR26"/>
    <mergeCell ref="NUS25:NUS26"/>
    <mergeCell ref="NUT25:NUT26"/>
    <mergeCell ref="NUU25:NUU26"/>
    <mergeCell ref="NUV25:NUV26"/>
    <mergeCell ref="NUW25:NUW26"/>
    <mergeCell ref="NUX25:NUX26"/>
    <mergeCell ref="NUY25:NUY26"/>
    <mergeCell ref="NUZ25:NUZ26"/>
    <mergeCell ref="NVA25:NVA26"/>
    <mergeCell ref="NVB25:NVB26"/>
    <mergeCell ref="NVC25:NVC26"/>
    <mergeCell ref="NVD25:NVD26"/>
    <mergeCell ref="NVE25:NVE26"/>
    <mergeCell ref="NVF25:NVF26"/>
    <mergeCell ref="NVG25:NVG26"/>
    <mergeCell ref="NVH25:NVH26"/>
    <mergeCell ref="NVI25:NVI26"/>
    <mergeCell ref="NVJ25:NVJ26"/>
    <mergeCell ref="NVK25:NVK26"/>
    <mergeCell ref="NVL25:NVL26"/>
    <mergeCell ref="NVM25:NVM26"/>
    <mergeCell ref="NVN25:NVN26"/>
    <mergeCell ref="NVO25:NVO26"/>
    <mergeCell ref="NTB25:NTB26"/>
    <mergeCell ref="NTC25:NTC26"/>
    <mergeCell ref="NTD25:NTD26"/>
    <mergeCell ref="NTE25:NTE26"/>
    <mergeCell ref="NTF25:NTF26"/>
    <mergeCell ref="NTG25:NTG26"/>
    <mergeCell ref="NTH25:NTH26"/>
    <mergeCell ref="NTI25:NTI26"/>
    <mergeCell ref="NTJ25:NTJ26"/>
    <mergeCell ref="NTK25:NTK26"/>
    <mergeCell ref="NTL25:NTL26"/>
    <mergeCell ref="NTM25:NTM26"/>
    <mergeCell ref="NTN25:NTN26"/>
    <mergeCell ref="NTO25:NTO26"/>
    <mergeCell ref="NTP25:NTP26"/>
    <mergeCell ref="NTQ25:NTQ26"/>
    <mergeCell ref="NTR25:NTR26"/>
    <mergeCell ref="NTS25:NTS26"/>
    <mergeCell ref="NTT25:NTT26"/>
    <mergeCell ref="NTU25:NTU26"/>
    <mergeCell ref="NTV25:NTV26"/>
    <mergeCell ref="NTW25:NTW26"/>
    <mergeCell ref="NTX25:NTX26"/>
    <mergeCell ref="NTY25:NTY26"/>
    <mergeCell ref="NTZ25:NTZ26"/>
    <mergeCell ref="NUA25:NUA26"/>
    <mergeCell ref="NUB25:NUB26"/>
    <mergeCell ref="NUC25:NUC26"/>
    <mergeCell ref="NUD25:NUD26"/>
    <mergeCell ref="NUE25:NUE26"/>
    <mergeCell ref="NUF25:NUF26"/>
    <mergeCell ref="NUG25:NUG26"/>
    <mergeCell ref="NUH25:NUH26"/>
    <mergeCell ref="NRU25:NRU26"/>
    <mergeCell ref="NRV25:NRV26"/>
    <mergeCell ref="NRW25:NRW26"/>
    <mergeCell ref="NRX25:NRX26"/>
    <mergeCell ref="NRY25:NRY26"/>
    <mergeCell ref="NRZ25:NRZ26"/>
    <mergeCell ref="NSA25:NSA26"/>
    <mergeCell ref="NSB25:NSB26"/>
    <mergeCell ref="NSC25:NSC26"/>
    <mergeCell ref="NSD25:NSD26"/>
    <mergeCell ref="NSE25:NSE26"/>
    <mergeCell ref="NSF25:NSF26"/>
    <mergeCell ref="NSG25:NSG26"/>
    <mergeCell ref="NSH25:NSH26"/>
    <mergeCell ref="NSI25:NSI26"/>
    <mergeCell ref="NSJ25:NSJ26"/>
    <mergeCell ref="NSK25:NSK26"/>
    <mergeCell ref="NSL25:NSL26"/>
    <mergeCell ref="NSM25:NSM26"/>
    <mergeCell ref="NSN25:NSN26"/>
    <mergeCell ref="NSO25:NSO26"/>
    <mergeCell ref="NSP25:NSP26"/>
    <mergeCell ref="NSQ25:NSQ26"/>
    <mergeCell ref="NSR25:NSR26"/>
    <mergeCell ref="NSS25:NSS26"/>
    <mergeCell ref="NST25:NST26"/>
    <mergeCell ref="NSU25:NSU26"/>
    <mergeCell ref="NSV25:NSV26"/>
    <mergeCell ref="NSW25:NSW26"/>
    <mergeCell ref="NSX25:NSX26"/>
    <mergeCell ref="NSY25:NSY26"/>
    <mergeCell ref="NSZ25:NSZ26"/>
    <mergeCell ref="NTA25:NTA26"/>
    <mergeCell ref="NQN25:NQN26"/>
    <mergeCell ref="NQO25:NQO26"/>
    <mergeCell ref="NQP25:NQP26"/>
    <mergeCell ref="NQQ25:NQQ26"/>
    <mergeCell ref="NQR25:NQR26"/>
    <mergeCell ref="NQS25:NQS26"/>
    <mergeCell ref="NQT25:NQT26"/>
    <mergeCell ref="NQU25:NQU26"/>
    <mergeCell ref="NQV25:NQV26"/>
    <mergeCell ref="NQW25:NQW26"/>
    <mergeCell ref="NQX25:NQX26"/>
    <mergeCell ref="NQY25:NQY26"/>
    <mergeCell ref="NQZ25:NQZ26"/>
    <mergeCell ref="NRA25:NRA26"/>
    <mergeCell ref="NRB25:NRB26"/>
    <mergeCell ref="NRC25:NRC26"/>
    <mergeCell ref="NRD25:NRD26"/>
    <mergeCell ref="NRE25:NRE26"/>
    <mergeCell ref="NRF25:NRF26"/>
    <mergeCell ref="NRG25:NRG26"/>
    <mergeCell ref="NRH25:NRH26"/>
    <mergeCell ref="NRI25:NRI26"/>
    <mergeCell ref="NRJ25:NRJ26"/>
    <mergeCell ref="NRK25:NRK26"/>
    <mergeCell ref="NRL25:NRL26"/>
    <mergeCell ref="NRM25:NRM26"/>
    <mergeCell ref="NRN25:NRN26"/>
    <mergeCell ref="NRO25:NRO26"/>
    <mergeCell ref="NRP25:NRP26"/>
    <mergeCell ref="NRQ25:NRQ26"/>
    <mergeCell ref="NRR25:NRR26"/>
    <mergeCell ref="NRS25:NRS26"/>
    <mergeCell ref="NRT25:NRT26"/>
    <mergeCell ref="NPG25:NPG26"/>
    <mergeCell ref="NPH25:NPH26"/>
    <mergeCell ref="NPI25:NPI26"/>
    <mergeCell ref="NPJ25:NPJ26"/>
    <mergeCell ref="NPK25:NPK26"/>
    <mergeCell ref="NPL25:NPL26"/>
    <mergeCell ref="NPM25:NPM26"/>
    <mergeCell ref="NPN25:NPN26"/>
    <mergeCell ref="NPO25:NPO26"/>
    <mergeCell ref="NPP25:NPP26"/>
    <mergeCell ref="NPQ25:NPQ26"/>
    <mergeCell ref="NPR25:NPR26"/>
    <mergeCell ref="NPS25:NPS26"/>
    <mergeCell ref="NPT25:NPT26"/>
    <mergeCell ref="NPU25:NPU26"/>
    <mergeCell ref="NPV25:NPV26"/>
    <mergeCell ref="NPW25:NPW26"/>
    <mergeCell ref="NPX25:NPX26"/>
    <mergeCell ref="NPY25:NPY26"/>
    <mergeCell ref="NPZ25:NPZ26"/>
    <mergeCell ref="NQA25:NQA26"/>
    <mergeCell ref="NQB25:NQB26"/>
    <mergeCell ref="NQC25:NQC26"/>
    <mergeCell ref="NQD25:NQD26"/>
    <mergeCell ref="NQE25:NQE26"/>
    <mergeCell ref="NQF25:NQF26"/>
    <mergeCell ref="NQG25:NQG26"/>
    <mergeCell ref="NQH25:NQH26"/>
    <mergeCell ref="NQI25:NQI26"/>
    <mergeCell ref="NQJ25:NQJ26"/>
    <mergeCell ref="NQK25:NQK26"/>
    <mergeCell ref="NQL25:NQL26"/>
    <mergeCell ref="NQM25:NQM26"/>
    <mergeCell ref="NNZ25:NNZ26"/>
    <mergeCell ref="NOA25:NOA26"/>
    <mergeCell ref="NOB25:NOB26"/>
    <mergeCell ref="NOC25:NOC26"/>
    <mergeCell ref="NOD25:NOD26"/>
    <mergeCell ref="NOE25:NOE26"/>
    <mergeCell ref="NOF25:NOF26"/>
    <mergeCell ref="NOG25:NOG26"/>
    <mergeCell ref="NOH25:NOH26"/>
    <mergeCell ref="NOI25:NOI26"/>
    <mergeCell ref="NOJ25:NOJ26"/>
    <mergeCell ref="NOK25:NOK26"/>
    <mergeCell ref="NOL25:NOL26"/>
    <mergeCell ref="NOM25:NOM26"/>
    <mergeCell ref="NON25:NON26"/>
    <mergeCell ref="NOO25:NOO26"/>
    <mergeCell ref="NOP25:NOP26"/>
    <mergeCell ref="NOQ25:NOQ26"/>
    <mergeCell ref="NOR25:NOR26"/>
    <mergeCell ref="NOS25:NOS26"/>
    <mergeCell ref="NOT25:NOT26"/>
    <mergeCell ref="NOU25:NOU26"/>
    <mergeCell ref="NOV25:NOV26"/>
    <mergeCell ref="NOW25:NOW26"/>
    <mergeCell ref="NOX25:NOX26"/>
    <mergeCell ref="NOY25:NOY26"/>
    <mergeCell ref="NOZ25:NOZ26"/>
    <mergeCell ref="NPA25:NPA26"/>
    <mergeCell ref="NPB25:NPB26"/>
    <mergeCell ref="NPC25:NPC26"/>
    <mergeCell ref="NPD25:NPD26"/>
    <mergeCell ref="NPE25:NPE26"/>
    <mergeCell ref="NPF25:NPF26"/>
    <mergeCell ref="NMS25:NMS26"/>
    <mergeCell ref="NMT25:NMT26"/>
    <mergeCell ref="NMU25:NMU26"/>
    <mergeCell ref="NMV25:NMV26"/>
    <mergeCell ref="NMW25:NMW26"/>
    <mergeCell ref="NMX25:NMX26"/>
    <mergeCell ref="NMY25:NMY26"/>
    <mergeCell ref="NMZ25:NMZ26"/>
    <mergeCell ref="NNA25:NNA26"/>
    <mergeCell ref="NNB25:NNB26"/>
    <mergeCell ref="NNC25:NNC26"/>
    <mergeCell ref="NND25:NND26"/>
    <mergeCell ref="NNE25:NNE26"/>
    <mergeCell ref="NNF25:NNF26"/>
    <mergeCell ref="NNG25:NNG26"/>
    <mergeCell ref="NNH25:NNH26"/>
    <mergeCell ref="NNI25:NNI26"/>
    <mergeCell ref="NNJ25:NNJ26"/>
    <mergeCell ref="NNK25:NNK26"/>
    <mergeCell ref="NNL25:NNL26"/>
    <mergeCell ref="NNM25:NNM26"/>
    <mergeCell ref="NNN25:NNN26"/>
    <mergeCell ref="NNO25:NNO26"/>
    <mergeCell ref="NNP25:NNP26"/>
    <mergeCell ref="NNQ25:NNQ26"/>
    <mergeCell ref="NNR25:NNR26"/>
    <mergeCell ref="NNS25:NNS26"/>
    <mergeCell ref="NNT25:NNT26"/>
    <mergeCell ref="NNU25:NNU26"/>
    <mergeCell ref="NNV25:NNV26"/>
    <mergeCell ref="NNW25:NNW26"/>
    <mergeCell ref="NNX25:NNX26"/>
    <mergeCell ref="NNY25:NNY26"/>
    <mergeCell ref="NLL25:NLL26"/>
    <mergeCell ref="NLM25:NLM26"/>
    <mergeCell ref="NLN25:NLN26"/>
    <mergeCell ref="NLO25:NLO26"/>
    <mergeCell ref="NLP25:NLP26"/>
    <mergeCell ref="NLQ25:NLQ26"/>
    <mergeCell ref="NLR25:NLR26"/>
    <mergeCell ref="NLS25:NLS26"/>
    <mergeCell ref="NLT25:NLT26"/>
    <mergeCell ref="NLU25:NLU26"/>
    <mergeCell ref="NLV25:NLV26"/>
    <mergeCell ref="NLW25:NLW26"/>
    <mergeCell ref="NLX25:NLX26"/>
    <mergeCell ref="NLY25:NLY26"/>
    <mergeCell ref="NLZ25:NLZ26"/>
    <mergeCell ref="NMA25:NMA26"/>
    <mergeCell ref="NMB25:NMB26"/>
    <mergeCell ref="NMC25:NMC26"/>
    <mergeCell ref="NMD25:NMD26"/>
    <mergeCell ref="NME25:NME26"/>
    <mergeCell ref="NMF25:NMF26"/>
    <mergeCell ref="NMG25:NMG26"/>
    <mergeCell ref="NMH25:NMH26"/>
    <mergeCell ref="NMI25:NMI26"/>
    <mergeCell ref="NMJ25:NMJ26"/>
    <mergeCell ref="NMK25:NMK26"/>
    <mergeCell ref="NML25:NML26"/>
    <mergeCell ref="NMM25:NMM26"/>
    <mergeCell ref="NMN25:NMN26"/>
    <mergeCell ref="NMO25:NMO26"/>
    <mergeCell ref="NMP25:NMP26"/>
    <mergeCell ref="NMQ25:NMQ26"/>
    <mergeCell ref="NMR25:NMR26"/>
    <mergeCell ref="NKE25:NKE26"/>
    <mergeCell ref="NKF25:NKF26"/>
    <mergeCell ref="NKG25:NKG26"/>
    <mergeCell ref="NKH25:NKH26"/>
    <mergeCell ref="NKI25:NKI26"/>
    <mergeCell ref="NKJ25:NKJ26"/>
    <mergeCell ref="NKK25:NKK26"/>
    <mergeCell ref="NKL25:NKL26"/>
    <mergeCell ref="NKM25:NKM26"/>
    <mergeCell ref="NKN25:NKN26"/>
    <mergeCell ref="NKO25:NKO26"/>
    <mergeCell ref="NKP25:NKP26"/>
    <mergeCell ref="NKQ25:NKQ26"/>
    <mergeCell ref="NKR25:NKR26"/>
    <mergeCell ref="NKS25:NKS26"/>
    <mergeCell ref="NKT25:NKT26"/>
    <mergeCell ref="NKU25:NKU26"/>
    <mergeCell ref="NKV25:NKV26"/>
    <mergeCell ref="NKW25:NKW26"/>
    <mergeCell ref="NKX25:NKX26"/>
    <mergeCell ref="NKY25:NKY26"/>
    <mergeCell ref="NKZ25:NKZ26"/>
    <mergeCell ref="NLA25:NLA26"/>
    <mergeCell ref="NLB25:NLB26"/>
    <mergeCell ref="NLC25:NLC26"/>
    <mergeCell ref="NLD25:NLD26"/>
    <mergeCell ref="NLE25:NLE26"/>
    <mergeCell ref="NLF25:NLF26"/>
    <mergeCell ref="NLG25:NLG26"/>
    <mergeCell ref="NLH25:NLH26"/>
    <mergeCell ref="NLI25:NLI26"/>
    <mergeCell ref="NLJ25:NLJ26"/>
    <mergeCell ref="NLK25:NLK26"/>
    <mergeCell ref="NIX25:NIX26"/>
    <mergeCell ref="NIY25:NIY26"/>
    <mergeCell ref="NIZ25:NIZ26"/>
    <mergeCell ref="NJA25:NJA26"/>
    <mergeCell ref="NJB25:NJB26"/>
    <mergeCell ref="NJC25:NJC26"/>
    <mergeCell ref="NJD25:NJD26"/>
    <mergeCell ref="NJE25:NJE26"/>
    <mergeCell ref="NJF25:NJF26"/>
    <mergeCell ref="NJG25:NJG26"/>
    <mergeCell ref="NJH25:NJH26"/>
    <mergeCell ref="NJI25:NJI26"/>
    <mergeCell ref="NJJ25:NJJ26"/>
    <mergeCell ref="NJK25:NJK26"/>
    <mergeCell ref="NJL25:NJL26"/>
    <mergeCell ref="NJM25:NJM26"/>
    <mergeCell ref="NJN25:NJN26"/>
    <mergeCell ref="NJO25:NJO26"/>
    <mergeCell ref="NJP25:NJP26"/>
    <mergeCell ref="NJQ25:NJQ26"/>
    <mergeCell ref="NJR25:NJR26"/>
    <mergeCell ref="NJS25:NJS26"/>
    <mergeCell ref="NJT25:NJT26"/>
    <mergeCell ref="NJU25:NJU26"/>
    <mergeCell ref="NJV25:NJV26"/>
    <mergeCell ref="NJW25:NJW26"/>
    <mergeCell ref="NJX25:NJX26"/>
    <mergeCell ref="NJY25:NJY26"/>
    <mergeCell ref="NJZ25:NJZ26"/>
    <mergeCell ref="NKA25:NKA26"/>
    <mergeCell ref="NKB25:NKB26"/>
    <mergeCell ref="NKC25:NKC26"/>
    <mergeCell ref="NKD25:NKD26"/>
    <mergeCell ref="NHQ25:NHQ26"/>
    <mergeCell ref="NHR25:NHR26"/>
    <mergeCell ref="NHS25:NHS26"/>
    <mergeCell ref="NHT25:NHT26"/>
    <mergeCell ref="NHU25:NHU26"/>
    <mergeCell ref="NHV25:NHV26"/>
    <mergeCell ref="NHW25:NHW26"/>
    <mergeCell ref="NHX25:NHX26"/>
    <mergeCell ref="NHY25:NHY26"/>
    <mergeCell ref="NHZ25:NHZ26"/>
    <mergeCell ref="NIA25:NIA26"/>
    <mergeCell ref="NIB25:NIB26"/>
    <mergeCell ref="NIC25:NIC26"/>
    <mergeCell ref="NID25:NID26"/>
    <mergeCell ref="NIE25:NIE26"/>
    <mergeCell ref="NIF25:NIF26"/>
    <mergeCell ref="NIG25:NIG26"/>
    <mergeCell ref="NIH25:NIH26"/>
    <mergeCell ref="NII25:NII26"/>
    <mergeCell ref="NIJ25:NIJ26"/>
    <mergeCell ref="NIK25:NIK26"/>
    <mergeCell ref="NIL25:NIL26"/>
    <mergeCell ref="NIM25:NIM26"/>
    <mergeCell ref="NIN25:NIN26"/>
    <mergeCell ref="NIO25:NIO26"/>
    <mergeCell ref="NIP25:NIP26"/>
    <mergeCell ref="NIQ25:NIQ26"/>
    <mergeCell ref="NIR25:NIR26"/>
    <mergeCell ref="NIS25:NIS26"/>
    <mergeCell ref="NIT25:NIT26"/>
    <mergeCell ref="NIU25:NIU26"/>
    <mergeCell ref="NIV25:NIV26"/>
    <mergeCell ref="NIW25:NIW26"/>
    <mergeCell ref="NGJ25:NGJ26"/>
    <mergeCell ref="NGK25:NGK26"/>
    <mergeCell ref="NGL25:NGL26"/>
    <mergeCell ref="NGM25:NGM26"/>
    <mergeCell ref="NGN25:NGN26"/>
    <mergeCell ref="NGO25:NGO26"/>
    <mergeCell ref="NGP25:NGP26"/>
    <mergeCell ref="NGQ25:NGQ26"/>
    <mergeCell ref="NGR25:NGR26"/>
    <mergeCell ref="NGS25:NGS26"/>
    <mergeCell ref="NGT25:NGT26"/>
    <mergeCell ref="NGU25:NGU26"/>
    <mergeCell ref="NGV25:NGV26"/>
    <mergeCell ref="NGW25:NGW26"/>
    <mergeCell ref="NGX25:NGX26"/>
    <mergeCell ref="NGY25:NGY26"/>
    <mergeCell ref="NGZ25:NGZ26"/>
    <mergeCell ref="NHA25:NHA26"/>
    <mergeCell ref="NHB25:NHB26"/>
    <mergeCell ref="NHC25:NHC26"/>
    <mergeCell ref="NHD25:NHD26"/>
    <mergeCell ref="NHE25:NHE26"/>
    <mergeCell ref="NHF25:NHF26"/>
    <mergeCell ref="NHG25:NHG26"/>
    <mergeCell ref="NHH25:NHH26"/>
    <mergeCell ref="NHI25:NHI26"/>
    <mergeCell ref="NHJ25:NHJ26"/>
    <mergeCell ref="NHK25:NHK26"/>
    <mergeCell ref="NHL25:NHL26"/>
    <mergeCell ref="NHM25:NHM26"/>
    <mergeCell ref="NHN25:NHN26"/>
    <mergeCell ref="NHO25:NHO26"/>
    <mergeCell ref="NHP25:NHP26"/>
    <mergeCell ref="NFC25:NFC26"/>
    <mergeCell ref="NFD25:NFD26"/>
    <mergeCell ref="NFE25:NFE26"/>
    <mergeCell ref="NFF25:NFF26"/>
    <mergeCell ref="NFG25:NFG26"/>
    <mergeCell ref="NFH25:NFH26"/>
    <mergeCell ref="NFI25:NFI26"/>
    <mergeCell ref="NFJ25:NFJ26"/>
    <mergeCell ref="NFK25:NFK26"/>
    <mergeCell ref="NFL25:NFL26"/>
    <mergeCell ref="NFM25:NFM26"/>
    <mergeCell ref="NFN25:NFN26"/>
    <mergeCell ref="NFO25:NFO26"/>
    <mergeCell ref="NFP25:NFP26"/>
    <mergeCell ref="NFQ25:NFQ26"/>
    <mergeCell ref="NFR25:NFR26"/>
    <mergeCell ref="NFS25:NFS26"/>
    <mergeCell ref="NFT25:NFT26"/>
    <mergeCell ref="NFU25:NFU26"/>
    <mergeCell ref="NFV25:NFV26"/>
    <mergeCell ref="NFW25:NFW26"/>
    <mergeCell ref="NFX25:NFX26"/>
    <mergeCell ref="NFY25:NFY26"/>
    <mergeCell ref="NFZ25:NFZ26"/>
    <mergeCell ref="NGA25:NGA26"/>
    <mergeCell ref="NGB25:NGB26"/>
    <mergeCell ref="NGC25:NGC26"/>
    <mergeCell ref="NGD25:NGD26"/>
    <mergeCell ref="NGE25:NGE26"/>
    <mergeCell ref="NGF25:NGF26"/>
    <mergeCell ref="NGG25:NGG26"/>
    <mergeCell ref="NGH25:NGH26"/>
    <mergeCell ref="NGI25:NGI26"/>
    <mergeCell ref="NDV25:NDV26"/>
    <mergeCell ref="NDW25:NDW26"/>
    <mergeCell ref="NDX25:NDX26"/>
    <mergeCell ref="NDY25:NDY26"/>
    <mergeCell ref="NDZ25:NDZ26"/>
    <mergeCell ref="NEA25:NEA26"/>
    <mergeCell ref="NEB25:NEB26"/>
    <mergeCell ref="NEC25:NEC26"/>
    <mergeCell ref="NED25:NED26"/>
    <mergeCell ref="NEE25:NEE26"/>
    <mergeCell ref="NEF25:NEF26"/>
    <mergeCell ref="NEG25:NEG26"/>
    <mergeCell ref="NEH25:NEH26"/>
    <mergeCell ref="NEI25:NEI26"/>
    <mergeCell ref="NEJ25:NEJ26"/>
    <mergeCell ref="NEK25:NEK26"/>
    <mergeCell ref="NEL25:NEL26"/>
    <mergeCell ref="NEM25:NEM26"/>
    <mergeCell ref="NEN25:NEN26"/>
    <mergeCell ref="NEO25:NEO26"/>
    <mergeCell ref="NEP25:NEP26"/>
    <mergeCell ref="NEQ25:NEQ26"/>
    <mergeCell ref="NER25:NER26"/>
    <mergeCell ref="NES25:NES26"/>
    <mergeCell ref="NET25:NET26"/>
    <mergeCell ref="NEU25:NEU26"/>
    <mergeCell ref="NEV25:NEV26"/>
    <mergeCell ref="NEW25:NEW26"/>
    <mergeCell ref="NEX25:NEX26"/>
    <mergeCell ref="NEY25:NEY26"/>
    <mergeCell ref="NEZ25:NEZ26"/>
    <mergeCell ref="NFA25:NFA26"/>
    <mergeCell ref="NFB25:NFB26"/>
    <mergeCell ref="NCO25:NCO26"/>
    <mergeCell ref="NCP25:NCP26"/>
    <mergeCell ref="NCQ25:NCQ26"/>
    <mergeCell ref="NCR25:NCR26"/>
    <mergeCell ref="NCS25:NCS26"/>
    <mergeCell ref="NCT25:NCT26"/>
    <mergeCell ref="NCU25:NCU26"/>
    <mergeCell ref="NCV25:NCV26"/>
    <mergeCell ref="NCW25:NCW26"/>
    <mergeCell ref="NCX25:NCX26"/>
    <mergeCell ref="NCY25:NCY26"/>
    <mergeCell ref="NCZ25:NCZ26"/>
    <mergeCell ref="NDA25:NDA26"/>
    <mergeCell ref="NDB25:NDB26"/>
    <mergeCell ref="NDC25:NDC26"/>
    <mergeCell ref="NDD25:NDD26"/>
    <mergeCell ref="NDE25:NDE26"/>
    <mergeCell ref="NDF25:NDF26"/>
    <mergeCell ref="NDG25:NDG26"/>
    <mergeCell ref="NDH25:NDH26"/>
    <mergeCell ref="NDI25:NDI26"/>
    <mergeCell ref="NDJ25:NDJ26"/>
    <mergeCell ref="NDK25:NDK26"/>
    <mergeCell ref="NDL25:NDL26"/>
    <mergeCell ref="NDM25:NDM26"/>
    <mergeCell ref="NDN25:NDN26"/>
    <mergeCell ref="NDO25:NDO26"/>
    <mergeCell ref="NDP25:NDP26"/>
    <mergeCell ref="NDQ25:NDQ26"/>
    <mergeCell ref="NDR25:NDR26"/>
    <mergeCell ref="NDS25:NDS26"/>
    <mergeCell ref="NDT25:NDT26"/>
    <mergeCell ref="NDU25:NDU26"/>
    <mergeCell ref="NBH25:NBH26"/>
    <mergeCell ref="NBI25:NBI26"/>
    <mergeCell ref="NBJ25:NBJ26"/>
    <mergeCell ref="NBK25:NBK26"/>
    <mergeCell ref="NBL25:NBL26"/>
    <mergeCell ref="NBM25:NBM26"/>
    <mergeCell ref="NBN25:NBN26"/>
    <mergeCell ref="NBO25:NBO26"/>
    <mergeCell ref="NBP25:NBP26"/>
    <mergeCell ref="NBQ25:NBQ26"/>
    <mergeCell ref="NBR25:NBR26"/>
    <mergeCell ref="NBS25:NBS26"/>
    <mergeCell ref="NBT25:NBT26"/>
    <mergeCell ref="NBU25:NBU26"/>
    <mergeCell ref="NBV25:NBV26"/>
    <mergeCell ref="NBW25:NBW26"/>
    <mergeCell ref="NBX25:NBX26"/>
    <mergeCell ref="NBY25:NBY26"/>
    <mergeCell ref="NBZ25:NBZ26"/>
    <mergeCell ref="NCA25:NCA26"/>
    <mergeCell ref="NCB25:NCB26"/>
    <mergeCell ref="NCC25:NCC26"/>
    <mergeCell ref="NCD25:NCD26"/>
    <mergeCell ref="NCE25:NCE26"/>
    <mergeCell ref="NCF25:NCF26"/>
    <mergeCell ref="NCG25:NCG26"/>
    <mergeCell ref="NCH25:NCH26"/>
    <mergeCell ref="NCI25:NCI26"/>
    <mergeCell ref="NCJ25:NCJ26"/>
    <mergeCell ref="NCK25:NCK26"/>
    <mergeCell ref="NCL25:NCL26"/>
    <mergeCell ref="NCM25:NCM26"/>
    <mergeCell ref="NCN25:NCN26"/>
    <mergeCell ref="NAA25:NAA26"/>
    <mergeCell ref="NAB25:NAB26"/>
    <mergeCell ref="NAC25:NAC26"/>
    <mergeCell ref="NAD25:NAD26"/>
    <mergeCell ref="NAE25:NAE26"/>
    <mergeCell ref="NAF25:NAF26"/>
    <mergeCell ref="NAG25:NAG26"/>
    <mergeCell ref="NAH25:NAH26"/>
    <mergeCell ref="NAI25:NAI26"/>
    <mergeCell ref="NAJ25:NAJ26"/>
    <mergeCell ref="NAK25:NAK26"/>
    <mergeCell ref="NAL25:NAL26"/>
    <mergeCell ref="NAM25:NAM26"/>
    <mergeCell ref="NAN25:NAN26"/>
    <mergeCell ref="NAO25:NAO26"/>
    <mergeCell ref="NAP25:NAP26"/>
    <mergeCell ref="NAQ25:NAQ26"/>
    <mergeCell ref="NAR25:NAR26"/>
    <mergeCell ref="NAS25:NAS26"/>
    <mergeCell ref="NAT25:NAT26"/>
    <mergeCell ref="NAU25:NAU26"/>
    <mergeCell ref="NAV25:NAV26"/>
    <mergeCell ref="NAW25:NAW26"/>
    <mergeCell ref="NAX25:NAX26"/>
    <mergeCell ref="NAY25:NAY26"/>
    <mergeCell ref="NAZ25:NAZ26"/>
    <mergeCell ref="NBA25:NBA26"/>
    <mergeCell ref="NBB25:NBB26"/>
    <mergeCell ref="NBC25:NBC26"/>
    <mergeCell ref="NBD25:NBD26"/>
    <mergeCell ref="NBE25:NBE26"/>
    <mergeCell ref="NBF25:NBF26"/>
    <mergeCell ref="NBG25:NBG26"/>
    <mergeCell ref="MYT25:MYT26"/>
    <mergeCell ref="MYU25:MYU26"/>
    <mergeCell ref="MYV25:MYV26"/>
    <mergeCell ref="MYW25:MYW26"/>
    <mergeCell ref="MYX25:MYX26"/>
    <mergeCell ref="MYY25:MYY26"/>
    <mergeCell ref="MYZ25:MYZ26"/>
    <mergeCell ref="MZA25:MZA26"/>
    <mergeCell ref="MZB25:MZB26"/>
    <mergeCell ref="MZC25:MZC26"/>
    <mergeCell ref="MZD25:MZD26"/>
    <mergeCell ref="MZE25:MZE26"/>
    <mergeCell ref="MZF25:MZF26"/>
    <mergeCell ref="MZG25:MZG26"/>
    <mergeCell ref="MZH25:MZH26"/>
    <mergeCell ref="MZI25:MZI26"/>
    <mergeCell ref="MZJ25:MZJ26"/>
    <mergeCell ref="MZK25:MZK26"/>
    <mergeCell ref="MZL25:MZL26"/>
    <mergeCell ref="MZM25:MZM26"/>
    <mergeCell ref="MZN25:MZN26"/>
    <mergeCell ref="MZO25:MZO26"/>
    <mergeCell ref="MZP25:MZP26"/>
    <mergeCell ref="MZQ25:MZQ26"/>
    <mergeCell ref="MZR25:MZR26"/>
    <mergeCell ref="MZS25:MZS26"/>
    <mergeCell ref="MZT25:MZT26"/>
    <mergeCell ref="MZU25:MZU26"/>
    <mergeCell ref="MZV25:MZV26"/>
    <mergeCell ref="MZW25:MZW26"/>
    <mergeCell ref="MZX25:MZX26"/>
    <mergeCell ref="MZY25:MZY26"/>
    <mergeCell ref="MZZ25:MZZ26"/>
    <mergeCell ref="MXM25:MXM26"/>
    <mergeCell ref="MXN25:MXN26"/>
    <mergeCell ref="MXO25:MXO26"/>
    <mergeCell ref="MXP25:MXP26"/>
    <mergeCell ref="MXQ25:MXQ26"/>
    <mergeCell ref="MXR25:MXR26"/>
    <mergeCell ref="MXS25:MXS26"/>
    <mergeCell ref="MXT25:MXT26"/>
    <mergeCell ref="MXU25:MXU26"/>
    <mergeCell ref="MXV25:MXV26"/>
    <mergeCell ref="MXW25:MXW26"/>
    <mergeCell ref="MXX25:MXX26"/>
    <mergeCell ref="MXY25:MXY26"/>
    <mergeCell ref="MXZ25:MXZ26"/>
    <mergeCell ref="MYA25:MYA26"/>
    <mergeCell ref="MYB25:MYB26"/>
    <mergeCell ref="MYC25:MYC26"/>
    <mergeCell ref="MYD25:MYD26"/>
    <mergeCell ref="MYE25:MYE26"/>
    <mergeCell ref="MYF25:MYF26"/>
    <mergeCell ref="MYG25:MYG26"/>
    <mergeCell ref="MYH25:MYH26"/>
    <mergeCell ref="MYI25:MYI26"/>
    <mergeCell ref="MYJ25:MYJ26"/>
    <mergeCell ref="MYK25:MYK26"/>
    <mergeCell ref="MYL25:MYL26"/>
    <mergeCell ref="MYM25:MYM26"/>
    <mergeCell ref="MYN25:MYN26"/>
    <mergeCell ref="MYO25:MYO26"/>
    <mergeCell ref="MYP25:MYP26"/>
    <mergeCell ref="MYQ25:MYQ26"/>
    <mergeCell ref="MYR25:MYR26"/>
    <mergeCell ref="MYS25:MYS26"/>
    <mergeCell ref="MWF25:MWF26"/>
    <mergeCell ref="MWG25:MWG26"/>
    <mergeCell ref="MWH25:MWH26"/>
    <mergeCell ref="MWI25:MWI26"/>
    <mergeCell ref="MWJ25:MWJ26"/>
    <mergeCell ref="MWK25:MWK26"/>
    <mergeCell ref="MWL25:MWL26"/>
    <mergeCell ref="MWM25:MWM26"/>
    <mergeCell ref="MWN25:MWN26"/>
    <mergeCell ref="MWO25:MWO26"/>
    <mergeCell ref="MWP25:MWP26"/>
    <mergeCell ref="MWQ25:MWQ26"/>
    <mergeCell ref="MWR25:MWR26"/>
    <mergeCell ref="MWS25:MWS26"/>
    <mergeCell ref="MWT25:MWT26"/>
    <mergeCell ref="MWU25:MWU26"/>
    <mergeCell ref="MWV25:MWV26"/>
    <mergeCell ref="MWW25:MWW26"/>
    <mergeCell ref="MWX25:MWX26"/>
    <mergeCell ref="MWY25:MWY26"/>
    <mergeCell ref="MWZ25:MWZ26"/>
    <mergeCell ref="MXA25:MXA26"/>
    <mergeCell ref="MXB25:MXB26"/>
    <mergeCell ref="MXC25:MXC26"/>
    <mergeCell ref="MXD25:MXD26"/>
    <mergeCell ref="MXE25:MXE26"/>
    <mergeCell ref="MXF25:MXF26"/>
    <mergeCell ref="MXG25:MXG26"/>
    <mergeCell ref="MXH25:MXH26"/>
    <mergeCell ref="MXI25:MXI26"/>
    <mergeCell ref="MXJ25:MXJ26"/>
    <mergeCell ref="MXK25:MXK26"/>
    <mergeCell ref="MXL25:MXL26"/>
    <mergeCell ref="MUY25:MUY26"/>
    <mergeCell ref="MUZ25:MUZ26"/>
    <mergeCell ref="MVA25:MVA26"/>
    <mergeCell ref="MVB25:MVB26"/>
    <mergeCell ref="MVC25:MVC26"/>
    <mergeCell ref="MVD25:MVD26"/>
    <mergeCell ref="MVE25:MVE26"/>
    <mergeCell ref="MVF25:MVF26"/>
    <mergeCell ref="MVG25:MVG26"/>
    <mergeCell ref="MVH25:MVH26"/>
    <mergeCell ref="MVI25:MVI26"/>
    <mergeCell ref="MVJ25:MVJ26"/>
    <mergeCell ref="MVK25:MVK26"/>
    <mergeCell ref="MVL25:MVL26"/>
    <mergeCell ref="MVM25:MVM26"/>
    <mergeCell ref="MVN25:MVN26"/>
    <mergeCell ref="MVO25:MVO26"/>
    <mergeCell ref="MVP25:MVP26"/>
    <mergeCell ref="MVQ25:MVQ26"/>
    <mergeCell ref="MVR25:MVR26"/>
    <mergeCell ref="MVS25:MVS26"/>
    <mergeCell ref="MVT25:MVT26"/>
    <mergeCell ref="MVU25:MVU26"/>
    <mergeCell ref="MVV25:MVV26"/>
    <mergeCell ref="MVW25:MVW26"/>
    <mergeCell ref="MVX25:MVX26"/>
    <mergeCell ref="MVY25:MVY26"/>
    <mergeCell ref="MVZ25:MVZ26"/>
    <mergeCell ref="MWA25:MWA26"/>
    <mergeCell ref="MWB25:MWB26"/>
    <mergeCell ref="MWC25:MWC26"/>
    <mergeCell ref="MWD25:MWD26"/>
    <mergeCell ref="MWE25:MWE26"/>
    <mergeCell ref="MTR25:MTR26"/>
    <mergeCell ref="MTS25:MTS26"/>
    <mergeCell ref="MTT25:MTT26"/>
    <mergeCell ref="MTU25:MTU26"/>
    <mergeCell ref="MTV25:MTV26"/>
    <mergeCell ref="MTW25:MTW26"/>
    <mergeCell ref="MTX25:MTX26"/>
    <mergeCell ref="MTY25:MTY26"/>
    <mergeCell ref="MTZ25:MTZ26"/>
    <mergeCell ref="MUA25:MUA26"/>
    <mergeCell ref="MUB25:MUB26"/>
    <mergeCell ref="MUC25:MUC26"/>
    <mergeCell ref="MUD25:MUD26"/>
    <mergeCell ref="MUE25:MUE26"/>
    <mergeCell ref="MUF25:MUF26"/>
    <mergeCell ref="MUG25:MUG26"/>
    <mergeCell ref="MUH25:MUH26"/>
    <mergeCell ref="MUI25:MUI26"/>
    <mergeCell ref="MUJ25:MUJ26"/>
    <mergeCell ref="MUK25:MUK26"/>
    <mergeCell ref="MUL25:MUL26"/>
    <mergeCell ref="MUM25:MUM26"/>
    <mergeCell ref="MUN25:MUN26"/>
    <mergeCell ref="MUO25:MUO26"/>
    <mergeCell ref="MUP25:MUP26"/>
    <mergeCell ref="MUQ25:MUQ26"/>
    <mergeCell ref="MUR25:MUR26"/>
    <mergeCell ref="MUS25:MUS26"/>
    <mergeCell ref="MUT25:MUT26"/>
    <mergeCell ref="MUU25:MUU26"/>
    <mergeCell ref="MUV25:MUV26"/>
    <mergeCell ref="MUW25:MUW26"/>
    <mergeCell ref="MUX25:MUX26"/>
    <mergeCell ref="MSK25:MSK26"/>
    <mergeCell ref="MSL25:MSL26"/>
    <mergeCell ref="MSM25:MSM26"/>
    <mergeCell ref="MSN25:MSN26"/>
    <mergeCell ref="MSO25:MSO26"/>
    <mergeCell ref="MSP25:MSP26"/>
    <mergeCell ref="MSQ25:MSQ26"/>
    <mergeCell ref="MSR25:MSR26"/>
    <mergeCell ref="MSS25:MSS26"/>
    <mergeCell ref="MST25:MST26"/>
    <mergeCell ref="MSU25:MSU26"/>
    <mergeCell ref="MSV25:MSV26"/>
    <mergeCell ref="MSW25:MSW26"/>
    <mergeCell ref="MSX25:MSX26"/>
    <mergeCell ref="MSY25:MSY26"/>
    <mergeCell ref="MSZ25:MSZ26"/>
    <mergeCell ref="MTA25:MTA26"/>
    <mergeCell ref="MTB25:MTB26"/>
    <mergeCell ref="MTC25:MTC26"/>
    <mergeCell ref="MTD25:MTD26"/>
    <mergeCell ref="MTE25:MTE26"/>
    <mergeCell ref="MTF25:MTF26"/>
    <mergeCell ref="MTG25:MTG26"/>
    <mergeCell ref="MTH25:MTH26"/>
    <mergeCell ref="MTI25:MTI26"/>
    <mergeCell ref="MTJ25:MTJ26"/>
    <mergeCell ref="MTK25:MTK26"/>
    <mergeCell ref="MTL25:MTL26"/>
    <mergeCell ref="MTM25:MTM26"/>
    <mergeCell ref="MTN25:MTN26"/>
    <mergeCell ref="MTO25:MTO26"/>
    <mergeCell ref="MTP25:MTP26"/>
    <mergeCell ref="MTQ25:MTQ26"/>
    <mergeCell ref="MRD25:MRD26"/>
    <mergeCell ref="MRE25:MRE26"/>
    <mergeCell ref="MRF25:MRF26"/>
    <mergeCell ref="MRG25:MRG26"/>
    <mergeCell ref="MRH25:MRH26"/>
    <mergeCell ref="MRI25:MRI26"/>
    <mergeCell ref="MRJ25:MRJ26"/>
    <mergeCell ref="MRK25:MRK26"/>
    <mergeCell ref="MRL25:MRL26"/>
    <mergeCell ref="MRM25:MRM26"/>
    <mergeCell ref="MRN25:MRN26"/>
    <mergeCell ref="MRO25:MRO26"/>
    <mergeCell ref="MRP25:MRP26"/>
    <mergeCell ref="MRQ25:MRQ26"/>
    <mergeCell ref="MRR25:MRR26"/>
    <mergeCell ref="MRS25:MRS26"/>
    <mergeCell ref="MRT25:MRT26"/>
    <mergeCell ref="MRU25:MRU26"/>
    <mergeCell ref="MRV25:MRV26"/>
    <mergeCell ref="MRW25:MRW26"/>
    <mergeCell ref="MRX25:MRX26"/>
    <mergeCell ref="MRY25:MRY26"/>
    <mergeCell ref="MRZ25:MRZ26"/>
    <mergeCell ref="MSA25:MSA26"/>
    <mergeCell ref="MSB25:MSB26"/>
    <mergeCell ref="MSC25:MSC26"/>
    <mergeCell ref="MSD25:MSD26"/>
    <mergeCell ref="MSE25:MSE26"/>
    <mergeCell ref="MSF25:MSF26"/>
    <mergeCell ref="MSG25:MSG26"/>
    <mergeCell ref="MSH25:MSH26"/>
    <mergeCell ref="MSI25:MSI26"/>
    <mergeCell ref="MSJ25:MSJ26"/>
    <mergeCell ref="MPW25:MPW26"/>
    <mergeCell ref="MPX25:MPX26"/>
    <mergeCell ref="MPY25:MPY26"/>
    <mergeCell ref="MPZ25:MPZ26"/>
    <mergeCell ref="MQA25:MQA26"/>
    <mergeCell ref="MQB25:MQB26"/>
    <mergeCell ref="MQC25:MQC26"/>
    <mergeCell ref="MQD25:MQD26"/>
    <mergeCell ref="MQE25:MQE26"/>
    <mergeCell ref="MQF25:MQF26"/>
    <mergeCell ref="MQG25:MQG26"/>
    <mergeCell ref="MQH25:MQH26"/>
    <mergeCell ref="MQI25:MQI26"/>
    <mergeCell ref="MQJ25:MQJ26"/>
    <mergeCell ref="MQK25:MQK26"/>
    <mergeCell ref="MQL25:MQL26"/>
    <mergeCell ref="MQM25:MQM26"/>
    <mergeCell ref="MQN25:MQN26"/>
    <mergeCell ref="MQO25:MQO26"/>
    <mergeCell ref="MQP25:MQP26"/>
    <mergeCell ref="MQQ25:MQQ26"/>
    <mergeCell ref="MQR25:MQR26"/>
    <mergeCell ref="MQS25:MQS26"/>
    <mergeCell ref="MQT25:MQT26"/>
    <mergeCell ref="MQU25:MQU26"/>
    <mergeCell ref="MQV25:MQV26"/>
    <mergeCell ref="MQW25:MQW26"/>
    <mergeCell ref="MQX25:MQX26"/>
    <mergeCell ref="MQY25:MQY26"/>
    <mergeCell ref="MQZ25:MQZ26"/>
    <mergeCell ref="MRA25:MRA26"/>
    <mergeCell ref="MRB25:MRB26"/>
    <mergeCell ref="MRC25:MRC26"/>
    <mergeCell ref="MOP25:MOP26"/>
    <mergeCell ref="MOQ25:MOQ26"/>
    <mergeCell ref="MOR25:MOR26"/>
    <mergeCell ref="MOS25:MOS26"/>
    <mergeCell ref="MOT25:MOT26"/>
    <mergeCell ref="MOU25:MOU26"/>
    <mergeCell ref="MOV25:MOV26"/>
    <mergeCell ref="MOW25:MOW26"/>
    <mergeCell ref="MOX25:MOX26"/>
    <mergeCell ref="MOY25:MOY26"/>
    <mergeCell ref="MOZ25:MOZ26"/>
    <mergeCell ref="MPA25:MPA26"/>
    <mergeCell ref="MPB25:MPB26"/>
    <mergeCell ref="MPC25:MPC26"/>
    <mergeCell ref="MPD25:MPD26"/>
    <mergeCell ref="MPE25:MPE26"/>
    <mergeCell ref="MPF25:MPF26"/>
    <mergeCell ref="MPG25:MPG26"/>
    <mergeCell ref="MPH25:MPH26"/>
    <mergeCell ref="MPI25:MPI26"/>
    <mergeCell ref="MPJ25:MPJ26"/>
    <mergeCell ref="MPK25:MPK26"/>
    <mergeCell ref="MPL25:MPL26"/>
    <mergeCell ref="MPM25:MPM26"/>
    <mergeCell ref="MPN25:MPN26"/>
    <mergeCell ref="MPO25:MPO26"/>
    <mergeCell ref="MPP25:MPP26"/>
    <mergeCell ref="MPQ25:MPQ26"/>
    <mergeCell ref="MPR25:MPR26"/>
    <mergeCell ref="MPS25:MPS26"/>
    <mergeCell ref="MPT25:MPT26"/>
    <mergeCell ref="MPU25:MPU26"/>
    <mergeCell ref="MPV25:MPV26"/>
    <mergeCell ref="MNI25:MNI26"/>
    <mergeCell ref="MNJ25:MNJ26"/>
    <mergeCell ref="MNK25:MNK26"/>
    <mergeCell ref="MNL25:MNL26"/>
    <mergeCell ref="MNM25:MNM26"/>
    <mergeCell ref="MNN25:MNN26"/>
    <mergeCell ref="MNO25:MNO26"/>
    <mergeCell ref="MNP25:MNP26"/>
    <mergeCell ref="MNQ25:MNQ26"/>
    <mergeCell ref="MNR25:MNR26"/>
    <mergeCell ref="MNS25:MNS26"/>
    <mergeCell ref="MNT25:MNT26"/>
    <mergeCell ref="MNU25:MNU26"/>
    <mergeCell ref="MNV25:MNV26"/>
    <mergeCell ref="MNW25:MNW26"/>
    <mergeCell ref="MNX25:MNX26"/>
    <mergeCell ref="MNY25:MNY26"/>
    <mergeCell ref="MNZ25:MNZ26"/>
    <mergeCell ref="MOA25:MOA26"/>
    <mergeCell ref="MOB25:MOB26"/>
    <mergeCell ref="MOC25:MOC26"/>
    <mergeCell ref="MOD25:MOD26"/>
    <mergeCell ref="MOE25:MOE26"/>
    <mergeCell ref="MOF25:MOF26"/>
    <mergeCell ref="MOG25:MOG26"/>
    <mergeCell ref="MOH25:MOH26"/>
    <mergeCell ref="MOI25:MOI26"/>
    <mergeCell ref="MOJ25:MOJ26"/>
    <mergeCell ref="MOK25:MOK26"/>
    <mergeCell ref="MOL25:MOL26"/>
    <mergeCell ref="MOM25:MOM26"/>
    <mergeCell ref="MON25:MON26"/>
    <mergeCell ref="MOO25:MOO26"/>
    <mergeCell ref="MMB25:MMB26"/>
    <mergeCell ref="MMC25:MMC26"/>
    <mergeCell ref="MMD25:MMD26"/>
    <mergeCell ref="MME25:MME26"/>
    <mergeCell ref="MMF25:MMF26"/>
    <mergeCell ref="MMG25:MMG26"/>
    <mergeCell ref="MMH25:MMH26"/>
    <mergeCell ref="MMI25:MMI26"/>
    <mergeCell ref="MMJ25:MMJ26"/>
    <mergeCell ref="MMK25:MMK26"/>
    <mergeCell ref="MML25:MML26"/>
    <mergeCell ref="MMM25:MMM26"/>
    <mergeCell ref="MMN25:MMN26"/>
    <mergeCell ref="MMO25:MMO26"/>
    <mergeCell ref="MMP25:MMP26"/>
    <mergeCell ref="MMQ25:MMQ26"/>
    <mergeCell ref="MMR25:MMR26"/>
    <mergeCell ref="MMS25:MMS26"/>
    <mergeCell ref="MMT25:MMT26"/>
    <mergeCell ref="MMU25:MMU26"/>
    <mergeCell ref="MMV25:MMV26"/>
    <mergeCell ref="MMW25:MMW26"/>
    <mergeCell ref="MMX25:MMX26"/>
    <mergeCell ref="MMY25:MMY26"/>
    <mergeCell ref="MMZ25:MMZ26"/>
    <mergeCell ref="MNA25:MNA26"/>
    <mergeCell ref="MNB25:MNB26"/>
    <mergeCell ref="MNC25:MNC26"/>
    <mergeCell ref="MND25:MND26"/>
    <mergeCell ref="MNE25:MNE26"/>
    <mergeCell ref="MNF25:MNF26"/>
    <mergeCell ref="MNG25:MNG26"/>
    <mergeCell ref="MNH25:MNH26"/>
    <mergeCell ref="MKU25:MKU26"/>
    <mergeCell ref="MKV25:MKV26"/>
    <mergeCell ref="MKW25:MKW26"/>
    <mergeCell ref="MKX25:MKX26"/>
    <mergeCell ref="MKY25:MKY26"/>
    <mergeCell ref="MKZ25:MKZ26"/>
    <mergeCell ref="MLA25:MLA26"/>
    <mergeCell ref="MLB25:MLB26"/>
    <mergeCell ref="MLC25:MLC26"/>
    <mergeCell ref="MLD25:MLD26"/>
    <mergeCell ref="MLE25:MLE26"/>
    <mergeCell ref="MLF25:MLF26"/>
    <mergeCell ref="MLG25:MLG26"/>
    <mergeCell ref="MLH25:MLH26"/>
    <mergeCell ref="MLI25:MLI26"/>
    <mergeCell ref="MLJ25:MLJ26"/>
    <mergeCell ref="MLK25:MLK26"/>
    <mergeCell ref="MLL25:MLL26"/>
    <mergeCell ref="MLM25:MLM26"/>
    <mergeCell ref="MLN25:MLN26"/>
    <mergeCell ref="MLO25:MLO26"/>
    <mergeCell ref="MLP25:MLP26"/>
    <mergeCell ref="MLQ25:MLQ26"/>
    <mergeCell ref="MLR25:MLR26"/>
    <mergeCell ref="MLS25:MLS26"/>
    <mergeCell ref="MLT25:MLT26"/>
    <mergeCell ref="MLU25:MLU26"/>
    <mergeCell ref="MLV25:MLV26"/>
    <mergeCell ref="MLW25:MLW26"/>
    <mergeCell ref="MLX25:MLX26"/>
    <mergeCell ref="MLY25:MLY26"/>
    <mergeCell ref="MLZ25:MLZ26"/>
    <mergeCell ref="MMA25:MMA26"/>
    <mergeCell ref="MJN25:MJN26"/>
    <mergeCell ref="MJO25:MJO26"/>
    <mergeCell ref="MJP25:MJP26"/>
    <mergeCell ref="MJQ25:MJQ26"/>
    <mergeCell ref="MJR25:MJR26"/>
    <mergeCell ref="MJS25:MJS26"/>
    <mergeCell ref="MJT25:MJT26"/>
    <mergeCell ref="MJU25:MJU26"/>
    <mergeCell ref="MJV25:MJV26"/>
    <mergeCell ref="MJW25:MJW26"/>
    <mergeCell ref="MJX25:MJX26"/>
    <mergeCell ref="MJY25:MJY26"/>
    <mergeCell ref="MJZ25:MJZ26"/>
    <mergeCell ref="MKA25:MKA26"/>
    <mergeCell ref="MKB25:MKB26"/>
    <mergeCell ref="MKC25:MKC26"/>
    <mergeCell ref="MKD25:MKD26"/>
    <mergeCell ref="MKE25:MKE26"/>
    <mergeCell ref="MKF25:MKF26"/>
    <mergeCell ref="MKG25:MKG26"/>
    <mergeCell ref="MKH25:MKH26"/>
    <mergeCell ref="MKI25:MKI26"/>
    <mergeCell ref="MKJ25:MKJ26"/>
    <mergeCell ref="MKK25:MKK26"/>
    <mergeCell ref="MKL25:MKL26"/>
    <mergeCell ref="MKM25:MKM26"/>
    <mergeCell ref="MKN25:MKN26"/>
    <mergeCell ref="MKO25:MKO26"/>
    <mergeCell ref="MKP25:MKP26"/>
    <mergeCell ref="MKQ25:MKQ26"/>
    <mergeCell ref="MKR25:MKR26"/>
    <mergeCell ref="MKS25:MKS26"/>
    <mergeCell ref="MKT25:MKT26"/>
    <mergeCell ref="MIG25:MIG26"/>
    <mergeCell ref="MIH25:MIH26"/>
    <mergeCell ref="MII25:MII26"/>
    <mergeCell ref="MIJ25:MIJ26"/>
    <mergeCell ref="MIK25:MIK26"/>
    <mergeCell ref="MIL25:MIL26"/>
    <mergeCell ref="MIM25:MIM26"/>
    <mergeCell ref="MIN25:MIN26"/>
    <mergeCell ref="MIO25:MIO26"/>
    <mergeCell ref="MIP25:MIP26"/>
    <mergeCell ref="MIQ25:MIQ26"/>
    <mergeCell ref="MIR25:MIR26"/>
    <mergeCell ref="MIS25:MIS26"/>
    <mergeCell ref="MIT25:MIT26"/>
    <mergeCell ref="MIU25:MIU26"/>
    <mergeCell ref="MIV25:MIV26"/>
    <mergeCell ref="MIW25:MIW26"/>
    <mergeCell ref="MIX25:MIX26"/>
    <mergeCell ref="MIY25:MIY26"/>
    <mergeCell ref="MIZ25:MIZ26"/>
    <mergeCell ref="MJA25:MJA26"/>
    <mergeCell ref="MJB25:MJB26"/>
    <mergeCell ref="MJC25:MJC26"/>
    <mergeCell ref="MJD25:MJD26"/>
    <mergeCell ref="MJE25:MJE26"/>
    <mergeCell ref="MJF25:MJF26"/>
    <mergeCell ref="MJG25:MJG26"/>
    <mergeCell ref="MJH25:MJH26"/>
    <mergeCell ref="MJI25:MJI26"/>
    <mergeCell ref="MJJ25:MJJ26"/>
    <mergeCell ref="MJK25:MJK26"/>
    <mergeCell ref="MJL25:MJL26"/>
    <mergeCell ref="MJM25:MJM26"/>
    <mergeCell ref="MGZ25:MGZ26"/>
    <mergeCell ref="MHA25:MHA26"/>
    <mergeCell ref="MHB25:MHB26"/>
    <mergeCell ref="MHC25:MHC26"/>
    <mergeCell ref="MHD25:MHD26"/>
    <mergeCell ref="MHE25:MHE26"/>
    <mergeCell ref="MHF25:MHF26"/>
    <mergeCell ref="MHG25:MHG26"/>
    <mergeCell ref="MHH25:MHH26"/>
    <mergeCell ref="MHI25:MHI26"/>
    <mergeCell ref="MHJ25:MHJ26"/>
    <mergeCell ref="MHK25:MHK26"/>
    <mergeCell ref="MHL25:MHL26"/>
    <mergeCell ref="MHM25:MHM26"/>
    <mergeCell ref="MHN25:MHN26"/>
    <mergeCell ref="MHO25:MHO26"/>
    <mergeCell ref="MHP25:MHP26"/>
    <mergeCell ref="MHQ25:MHQ26"/>
    <mergeCell ref="MHR25:MHR26"/>
    <mergeCell ref="MHS25:MHS26"/>
    <mergeCell ref="MHT25:MHT26"/>
    <mergeCell ref="MHU25:MHU26"/>
    <mergeCell ref="MHV25:MHV26"/>
    <mergeCell ref="MHW25:MHW26"/>
    <mergeCell ref="MHX25:MHX26"/>
    <mergeCell ref="MHY25:MHY26"/>
    <mergeCell ref="MHZ25:MHZ26"/>
    <mergeCell ref="MIA25:MIA26"/>
    <mergeCell ref="MIB25:MIB26"/>
    <mergeCell ref="MIC25:MIC26"/>
    <mergeCell ref="MID25:MID26"/>
    <mergeCell ref="MIE25:MIE26"/>
    <mergeCell ref="MIF25:MIF26"/>
    <mergeCell ref="MFS25:MFS26"/>
    <mergeCell ref="MFT25:MFT26"/>
    <mergeCell ref="MFU25:MFU26"/>
    <mergeCell ref="MFV25:MFV26"/>
    <mergeCell ref="MFW25:MFW26"/>
    <mergeCell ref="MFX25:MFX26"/>
    <mergeCell ref="MFY25:MFY26"/>
    <mergeCell ref="MFZ25:MFZ26"/>
    <mergeCell ref="MGA25:MGA26"/>
    <mergeCell ref="MGB25:MGB26"/>
    <mergeCell ref="MGC25:MGC26"/>
    <mergeCell ref="MGD25:MGD26"/>
    <mergeCell ref="MGE25:MGE26"/>
    <mergeCell ref="MGF25:MGF26"/>
    <mergeCell ref="MGG25:MGG26"/>
    <mergeCell ref="MGH25:MGH26"/>
    <mergeCell ref="MGI25:MGI26"/>
    <mergeCell ref="MGJ25:MGJ26"/>
    <mergeCell ref="MGK25:MGK26"/>
    <mergeCell ref="MGL25:MGL26"/>
    <mergeCell ref="MGM25:MGM26"/>
    <mergeCell ref="MGN25:MGN26"/>
    <mergeCell ref="MGO25:MGO26"/>
    <mergeCell ref="MGP25:MGP26"/>
    <mergeCell ref="MGQ25:MGQ26"/>
    <mergeCell ref="MGR25:MGR26"/>
    <mergeCell ref="MGS25:MGS26"/>
    <mergeCell ref="MGT25:MGT26"/>
    <mergeCell ref="MGU25:MGU26"/>
    <mergeCell ref="MGV25:MGV26"/>
    <mergeCell ref="MGW25:MGW26"/>
    <mergeCell ref="MGX25:MGX26"/>
    <mergeCell ref="MGY25:MGY26"/>
    <mergeCell ref="MEL25:MEL26"/>
    <mergeCell ref="MEM25:MEM26"/>
    <mergeCell ref="MEN25:MEN26"/>
    <mergeCell ref="MEO25:MEO26"/>
    <mergeCell ref="MEP25:MEP26"/>
    <mergeCell ref="MEQ25:MEQ26"/>
    <mergeCell ref="MER25:MER26"/>
    <mergeCell ref="MES25:MES26"/>
    <mergeCell ref="MET25:MET26"/>
    <mergeCell ref="MEU25:MEU26"/>
    <mergeCell ref="MEV25:MEV26"/>
    <mergeCell ref="MEW25:MEW26"/>
    <mergeCell ref="MEX25:MEX26"/>
    <mergeCell ref="MEY25:MEY26"/>
    <mergeCell ref="MEZ25:MEZ26"/>
    <mergeCell ref="MFA25:MFA26"/>
    <mergeCell ref="MFB25:MFB26"/>
    <mergeCell ref="MFC25:MFC26"/>
    <mergeCell ref="MFD25:MFD26"/>
    <mergeCell ref="MFE25:MFE26"/>
    <mergeCell ref="MFF25:MFF26"/>
    <mergeCell ref="MFG25:MFG26"/>
    <mergeCell ref="MFH25:MFH26"/>
    <mergeCell ref="MFI25:MFI26"/>
    <mergeCell ref="MFJ25:MFJ26"/>
    <mergeCell ref="MFK25:MFK26"/>
    <mergeCell ref="MFL25:MFL26"/>
    <mergeCell ref="MFM25:MFM26"/>
    <mergeCell ref="MFN25:MFN26"/>
    <mergeCell ref="MFO25:MFO26"/>
    <mergeCell ref="MFP25:MFP26"/>
    <mergeCell ref="MFQ25:MFQ26"/>
    <mergeCell ref="MFR25:MFR26"/>
    <mergeCell ref="MDE25:MDE26"/>
    <mergeCell ref="MDF25:MDF26"/>
    <mergeCell ref="MDG25:MDG26"/>
    <mergeCell ref="MDH25:MDH26"/>
    <mergeCell ref="MDI25:MDI26"/>
    <mergeCell ref="MDJ25:MDJ26"/>
    <mergeCell ref="MDK25:MDK26"/>
    <mergeCell ref="MDL25:MDL26"/>
    <mergeCell ref="MDM25:MDM26"/>
    <mergeCell ref="MDN25:MDN26"/>
    <mergeCell ref="MDO25:MDO26"/>
    <mergeCell ref="MDP25:MDP26"/>
    <mergeCell ref="MDQ25:MDQ26"/>
    <mergeCell ref="MDR25:MDR26"/>
    <mergeCell ref="MDS25:MDS26"/>
    <mergeCell ref="MDT25:MDT26"/>
    <mergeCell ref="MDU25:MDU26"/>
    <mergeCell ref="MDV25:MDV26"/>
    <mergeCell ref="MDW25:MDW26"/>
    <mergeCell ref="MDX25:MDX26"/>
    <mergeCell ref="MDY25:MDY26"/>
    <mergeCell ref="MDZ25:MDZ26"/>
    <mergeCell ref="MEA25:MEA26"/>
    <mergeCell ref="MEB25:MEB26"/>
    <mergeCell ref="MEC25:MEC26"/>
    <mergeCell ref="MED25:MED26"/>
    <mergeCell ref="MEE25:MEE26"/>
    <mergeCell ref="MEF25:MEF26"/>
    <mergeCell ref="MEG25:MEG26"/>
    <mergeCell ref="MEH25:MEH26"/>
    <mergeCell ref="MEI25:MEI26"/>
    <mergeCell ref="MEJ25:MEJ26"/>
    <mergeCell ref="MEK25:MEK26"/>
    <mergeCell ref="MBX25:MBX26"/>
    <mergeCell ref="MBY25:MBY26"/>
    <mergeCell ref="MBZ25:MBZ26"/>
    <mergeCell ref="MCA25:MCA26"/>
    <mergeCell ref="MCB25:MCB26"/>
    <mergeCell ref="MCC25:MCC26"/>
    <mergeCell ref="MCD25:MCD26"/>
    <mergeCell ref="MCE25:MCE26"/>
    <mergeCell ref="MCF25:MCF26"/>
    <mergeCell ref="MCG25:MCG26"/>
    <mergeCell ref="MCH25:MCH26"/>
    <mergeCell ref="MCI25:MCI26"/>
    <mergeCell ref="MCJ25:MCJ26"/>
    <mergeCell ref="MCK25:MCK26"/>
    <mergeCell ref="MCL25:MCL26"/>
    <mergeCell ref="MCM25:MCM26"/>
    <mergeCell ref="MCN25:MCN26"/>
    <mergeCell ref="MCO25:MCO26"/>
    <mergeCell ref="MCP25:MCP26"/>
    <mergeCell ref="MCQ25:MCQ26"/>
    <mergeCell ref="MCR25:MCR26"/>
    <mergeCell ref="MCS25:MCS26"/>
    <mergeCell ref="MCT25:MCT26"/>
    <mergeCell ref="MCU25:MCU26"/>
    <mergeCell ref="MCV25:MCV26"/>
    <mergeCell ref="MCW25:MCW26"/>
    <mergeCell ref="MCX25:MCX26"/>
    <mergeCell ref="MCY25:MCY26"/>
    <mergeCell ref="MCZ25:MCZ26"/>
    <mergeCell ref="MDA25:MDA26"/>
    <mergeCell ref="MDB25:MDB26"/>
    <mergeCell ref="MDC25:MDC26"/>
    <mergeCell ref="MDD25:MDD26"/>
    <mergeCell ref="MAQ25:MAQ26"/>
    <mergeCell ref="MAR25:MAR26"/>
    <mergeCell ref="MAS25:MAS26"/>
    <mergeCell ref="MAT25:MAT26"/>
    <mergeCell ref="MAU25:MAU26"/>
    <mergeCell ref="MAV25:MAV26"/>
    <mergeCell ref="MAW25:MAW26"/>
    <mergeCell ref="MAX25:MAX26"/>
    <mergeCell ref="MAY25:MAY26"/>
    <mergeCell ref="MAZ25:MAZ26"/>
    <mergeCell ref="MBA25:MBA26"/>
    <mergeCell ref="MBB25:MBB26"/>
    <mergeCell ref="MBC25:MBC26"/>
    <mergeCell ref="MBD25:MBD26"/>
    <mergeCell ref="MBE25:MBE26"/>
    <mergeCell ref="MBF25:MBF26"/>
    <mergeCell ref="MBG25:MBG26"/>
    <mergeCell ref="MBH25:MBH26"/>
    <mergeCell ref="MBI25:MBI26"/>
    <mergeCell ref="MBJ25:MBJ26"/>
    <mergeCell ref="MBK25:MBK26"/>
    <mergeCell ref="MBL25:MBL26"/>
    <mergeCell ref="MBM25:MBM26"/>
    <mergeCell ref="MBN25:MBN26"/>
    <mergeCell ref="MBO25:MBO26"/>
    <mergeCell ref="MBP25:MBP26"/>
    <mergeCell ref="MBQ25:MBQ26"/>
    <mergeCell ref="MBR25:MBR26"/>
    <mergeCell ref="MBS25:MBS26"/>
    <mergeCell ref="MBT25:MBT26"/>
    <mergeCell ref="MBU25:MBU26"/>
    <mergeCell ref="MBV25:MBV26"/>
    <mergeCell ref="MBW25:MBW26"/>
    <mergeCell ref="LZJ25:LZJ26"/>
    <mergeCell ref="LZK25:LZK26"/>
    <mergeCell ref="LZL25:LZL26"/>
    <mergeCell ref="LZM25:LZM26"/>
    <mergeCell ref="LZN25:LZN26"/>
    <mergeCell ref="LZO25:LZO26"/>
    <mergeCell ref="LZP25:LZP26"/>
    <mergeCell ref="LZQ25:LZQ26"/>
    <mergeCell ref="LZR25:LZR26"/>
    <mergeCell ref="LZS25:LZS26"/>
    <mergeCell ref="LZT25:LZT26"/>
    <mergeCell ref="LZU25:LZU26"/>
    <mergeCell ref="LZV25:LZV26"/>
    <mergeCell ref="LZW25:LZW26"/>
    <mergeCell ref="LZX25:LZX26"/>
    <mergeCell ref="LZY25:LZY26"/>
    <mergeCell ref="LZZ25:LZZ26"/>
    <mergeCell ref="MAA25:MAA26"/>
    <mergeCell ref="MAB25:MAB26"/>
    <mergeCell ref="MAC25:MAC26"/>
    <mergeCell ref="MAD25:MAD26"/>
    <mergeCell ref="MAE25:MAE26"/>
    <mergeCell ref="MAF25:MAF26"/>
    <mergeCell ref="MAG25:MAG26"/>
    <mergeCell ref="MAH25:MAH26"/>
    <mergeCell ref="MAI25:MAI26"/>
    <mergeCell ref="MAJ25:MAJ26"/>
    <mergeCell ref="MAK25:MAK26"/>
    <mergeCell ref="MAL25:MAL26"/>
    <mergeCell ref="MAM25:MAM26"/>
    <mergeCell ref="MAN25:MAN26"/>
    <mergeCell ref="MAO25:MAO26"/>
    <mergeCell ref="MAP25:MAP26"/>
    <mergeCell ref="LYC25:LYC26"/>
    <mergeCell ref="LYD25:LYD26"/>
    <mergeCell ref="LYE25:LYE26"/>
    <mergeCell ref="LYF25:LYF26"/>
    <mergeCell ref="LYG25:LYG26"/>
    <mergeCell ref="LYH25:LYH26"/>
    <mergeCell ref="LYI25:LYI26"/>
    <mergeCell ref="LYJ25:LYJ26"/>
    <mergeCell ref="LYK25:LYK26"/>
    <mergeCell ref="LYL25:LYL26"/>
    <mergeCell ref="LYM25:LYM26"/>
    <mergeCell ref="LYN25:LYN26"/>
    <mergeCell ref="LYO25:LYO26"/>
    <mergeCell ref="LYP25:LYP26"/>
    <mergeCell ref="LYQ25:LYQ26"/>
    <mergeCell ref="LYR25:LYR26"/>
    <mergeCell ref="LYS25:LYS26"/>
    <mergeCell ref="LYT25:LYT26"/>
    <mergeCell ref="LYU25:LYU26"/>
    <mergeCell ref="LYV25:LYV26"/>
    <mergeCell ref="LYW25:LYW26"/>
    <mergeCell ref="LYX25:LYX26"/>
    <mergeCell ref="LYY25:LYY26"/>
    <mergeCell ref="LYZ25:LYZ26"/>
    <mergeCell ref="LZA25:LZA26"/>
    <mergeCell ref="LZB25:LZB26"/>
    <mergeCell ref="LZC25:LZC26"/>
    <mergeCell ref="LZD25:LZD26"/>
    <mergeCell ref="LZE25:LZE26"/>
    <mergeCell ref="LZF25:LZF26"/>
    <mergeCell ref="LZG25:LZG26"/>
    <mergeCell ref="LZH25:LZH26"/>
    <mergeCell ref="LZI25:LZI26"/>
    <mergeCell ref="LWV25:LWV26"/>
    <mergeCell ref="LWW25:LWW26"/>
    <mergeCell ref="LWX25:LWX26"/>
    <mergeCell ref="LWY25:LWY26"/>
    <mergeCell ref="LWZ25:LWZ26"/>
    <mergeCell ref="LXA25:LXA26"/>
    <mergeCell ref="LXB25:LXB26"/>
    <mergeCell ref="LXC25:LXC26"/>
    <mergeCell ref="LXD25:LXD26"/>
    <mergeCell ref="LXE25:LXE26"/>
    <mergeCell ref="LXF25:LXF26"/>
    <mergeCell ref="LXG25:LXG26"/>
    <mergeCell ref="LXH25:LXH26"/>
    <mergeCell ref="LXI25:LXI26"/>
    <mergeCell ref="LXJ25:LXJ26"/>
    <mergeCell ref="LXK25:LXK26"/>
    <mergeCell ref="LXL25:LXL26"/>
    <mergeCell ref="LXM25:LXM26"/>
    <mergeCell ref="LXN25:LXN26"/>
    <mergeCell ref="LXO25:LXO26"/>
    <mergeCell ref="LXP25:LXP26"/>
    <mergeCell ref="LXQ25:LXQ26"/>
    <mergeCell ref="LXR25:LXR26"/>
    <mergeCell ref="LXS25:LXS26"/>
    <mergeCell ref="LXT25:LXT26"/>
    <mergeCell ref="LXU25:LXU26"/>
    <mergeCell ref="LXV25:LXV26"/>
    <mergeCell ref="LXW25:LXW26"/>
    <mergeCell ref="LXX25:LXX26"/>
    <mergeCell ref="LXY25:LXY26"/>
    <mergeCell ref="LXZ25:LXZ26"/>
    <mergeCell ref="LYA25:LYA26"/>
    <mergeCell ref="LYB25:LYB26"/>
    <mergeCell ref="LVO25:LVO26"/>
    <mergeCell ref="LVP25:LVP26"/>
    <mergeCell ref="LVQ25:LVQ26"/>
    <mergeCell ref="LVR25:LVR26"/>
    <mergeCell ref="LVS25:LVS26"/>
    <mergeCell ref="LVT25:LVT26"/>
    <mergeCell ref="LVU25:LVU26"/>
    <mergeCell ref="LVV25:LVV26"/>
    <mergeCell ref="LVW25:LVW26"/>
    <mergeCell ref="LVX25:LVX26"/>
    <mergeCell ref="LVY25:LVY26"/>
    <mergeCell ref="LVZ25:LVZ26"/>
    <mergeCell ref="LWA25:LWA26"/>
    <mergeCell ref="LWB25:LWB26"/>
    <mergeCell ref="LWC25:LWC26"/>
    <mergeCell ref="LWD25:LWD26"/>
    <mergeCell ref="LWE25:LWE26"/>
    <mergeCell ref="LWF25:LWF26"/>
    <mergeCell ref="LWG25:LWG26"/>
    <mergeCell ref="LWH25:LWH26"/>
    <mergeCell ref="LWI25:LWI26"/>
    <mergeCell ref="LWJ25:LWJ26"/>
    <mergeCell ref="LWK25:LWK26"/>
    <mergeCell ref="LWL25:LWL26"/>
    <mergeCell ref="LWM25:LWM26"/>
    <mergeCell ref="LWN25:LWN26"/>
    <mergeCell ref="LWO25:LWO26"/>
    <mergeCell ref="LWP25:LWP26"/>
    <mergeCell ref="LWQ25:LWQ26"/>
    <mergeCell ref="LWR25:LWR26"/>
    <mergeCell ref="LWS25:LWS26"/>
    <mergeCell ref="LWT25:LWT26"/>
    <mergeCell ref="LWU25:LWU26"/>
    <mergeCell ref="LUH25:LUH26"/>
    <mergeCell ref="LUI25:LUI26"/>
    <mergeCell ref="LUJ25:LUJ26"/>
    <mergeCell ref="LUK25:LUK26"/>
    <mergeCell ref="LUL25:LUL26"/>
    <mergeCell ref="LUM25:LUM26"/>
    <mergeCell ref="LUN25:LUN26"/>
    <mergeCell ref="LUO25:LUO26"/>
    <mergeCell ref="LUP25:LUP26"/>
    <mergeCell ref="LUQ25:LUQ26"/>
    <mergeCell ref="LUR25:LUR26"/>
    <mergeCell ref="LUS25:LUS26"/>
    <mergeCell ref="LUT25:LUT26"/>
    <mergeCell ref="LUU25:LUU26"/>
    <mergeCell ref="LUV25:LUV26"/>
    <mergeCell ref="LUW25:LUW26"/>
    <mergeCell ref="LUX25:LUX26"/>
    <mergeCell ref="LUY25:LUY26"/>
    <mergeCell ref="LUZ25:LUZ26"/>
    <mergeCell ref="LVA25:LVA26"/>
    <mergeCell ref="LVB25:LVB26"/>
    <mergeCell ref="LVC25:LVC26"/>
    <mergeCell ref="LVD25:LVD26"/>
    <mergeCell ref="LVE25:LVE26"/>
    <mergeCell ref="LVF25:LVF26"/>
    <mergeCell ref="LVG25:LVG26"/>
    <mergeCell ref="LVH25:LVH26"/>
    <mergeCell ref="LVI25:LVI26"/>
    <mergeCell ref="LVJ25:LVJ26"/>
    <mergeCell ref="LVK25:LVK26"/>
    <mergeCell ref="LVL25:LVL26"/>
    <mergeCell ref="LVM25:LVM26"/>
    <mergeCell ref="LVN25:LVN26"/>
    <mergeCell ref="LTA25:LTA26"/>
    <mergeCell ref="LTB25:LTB26"/>
    <mergeCell ref="LTC25:LTC26"/>
    <mergeCell ref="LTD25:LTD26"/>
    <mergeCell ref="LTE25:LTE26"/>
    <mergeCell ref="LTF25:LTF26"/>
    <mergeCell ref="LTG25:LTG26"/>
    <mergeCell ref="LTH25:LTH26"/>
    <mergeCell ref="LTI25:LTI26"/>
    <mergeCell ref="LTJ25:LTJ26"/>
    <mergeCell ref="LTK25:LTK26"/>
    <mergeCell ref="LTL25:LTL26"/>
    <mergeCell ref="LTM25:LTM26"/>
    <mergeCell ref="LTN25:LTN26"/>
    <mergeCell ref="LTO25:LTO26"/>
    <mergeCell ref="LTP25:LTP26"/>
    <mergeCell ref="LTQ25:LTQ26"/>
    <mergeCell ref="LTR25:LTR26"/>
    <mergeCell ref="LTS25:LTS26"/>
    <mergeCell ref="LTT25:LTT26"/>
    <mergeCell ref="LTU25:LTU26"/>
    <mergeCell ref="LTV25:LTV26"/>
    <mergeCell ref="LTW25:LTW26"/>
    <mergeCell ref="LTX25:LTX26"/>
    <mergeCell ref="LTY25:LTY26"/>
    <mergeCell ref="LTZ25:LTZ26"/>
    <mergeCell ref="LUA25:LUA26"/>
    <mergeCell ref="LUB25:LUB26"/>
    <mergeCell ref="LUC25:LUC26"/>
    <mergeCell ref="LUD25:LUD26"/>
    <mergeCell ref="LUE25:LUE26"/>
    <mergeCell ref="LUF25:LUF26"/>
    <mergeCell ref="LUG25:LUG26"/>
    <mergeCell ref="LRT25:LRT26"/>
    <mergeCell ref="LRU25:LRU26"/>
    <mergeCell ref="LRV25:LRV26"/>
    <mergeCell ref="LRW25:LRW26"/>
    <mergeCell ref="LRX25:LRX26"/>
    <mergeCell ref="LRY25:LRY26"/>
    <mergeCell ref="LRZ25:LRZ26"/>
    <mergeCell ref="LSA25:LSA26"/>
    <mergeCell ref="LSB25:LSB26"/>
    <mergeCell ref="LSC25:LSC26"/>
    <mergeCell ref="LSD25:LSD26"/>
    <mergeCell ref="LSE25:LSE26"/>
    <mergeCell ref="LSF25:LSF26"/>
    <mergeCell ref="LSG25:LSG26"/>
    <mergeCell ref="LSH25:LSH26"/>
    <mergeCell ref="LSI25:LSI26"/>
    <mergeCell ref="LSJ25:LSJ26"/>
    <mergeCell ref="LSK25:LSK26"/>
    <mergeCell ref="LSL25:LSL26"/>
    <mergeCell ref="LSM25:LSM26"/>
    <mergeCell ref="LSN25:LSN26"/>
    <mergeCell ref="LSO25:LSO26"/>
    <mergeCell ref="LSP25:LSP26"/>
    <mergeCell ref="LSQ25:LSQ26"/>
    <mergeCell ref="LSR25:LSR26"/>
    <mergeCell ref="LSS25:LSS26"/>
    <mergeCell ref="LST25:LST26"/>
    <mergeCell ref="LSU25:LSU26"/>
    <mergeCell ref="LSV25:LSV26"/>
    <mergeCell ref="LSW25:LSW26"/>
    <mergeCell ref="LSX25:LSX26"/>
    <mergeCell ref="LSY25:LSY26"/>
    <mergeCell ref="LSZ25:LSZ26"/>
    <mergeCell ref="LQM25:LQM26"/>
    <mergeCell ref="LQN25:LQN26"/>
    <mergeCell ref="LQO25:LQO26"/>
    <mergeCell ref="LQP25:LQP26"/>
    <mergeCell ref="LQQ25:LQQ26"/>
    <mergeCell ref="LQR25:LQR26"/>
    <mergeCell ref="LQS25:LQS26"/>
    <mergeCell ref="LQT25:LQT26"/>
    <mergeCell ref="LQU25:LQU26"/>
    <mergeCell ref="LQV25:LQV26"/>
    <mergeCell ref="LQW25:LQW26"/>
    <mergeCell ref="LQX25:LQX26"/>
    <mergeCell ref="LQY25:LQY26"/>
    <mergeCell ref="LQZ25:LQZ26"/>
    <mergeCell ref="LRA25:LRA26"/>
    <mergeCell ref="LRB25:LRB26"/>
    <mergeCell ref="LRC25:LRC26"/>
    <mergeCell ref="LRD25:LRD26"/>
    <mergeCell ref="LRE25:LRE26"/>
    <mergeCell ref="LRF25:LRF26"/>
    <mergeCell ref="LRG25:LRG26"/>
    <mergeCell ref="LRH25:LRH26"/>
    <mergeCell ref="LRI25:LRI26"/>
    <mergeCell ref="LRJ25:LRJ26"/>
    <mergeCell ref="LRK25:LRK26"/>
    <mergeCell ref="LRL25:LRL26"/>
    <mergeCell ref="LRM25:LRM26"/>
    <mergeCell ref="LRN25:LRN26"/>
    <mergeCell ref="LRO25:LRO26"/>
    <mergeCell ref="LRP25:LRP26"/>
    <mergeCell ref="LRQ25:LRQ26"/>
    <mergeCell ref="LRR25:LRR26"/>
    <mergeCell ref="LRS25:LRS26"/>
    <mergeCell ref="LPF25:LPF26"/>
    <mergeCell ref="LPG25:LPG26"/>
    <mergeCell ref="LPH25:LPH26"/>
    <mergeCell ref="LPI25:LPI26"/>
    <mergeCell ref="LPJ25:LPJ26"/>
    <mergeCell ref="LPK25:LPK26"/>
    <mergeCell ref="LPL25:LPL26"/>
    <mergeCell ref="LPM25:LPM26"/>
    <mergeCell ref="LPN25:LPN26"/>
    <mergeCell ref="LPO25:LPO26"/>
    <mergeCell ref="LPP25:LPP26"/>
    <mergeCell ref="LPQ25:LPQ26"/>
    <mergeCell ref="LPR25:LPR26"/>
    <mergeCell ref="LPS25:LPS26"/>
    <mergeCell ref="LPT25:LPT26"/>
    <mergeCell ref="LPU25:LPU26"/>
    <mergeCell ref="LPV25:LPV26"/>
    <mergeCell ref="LPW25:LPW26"/>
    <mergeCell ref="LPX25:LPX26"/>
    <mergeCell ref="LPY25:LPY26"/>
    <mergeCell ref="LPZ25:LPZ26"/>
    <mergeCell ref="LQA25:LQA26"/>
    <mergeCell ref="LQB25:LQB26"/>
    <mergeCell ref="LQC25:LQC26"/>
    <mergeCell ref="LQD25:LQD26"/>
    <mergeCell ref="LQE25:LQE26"/>
    <mergeCell ref="LQF25:LQF26"/>
    <mergeCell ref="LQG25:LQG26"/>
    <mergeCell ref="LQH25:LQH26"/>
    <mergeCell ref="LQI25:LQI26"/>
    <mergeCell ref="LQJ25:LQJ26"/>
    <mergeCell ref="LQK25:LQK26"/>
    <mergeCell ref="LQL25:LQL26"/>
    <mergeCell ref="LNY25:LNY26"/>
    <mergeCell ref="LNZ25:LNZ26"/>
    <mergeCell ref="LOA25:LOA26"/>
    <mergeCell ref="LOB25:LOB26"/>
    <mergeCell ref="LOC25:LOC26"/>
    <mergeCell ref="LOD25:LOD26"/>
    <mergeCell ref="LOE25:LOE26"/>
    <mergeCell ref="LOF25:LOF26"/>
    <mergeCell ref="LOG25:LOG26"/>
    <mergeCell ref="LOH25:LOH26"/>
    <mergeCell ref="LOI25:LOI26"/>
    <mergeCell ref="LOJ25:LOJ26"/>
    <mergeCell ref="LOK25:LOK26"/>
    <mergeCell ref="LOL25:LOL26"/>
    <mergeCell ref="LOM25:LOM26"/>
    <mergeCell ref="LON25:LON26"/>
    <mergeCell ref="LOO25:LOO26"/>
    <mergeCell ref="LOP25:LOP26"/>
    <mergeCell ref="LOQ25:LOQ26"/>
    <mergeCell ref="LOR25:LOR26"/>
    <mergeCell ref="LOS25:LOS26"/>
    <mergeCell ref="LOT25:LOT26"/>
    <mergeCell ref="LOU25:LOU26"/>
    <mergeCell ref="LOV25:LOV26"/>
    <mergeCell ref="LOW25:LOW26"/>
    <mergeCell ref="LOX25:LOX26"/>
    <mergeCell ref="LOY25:LOY26"/>
    <mergeCell ref="LOZ25:LOZ26"/>
    <mergeCell ref="LPA25:LPA26"/>
    <mergeCell ref="LPB25:LPB26"/>
    <mergeCell ref="LPC25:LPC26"/>
    <mergeCell ref="LPD25:LPD26"/>
    <mergeCell ref="LPE25:LPE26"/>
    <mergeCell ref="LMR25:LMR26"/>
    <mergeCell ref="LMS25:LMS26"/>
    <mergeCell ref="LMT25:LMT26"/>
    <mergeCell ref="LMU25:LMU26"/>
    <mergeCell ref="LMV25:LMV26"/>
    <mergeCell ref="LMW25:LMW26"/>
    <mergeCell ref="LMX25:LMX26"/>
    <mergeCell ref="LMY25:LMY26"/>
    <mergeCell ref="LMZ25:LMZ26"/>
    <mergeCell ref="LNA25:LNA26"/>
    <mergeCell ref="LNB25:LNB26"/>
    <mergeCell ref="LNC25:LNC26"/>
    <mergeCell ref="LND25:LND26"/>
    <mergeCell ref="LNE25:LNE26"/>
    <mergeCell ref="LNF25:LNF26"/>
    <mergeCell ref="LNG25:LNG26"/>
    <mergeCell ref="LNH25:LNH26"/>
    <mergeCell ref="LNI25:LNI26"/>
    <mergeCell ref="LNJ25:LNJ26"/>
    <mergeCell ref="LNK25:LNK26"/>
    <mergeCell ref="LNL25:LNL26"/>
    <mergeCell ref="LNM25:LNM26"/>
    <mergeCell ref="LNN25:LNN26"/>
    <mergeCell ref="LNO25:LNO26"/>
    <mergeCell ref="LNP25:LNP26"/>
    <mergeCell ref="LNQ25:LNQ26"/>
    <mergeCell ref="LNR25:LNR26"/>
    <mergeCell ref="LNS25:LNS26"/>
    <mergeCell ref="LNT25:LNT26"/>
    <mergeCell ref="LNU25:LNU26"/>
    <mergeCell ref="LNV25:LNV26"/>
    <mergeCell ref="LNW25:LNW26"/>
    <mergeCell ref="LNX25:LNX26"/>
    <mergeCell ref="LLK25:LLK26"/>
    <mergeCell ref="LLL25:LLL26"/>
    <mergeCell ref="LLM25:LLM26"/>
    <mergeCell ref="LLN25:LLN26"/>
    <mergeCell ref="LLO25:LLO26"/>
    <mergeCell ref="LLP25:LLP26"/>
    <mergeCell ref="LLQ25:LLQ26"/>
    <mergeCell ref="LLR25:LLR26"/>
    <mergeCell ref="LLS25:LLS26"/>
    <mergeCell ref="LLT25:LLT26"/>
    <mergeCell ref="LLU25:LLU26"/>
    <mergeCell ref="LLV25:LLV26"/>
    <mergeCell ref="LLW25:LLW26"/>
    <mergeCell ref="LLX25:LLX26"/>
    <mergeCell ref="LLY25:LLY26"/>
    <mergeCell ref="LLZ25:LLZ26"/>
    <mergeCell ref="LMA25:LMA26"/>
    <mergeCell ref="LMB25:LMB26"/>
    <mergeCell ref="LMC25:LMC26"/>
    <mergeCell ref="LMD25:LMD26"/>
    <mergeCell ref="LME25:LME26"/>
    <mergeCell ref="LMF25:LMF26"/>
    <mergeCell ref="LMG25:LMG26"/>
    <mergeCell ref="LMH25:LMH26"/>
    <mergeCell ref="LMI25:LMI26"/>
    <mergeCell ref="LMJ25:LMJ26"/>
    <mergeCell ref="LMK25:LMK26"/>
    <mergeCell ref="LML25:LML26"/>
    <mergeCell ref="LMM25:LMM26"/>
    <mergeCell ref="LMN25:LMN26"/>
    <mergeCell ref="LMO25:LMO26"/>
    <mergeCell ref="LMP25:LMP26"/>
    <mergeCell ref="LMQ25:LMQ26"/>
    <mergeCell ref="LKD25:LKD26"/>
    <mergeCell ref="LKE25:LKE26"/>
    <mergeCell ref="LKF25:LKF26"/>
    <mergeCell ref="LKG25:LKG26"/>
    <mergeCell ref="LKH25:LKH26"/>
    <mergeCell ref="LKI25:LKI26"/>
    <mergeCell ref="LKJ25:LKJ26"/>
    <mergeCell ref="LKK25:LKK26"/>
    <mergeCell ref="LKL25:LKL26"/>
    <mergeCell ref="LKM25:LKM26"/>
    <mergeCell ref="LKN25:LKN26"/>
    <mergeCell ref="LKO25:LKO26"/>
    <mergeCell ref="LKP25:LKP26"/>
    <mergeCell ref="LKQ25:LKQ26"/>
    <mergeCell ref="LKR25:LKR26"/>
    <mergeCell ref="LKS25:LKS26"/>
    <mergeCell ref="LKT25:LKT26"/>
    <mergeCell ref="LKU25:LKU26"/>
    <mergeCell ref="LKV25:LKV26"/>
    <mergeCell ref="LKW25:LKW26"/>
    <mergeCell ref="LKX25:LKX26"/>
    <mergeCell ref="LKY25:LKY26"/>
    <mergeCell ref="LKZ25:LKZ26"/>
    <mergeCell ref="LLA25:LLA26"/>
    <mergeCell ref="LLB25:LLB26"/>
    <mergeCell ref="LLC25:LLC26"/>
    <mergeCell ref="LLD25:LLD26"/>
    <mergeCell ref="LLE25:LLE26"/>
    <mergeCell ref="LLF25:LLF26"/>
    <mergeCell ref="LLG25:LLG26"/>
    <mergeCell ref="LLH25:LLH26"/>
    <mergeCell ref="LLI25:LLI26"/>
    <mergeCell ref="LLJ25:LLJ26"/>
    <mergeCell ref="LIW25:LIW26"/>
    <mergeCell ref="LIX25:LIX26"/>
    <mergeCell ref="LIY25:LIY26"/>
    <mergeCell ref="LIZ25:LIZ26"/>
    <mergeCell ref="LJA25:LJA26"/>
    <mergeCell ref="LJB25:LJB26"/>
    <mergeCell ref="LJC25:LJC26"/>
    <mergeCell ref="LJD25:LJD26"/>
    <mergeCell ref="LJE25:LJE26"/>
    <mergeCell ref="LJF25:LJF26"/>
    <mergeCell ref="LJG25:LJG26"/>
    <mergeCell ref="LJH25:LJH26"/>
    <mergeCell ref="LJI25:LJI26"/>
    <mergeCell ref="LJJ25:LJJ26"/>
    <mergeCell ref="LJK25:LJK26"/>
    <mergeCell ref="LJL25:LJL26"/>
    <mergeCell ref="LJM25:LJM26"/>
    <mergeCell ref="LJN25:LJN26"/>
    <mergeCell ref="LJO25:LJO26"/>
    <mergeCell ref="LJP25:LJP26"/>
    <mergeCell ref="LJQ25:LJQ26"/>
    <mergeCell ref="LJR25:LJR26"/>
    <mergeCell ref="LJS25:LJS26"/>
    <mergeCell ref="LJT25:LJT26"/>
    <mergeCell ref="LJU25:LJU26"/>
    <mergeCell ref="LJV25:LJV26"/>
    <mergeCell ref="LJW25:LJW26"/>
    <mergeCell ref="LJX25:LJX26"/>
    <mergeCell ref="LJY25:LJY26"/>
    <mergeCell ref="LJZ25:LJZ26"/>
    <mergeCell ref="LKA25:LKA26"/>
    <mergeCell ref="LKB25:LKB26"/>
    <mergeCell ref="LKC25:LKC26"/>
    <mergeCell ref="LHP25:LHP26"/>
    <mergeCell ref="LHQ25:LHQ26"/>
    <mergeCell ref="LHR25:LHR26"/>
    <mergeCell ref="LHS25:LHS26"/>
    <mergeCell ref="LHT25:LHT26"/>
    <mergeCell ref="LHU25:LHU26"/>
    <mergeCell ref="LHV25:LHV26"/>
    <mergeCell ref="LHW25:LHW26"/>
    <mergeCell ref="LHX25:LHX26"/>
    <mergeCell ref="LHY25:LHY26"/>
    <mergeCell ref="LHZ25:LHZ26"/>
    <mergeCell ref="LIA25:LIA26"/>
    <mergeCell ref="LIB25:LIB26"/>
    <mergeCell ref="LIC25:LIC26"/>
    <mergeCell ref="LID25:LID26"/>
    <mergeCell ref="LIE25:LIE26"/>
    <mergeCell ref="LIF25:LIF26"/>
    <mergeCell ref="LIG25:LIG26"/>
    <mergeCell ref="LIH25:LIH26"/>
    <mergeCell ref="LII25:LII26"/>
    <mergeCell ref="LIJ25:LIJ26"/>
    <mergeCell ref="LIK25:LIK26"/>
    <mergeCell ref="LIL25:LIL26"/>
    <mergeCell ref="LIM25:LIM26"/>
    <mergeCell ref="LIN25:LIN26"/>
    <mergeCell ref="LIO25:LIO26"/>
    <mergeCell ref="LIP25:LIP26"/>
    <mergeCell ref="LIQ25:LIQ26"/>
    <mergeCell ref="LIR25:LIR26"/>
    <mergeCell ref="LIS25:LIS26"/>
    <mergeCell ref="LIT25:LIT26"/>
    <mergeCell ref="LIU25:LIU26"/>
    <mergeCell ref="LIV25:LIV26"/>
    <mergeCell ref="LGI25:LGI26"/>
    <mergeCell ref="LGJ25:LGJ26"/>
    <mergeCell ref="LGK25:LGK26"/>
    <mergeCell ref="LGL25:LGL26"/>
    <mergeCell ref="LGM25:LGM26"/>
    <mergeCell ref="LGN25:LGN26"/>
    <mergeCell ref="LGO25:LGO26"/>
    <mergeCell ref="LGP25:LGP26"/>
    <mergeCell ref="LGQ25:LGQ26"/>
    <mergeCell ref="LGR25:LGR26"/>
    <mergeCell ref="LGS25:LGS26"/>
    <mergeCell ref="LGT25:LGT26"/>
    <mergeCell ref="LGU25:LGU26"/>
    <mergeCell ref="LGV25:LGV26"/>
    <mergeCell ref="LGW25:LGW26"/>
    <mergeCell ref="LGX25:LGX26"/>
    <mergeCell ref="LGY25:LGY26"/>
    <mergeCell ref="LGZ25:LGZ26"/>
    <mergeCell ref="LHA25:LHA26"/>
    <mergeCell ref="LHB25:LHB26"/>
    <mergeCell ref="LHC25:LHC26"/>
    <mergeCell ref="LHD25:LHD26"/>
    <mergeCell ref="LHE25:LHE26"/>
    <mergeCell ref="LHF25:LHF26"/>
    <mergeCell ref="LHG25:LHG26"/>
    <mergeCell ref="LHH25:LHH26"/>
    <mergeCell ref="LHI25:LHI26"/>
    <mergeCell ref="LHJ25:LHJ26"/>
    <mergeCell ref="LHK25:LHK26"/>
    <mergeCell ref="LHL25:LHL26"/>
    <mergeCell ref="LHM25:LHM26"/>
    <mergeCell ref="LHN25:LHN26"/>
    <mergeCell ref="LHO25:LHO26"/>
    <mergeCell ref="LFB25:LFB26"/>
    <mergeCell ref="LFC25:LFC26"/>
    <mergeCell ref="LFD25:LFD26"/>
    <mergeCell ref="LFE25:LFE26"/>
    <mergeCell ref="LFF25:LFF26"/>
    <mergeCell ref="LFG25:LFG26"/>
    <mergeCell ref="LFH25:LFH26"/>
    <mergeCell ref="LFI25:LFI26"/>
    <mergeCell ref="LFJ25:LFJ26"/>
    <mergeCell ref="LFK25:LFK26"/>
    <mergeCell ref="LFL25:LFL26"/>
    <mergeCell ref="LFM25:LFM26"/>
    <mergeCell ref="LFN25:LFN26"/>
    <mergeCell ref="LFO25:LFO26"/>
    <mergeCell ref="LFP25:LFP26"/>
    <mergeCell ref="LFQ25:LFQ26"/>
    <mergeCell ref="LFR25:LFR26"/>
    <mergeCell ref="LFS25:LFS26"/>
    <mergeCell ref="LFT25:LFT26"/>
    <mergeCell ref="LFU25:LFU26"/>
    <mergeCell ref="LFV25:LFV26"/>
    <mergeCell ref="LFW25:LFW26"/>
    <mergeCell ref="LFX25:LFX26"/>
    <mergeCell ref="LFY25:LFY26"/>
    <mergeCell ref="LFZ25:LFZ26"/>
    <mergeCell ref="LGA25:LGA26"/>
    <mergeCell ref="LGB25:LGB26"/>
    <mergeCell ref="LGC25:LGC26"/>
    <mergeCell ref="LGD25:LGD26"/>
    <mergeCell ref="LGE25:LGE26"/>
    <mergeCell ref="LGF25:LGF26"/>
    <mergeCell ref="LGG25:LGG26"/>
    <mergeCell ref="LGH25:LGH26"/>
    <mergeCell ref="LDU25:LDU26"/>
    <mergeCell ref="LDV25:LDV26"/>
    <mergeCell ref="LDW25:LDW26"/>
    <mergeCell ref="LDX25:LDX26"/>
    <mergeCell ref="LDY25:LDY26"/>
    <mergeCell ref="LDZ25:LDZ26"/>
    <mergeCell ref="LEA25:LEA26"/>
    <mergeCell ref="LEB25:LEB26"/>
    <mergeCell ref="LEC25:LEC26"/>
    <mergeCell ref="LED25:LED26"/>
    <mergeCell ref="LEE25:LEE26"/>
    <mergeCell ref="LEF25:LEF26"/>
    <mergeCell ref="LEG25:LEG26"/>
    <mergeCell ref="LEH25:LEH26"/>
    <mergeCell ref="LEI25:LEI26"/>
    <mergeCell ref="LEJ25:LEJ26"/>
    <mergeCell ref="LEK25:LEK26"/>
    <mergeCell ref="LEL25:LEL26"/>
    <mergeCell ref="LEM25:LEM26"/>
    <mergeCell ref="LEN25:LEN26"/>
    <mergeCell ref="LEO25:LEO26"/>
    <mergeCell ref="LEP25:LEP26"/>
    <mergeCell ref="LEQ25:LEQ26"/>
    <mergeCell ref="LER25:LER26"/>
    <mergeCell ref="LES25:LES26"/>
    <mergeCell ref="LET25:LET26"/>
    <mergeCell ref="LEU25:LEU26"/>
    <mergeCell ref="LEV25:LEV26"/>
    <mergeCell ref="LEW25:LEW26"/>
    <mergeCell ref="LEX25:LEX26"/>
    <mergeCell ref="LEY25:LEY26"/>
    <mergeCell ref="LEZ25:LEZ26"/>
    <mergeCell ref="LFA25:LFA26"/>
    <mergeCell ref="LCN25:LCN26"/>
    <mergeCell ref="LCO25:LCO26"/>
    <mergeCell ref="LCP25:LCP26"/>
    <mergeCell ref="LCQ25:LCQ26"/>
    <mergeCell ref="LCR25:LCR26"/>
    <mergeCell ref="LCS25:LCS26"/>
    <mergeCell ref="LCT25:LCT26"/>
    <mergeCell ref="LCU25:LCU26"/>
    <mergeCell ref="LCV25:LCV26"/>
    <mergeCell ref="LCW25:LCW26"/>
    <mergeCell ref="LCX25:LCX26"/>
    <mergeCell ref="LCY25:LCY26"/>
    <mergeCell ref="LCZ25:LCZ26"/>
    <mergeCell ref="LDA25:LDA26"/>
    <mergeCell ref="LDB25:LDB26"/>
    <mergeCell ref="LDC25:LDC26"/>
    <mergeCell ref="LDD25:LDD26"/>
    <mergeCell ref="LDE25:LDE26"/>
    <mergeCell ref="LDF25:LDF26"/>
    <mergeCell ref="LDG25:LDG26"/>
    <mergeCell ref="LDH25:LDH26"/>
    <mergeCell ref="LDI25:LDI26"/>
    <mergeCell ref="LDJ25:LDJ26"/>
    <mergeCell ref="LDK25:LDK26"/>
    <mergeCell ref="LDL25:LDL26"/>
    <mergeCell ref="LDM25:LDM26"/>
    <mergeCell ref="LDN25:LDN26"/>
    <mergeCell ref="LDO25:LDO26"/>
    <mergeCell ref="LDP25:LDP26"/>
    <mergeCell ref="LDQ25:LDQ26"/>
    <mergeCell ref="LDR25:LDR26"/>
    <mergeCell ref="LDS25:LDS26"/>
    <mergeCell ref="LDT25:LDT26"/>
    <mergeCell ref="LBG25:LBG26"/>
    <mergeCell ref="LBH25:LBH26"/>
    <mergeCell ref="LBI25:LBI26"/>
    <mergeCell ref="LBJ25:LBJ26"/>
    <mergeCell ref="LBK25:LBK26"/>
    <mergeCell ref="LBL25:LBL26"/>
    <mergeCell ref="LBM25:LBM26"/>
    <mergeCell ref="LBN25:LBN26"/>
    <mergeCell ref="LBO25:LBO26"/>
    <mergeCell ref="LBP25:LBP26"/>
    <mergeCell ref="LBQ25:LBQ26"/>
    <mergeCell ref="LBR25:LBR26"/>
    <mergeCell ref="LBS25:LBS26"/>
    <mergeCell ref="LBT25:LBT26"/>
    <mergeCell ref="LBU25:LBU26"/>
    <mergeCell ref="LBV25:LBV26"/>
    <mergeCell ref="LBW25:LBW26"/>
    <mergeCell ref="LBX25:LBX26"/>
    <mergeCell ref="LBY25:LBY26"/>
    <mergeCell ref="LBZ25:LBZ26"/>
    <mergeCell ref="LCA25:LCA26"/>
    <mergeCell ref="LCB25:LCB26"/>
    <mergeCell ref="LCC25:LCC26"/>
    <mergeCell ref="LCD25:LCD26"/>
    <mergeCell ref="LCE25:LCE26"/>
    <mergeCell ref="LCF25:LCF26"/>
    <mergeCell ref="LCG25:LCG26"/>
    <mergeCell ref="LCH25:LCH26"/>
    <mergeCell ref="LCI25:LCI26"/>
    <mergeCell ref="LCJ25:LCJ26"/>
    <mergeCell ref="LCK25:LCK26"/>
    <mergeCell ref="LCL25:LCL26"/>
    <mergeCell ref="LCM25:LCM26"/>
    <mergeCell ref="KZZ25:KZZ26"/>
    <mergeCell ref="LAA25:LAA26"/>
    <mergeCell ref="LAB25:LAB26"/>
    <mergeCell ref="LAC25:LAC26"/>
    <mergeCell ref="LAD25:LAD26"/>
    <mergeCell ref="LAE25:LAE26"/>
    <mergeCell ref="LAF25:LAF26"/>
    <mergeCell ref="LAG25:LAG26"/>
    <mergeCell ref="LAH25:LAH26"/>
    <mergeCell ref="LAI25:LAI26"/>
    <mergeCell ref="LAJ25:LAJ26"/>
    <mergeCell ref="LAK25:LAK26"/>
    <mergeCell ref="LAL25:LAL26"/>
    <mergeCell ref="LAM25:LAM26"/>
    <mergeCell ref="LAN25:LAN26"/>
    <mergeCell ref="LAO25:LAO26"/>
    <mergeCell ref="LAP25:LAP26"/>
    <mergeCell ref="LAQ25:LAQ26"/>
    <mergeCell ref="LAR25:LAR26"/>
    <mergeCell ref="LAS25:LAS26"/>
    <mergeCell ref="LAT25:LAT26"/>
    <mergeCell ref="LAU25:LAU26"/>
    <mergeCell ref="LAV25:LAV26"/>
    <mergeCell ref="LAW25:LAW26"/>
    <mergeCell ref="LAX25:LAX26"/>
    <mergeCell ref="LAY25:LAY26"/>
    <mergeCell ref="LAZ25:LAZ26"/>
    <mergeCell ref="LBA25:LBA26"/>
    <mergeCell ref="LBB25:LBB26"/>
    <mergeCell ref="LBC25:LBC26"/>
    <mergeCell ref="LBD25:LBD26"/>
    <mergeCell ref="LBE25:LBE26"/>
    <mergeCell ref="LBF25:LBF26"/>
    <mergeCell ref="KYS25:KYS26"/>
    <mergeCell ref="KYT25:KYT26"/>
    <mergeCell ref="KYU25:KYU26"/>
    <mergeCell ref="KYV25:KYV26"/>
    <mergeCell ref="KYW25:KYW26"/>
    <mergeCell ref="KYX25:KYX26"/>
    <mergeCell ref="KYY25:KYY26"/>
    <mergeCell ref="KYZ25:KYZ26"/>
    <mergeCell ref="KZA25:KZA26"/>
    <mergeCell ref="KZB25:KZB26"/>
    <mergeCell ref="KZC25:KZC26"/>
    <mergeCell ref="KZD25:KZD26"/>
    <mergeCell ref="KZE25:KZE26"/>
    <mergeCell ref="KZF25:KZF26"/>
    <mergeCell ref="KZG25:KZG26"/>
    <mergeCell ref="KZH25:KZH26"/>
    <mergeCell ref="KZI25:KZI26"/>
    <mergeCell ref="KZJ25:KZJ26"/>
    <mergeCell ref="KZK25:KZK26"/>
    <mergeCell ref="KZL25:KZL26"/>
    <mergeCell ref="KZM25:KZM26"/>
    <mergeCell ref="KZN25:KZN26"/>
    <mergeCell ref="KZO25:KZO26"/>
    <mergeCell ref="KZP25:KZP26"/>
    <mergeCell ref="KZQ25:KZQ26"/>
    <mergeCell ref="KZR25:KZR26"/>
    <mergeCell ref="KZS25:KZS26"/>
    <mergeCell ref="KZT25:KZT26"/>
    <mergeCell ref="KZU25:KZU26"/>
    <mergeCell ref="KZV25:KZV26"/>
    <mergeCell ref="KZW25:KZW26"/>
    <mergeCell ref="KZX25:KZX26"/>
    <mergeCell ref="KZY25:KZY26"/>
    <mergeCell ref="KXL25:KXL26"/>
    <mergeCell ref="KXM25:KXM26"/>
    <mergeCell ref="KXN25:KXN26"/>
    <mergeCell ref="KXO25:KXO26"/>
    <mergeCell ref="KXP25:KXP26"/>
    <mergeCell ref="KXQ25:KXQ26"/>
    <mergeCell ref="KXR25:KXR26"/>
    <mergeCell ref="KXS25:KXS26"/>
    <mergeCell ref="KXT25:KXT26"/>
    <mergeCell ref="KXU25:KXU26"/>
    <mergeCell ref="KXV25:KXV26"/>
    <mergeCell ref="KXW25:KXW26"/>
    <mergeCell ref="KXX25:KXX26"/>
    <mergeCell ref="KXY25:KXY26"/>
    <mergeCell ref="KXZ25:KXZ26"/>
    <mergeCell ref="KYA25:KYA26"/>
    <mergeCell ref="KYB25:KYB26"/>
    <mergeCell ref="KYC25:KYC26"/>
    <mergeCell ref="KYD25:KYD26"/>
    <mergeCell ref="KYE25:KYE26"/>
    <mergeCell ref="KYF25:KYF26"/>
    <mergeCell ref="KYG25:KYG26"/>
    <mergeCell ref="KYH25:KYH26"/>
    <mergeCell ref="KYI25:KYI26"/>
    <mergeCell ref="KYJ25:KYJ26"/>
    <mergeCell ref="KYK25:KYK26"/>
    <mergeCell ref="KYL25:KYL26"/>
    <mergeCell ref="KYM25:KYM26"/>
    <mergeCell ref="KYN25:KYN26"/>
    <mergeCell ref="KYO25:KYO26"/>
    <mergeCell ref="KYP25:KYP26"/>
    <mergeCell ref="KYQ25:KYQ26"/>
    <mergeCell ref="KYR25:KYR26"/>
    <mergeCell ref="KWE25:KWE26"/>
    <mergeCell ref="KWF25:KWF26"/>
    <mergeCell ref="KWG25:KWG26"/>
    <mergeCell ref="KWH25:KWH26"/>
    <mergeCell ref="KWI25:KWI26"/>
    <mergeCell ref="KWJ25:KWJ26"/>
    <mergeCell ref="KWK25:KWK26"/>
    <mergeCell ref="KWL25:KWL26"/>
    <mergeCell ref="KWM25:KWM26"/>
    <mergeCell ref="KWN25:KWN26"/>
    <mergeCell ref="KWO25:KWO26"/>
    <mergeCell ref="KWP25:KWP26"/>
    <mergeCell ref="KWQ25:KWQ26"/>
    <mergeCell ref="KWR25:KWR26"/>
    <mergeCell ref="KWS25:KWS26"/>
    <mergeCell ref="KWT25:KWT26"/>
    <mergeCell ref="KWU25:KWU26"/>
    <mergeCell ref="KWV25:KWV26"/>
    <mergeCell ref="KWW25:KWW26"/>
    <mergeCell ref="KWX25:KWX26"/>
    <mergeCell ref="KWY25:KWY26"/>
    <mergeCell ref="KWZ25:KWZ26"/>
    <mergeCell ref="KXA25:KXA26"/>
    <mergeCell ref="KXB25:KXB26"/>
    <mergeCell ref="KXC25:KXC26"/>
    <mergeCell ref="KXD25:KXD26"/>
    <mergeCell ref="KXE25:KXE26"/>
    <mergeCell ref="KXF25:KXF26"/>
    <mergeCell ref="KXG25:KXG26"/>
    <mergeCell ref="KXH25:KXH26"/>
    <mergeCell ref="KXI25:KXI26"/>
    <mergeCell ref="KXJ25:KXJ26"/>
    <mergeCell ref="KXK25:KXK26"/>
    <mergeCell ref="KUX25:KUX26"/>
    <mergeCell ref="KUY25:KUY26"/>
    <mergeCell ref="KUZ25:KUZ26"/>
    <mergeCell ref="KVA25:KVA26"/>
    <mergeCell ref="KVB25:KVB26"/>
    <mergeCell ref="KVC25:KVC26"/>
    <mergeCell ref="KVD25:KVD26"/>
    <mergeCell ref="KVE25:KVE26"/>
    <mergeCell ref="KVF25:KVF26"/>
    <mergeCell ref="KVG25:KVG26"/>
    <mergeCell ref="KVH25:KVH26"/>
    <mergeCell ref="KVI25:KVI26"/>
    <mergeCell ref="KVJ25:KVJ26"/>
    <mergeCell ref="KVK25:KVK26"/>
    <mergeCell ref="KVL25:KVL26"/>
    <mergeCell ref="KVM25:KVM26"/>
    <mergeCell ref="KVN25:KVN26"/>
    <mergeCell ref="KVO25:KVO26"/>
    <mergeCell ref="KVP25:KVP26"/>
    <mergeCell ref="KVQ25:KVQ26"/>
    <mergeCell ref="KVR25:KVR26"/>
    <mergeCell ref="KVS25:KVS26"/>
    <mergeCell ref="KVT25:KVT26"/>
    <mergeCell ref="KVU25:KVU26"/>
    <mergeCell ref="KVV25:KVV26"/>
    <mergeCell ref="KVW25:KVW26"/>
    <mergeCell ref="KVX25:KVX26"/>
    <mergeCell ref="KVY25:KVY26"/>
    <mergeCell ref="KVZ25:KVZ26"/>
    <mergeCell ref="KWA25:KWA26"/>
    <mergeCell ref="KWB25:KWB26"/>
    <mergeCell ref="KWC25:KWC26"/>
    <mergeCell ref="KWD25:KWD26"/>
    <mergeCell ref="KTQ25:KTQ26"/>
    <mergeCell ref="KTR25:KTR26"/>
    <mergeCell ref="KTS25:KTS26"/>
    <mergeCell ref="KTT25:KTT26"/>
    <mergeCell ref="KTU25:KTU26"/>
    <mergeCell ref="KTV25:KTV26"/>
    <mergeCell ref="KTW25:KTW26"/>
    <mergeCell ref="KTX25:KTX26"/>
    <mergeCell ref="KTY25:KTY26"/>
    <mergeCell ref="KTZ25:KTZ26"/>
    <mergeCell ref="KUA25:KUA26"/>
    <mergeCell ref="KUB25:KUB26"/>
    <mergeCell ref="KUC25:KUC26"/>
    <mergeCell ref="KUD25:KUD26"/>
    <mergeCell ref="KUE25:KUE26"/>
    <mergeCell ref="KUF25:KUF26"/>
    <mergeCell ref="KUG25:KUG26"/>
    <mergeCell ref="KUH25:KUH26"/>
    <mergeCell ref="KUI25:KUI26"/>
    <mergeCell ref="KUJ25:KUJ26"/>
    <mergeCell ref="KUK25:KUK26"/>
    <mergeCell ref="KUL25:KUL26"/>
    <mergeCell ref="KUM25:KUM26"/>
    <mergeCell ref="KUN25:KUN26"/>
    <mergeCell ref="KUO25:KUO26"/>
    <mergeCell ref="KUP25:KUP26"/>
    <mergeCell ref="KUQ25:KUQ26"/>
    <mergeCell ref="KUR25:KUR26"/>
    <mergeCell ref="KUS25:KUS26"/>
    <mergeCell ref="KUT25:KUT26"/>
    <mergeCell ref="KUU25:KUU26"/>
    <mergeCell ref="KUV25:KUV26"/>
    <mergeCell ref="KUW25:KUW26"/>
    <mergeCell ref="KSJ25:KSJ26"/>
    <mergeCell ref="KSK25:KSK26"/>
    <mergeCell ref="KSL25:KSL26"/>
    <mergeCell ref="KSM25:KSM26"/>
    <mergeCell ref="KSN25:KSN26"/>
    <mergeCell ref="KSO25:KSO26"/>
    <mergeCell ref="KSP25:KSP26"/>
    <mergeCell ref="KSQ25:KSQ26"/>
    <mergeCell ref="KSR25:KSR26"/>
    <mergeCell ref="KSS25:KSS26"/>
    <mergeCell ref="KST25:KST26"/>
    <mergeCell ref="KSU25:KSU26"/>
    <mergeCell ref="KSV25:KSV26"/>
    <mergeCell ref="KSW25:KSW26"/>
    <mergeCell ref="KSX25:KSX26"/>
    <mergeCell ref="KSY25:KSY26"/>
    <mergeCell ref="KSZ25:KSZ26"/>
    <mergeCell ref="KTA25:KTA26"/>
    <mergeCell ref="KTB25:KTB26"/>
    <mergeCell ref="KTC25:KTC26"/>
    <mergeCell ref="KTD25:KTD26"/>
    <mergeCell ref="KTE25:KTE26"/>
    <mergeCell ref="KTF25:KTF26"/>
    <mergeCell ref="KTG25:KTG26"/>
    <mergeCell ref="KTH25:KTH26"/>
    <mergeCell ref="KTI25:KTI26"/>
    <mergeCell ref="KTJ25:KTJ26"/>
    <mergeCell ref="KTK25:KTK26"/>
    <mergeCell ref="KTL25:KTL26"/>
    <mergeCell ref="KTM25:KTM26"/>
    <mergeCell ref="KTN25:KTN26"/>
    <mergeCell ref="KTO25:KTO26"/>
    <mergeCell ref="KTP25:KTP26"/>
    <mergeCell ref="KRC25:KRC26"/>
    <mergeCell ref="KRD25:KRD26"/>
    <mergeCell ref="KRE25:KRE26"/>
    <mergeCell ref="KRF25:KRF26"/>
    <mergeCell ref="KRG25:KRG26"/>
    <mergeCell ref="KRH25:KRH26"/>
    <mergeCell ref="KRI25:KRI26"/>
    <mergeCell ref="KRJ25:KRJ26"/>
    <mergeCell ref="KRK25:KRK26"/>
    <mergeCell ref="KRL25:KRL26"/>
    <mergeCell ref="KRM25:KRM26"/>
    <mergeCell ref="KRN25:KRN26"/>
    <mergeCell ref="KRO25:KRO26"/>
    <mergeCell ref="KRP25:KRP26"/>
    <mergeCell ref="KRQ25:KRQ26"/>
    <mergeCell ref="KRR25:KRR26"/>
    <mergeCell ref="KRS25:KRS26"/>
    <mergeCell ref="KRT25:KRT26"/>
    <mergeCell ref="KRU25:KRU26"/>
    <mergeCell ref="KRV25:KRV26"/>
    <mergeCell ref="KRW25:KRW26"/>
    <mergeCell ref="KRX25:KRX26"/>
    <mergeCell ref="KRY25:KRY26"/>
    <mergeCell ref="KRZ25:KRZ26"/>
    <mergeCell ref="KSA25:KSA26"/>
    <mergeCell ref="KSB25:KSB26"/>
    <mergeCell ref="KSC25:KSC26"/>
    <mergeCell ref="KSD25:KSD26"/>
    <mergeCell ref="KSE25:KSE26"/>
    <mergeCell ref="KSF25:KSF26"/>
    <mergeCell ref="KSG25:KSG26"/>
    <mergeCell ref="KSH25:KSH26"/>
    <mergeCell ref="KSI25:KSI26"/>
    <mergeCell ref="KPV25:KPV26"/>
    <mergeCell ref="KPW25:KPW26"/>
    <mergeCell ref="KPX25:KPX26"/>
    <mergeCell ref="KPY25:KPY26"/>
    <mergeCell ref="KPZ25:KPZ26"/>
    <mergeCell ref="KQA25:KQA26"/>
    <mergeCell ref="KQB25:KQB26"/>
    <mergeCell ref="KQC25:KQC26"/>
    <mergeCell ref="KQD25:KQD26"/>
    <mergeCell ref="KQE25:KQE26"/>
    <mergeCell ref="KQF25:KQF26"/>
    <mergeCell ref="KQG25:KQG26"/>
    <mergeCell ref="KQH25:KQH26"/>
    <mergeCell ref="KQI25:KQI26"/>
    <mergeCell ref="KQJ25:KQJ26"/>
    <mergeCell ref="KQK25:KQK26"/>
    <mergeCell ref="KQL25:KQL26"/>
    <mergeCell ref="KQM25:KQM26"/>
    <mergeCell ref="KQN25:KQN26"/>
    <mergeCell ref="KQO25:KQO26"/>
    <mergeCell ref="KQP25:KQP26"/>
    <mergeCell ref="KQQ25:KQQ26"/>
    <mergeCell ref="KQR25:KQR26"/>
    <mergeCell ref="KQS25:KQS26"/>
    <mergeCell ref="KQT25:KQT26"/>
    <mergeCell ref="KQU25:KQU26"/>
    <mergeCell ref="KQV25:KQV26"/>
    <mergeCell ref="KQW25:KQW26"/>
    <mergeCell ref="KQX25:KQX26"/>
    <mergeCell ref="KQY25:KQY26"/>
    <mergeCell ref="KQZ25:KQZ26"/>
    <mergeCell ref="KRA25:KRA26"/>
    <mergeCell ref="KRB25:KRB26"/>
    <mergeCell ref="KOO25:KOO26"/>
    <mergeCell ref="KOP25:KOP26"/>
    <mergeCell ref="KOQ25:KOQ26"/>
    <mergeCell ref="KOR25:KOR26"/>
    <mergeCell ref="KOS25:KOS26"/>
    <mergeCell ref="KOT25:KOT26"/>
    <mergeCell ref="KOU25:KOU26"/>
    <mergeCell ref="KOV25:KOV26"/>
    <mergeCell ref="KOW25:KOW26"/>
    <mergeCell ref="KOX25:KOX26"/>
    <mergeCell ref="KOY25:KOY26"/>
    <mergeCell ref="KOZ25:KOZ26"/>
    <mergeCell ref="KPA25:KPA26"/>
    <mergeCell ref="KPB25:KPB26"/>
    <mergeCell ref="KPC25:KPC26"/>
    <mergeCell ref="KPD25:KPD26"/>
    <mergeCell ref="KPE25:KPE26"/>
    <mergeCell ref="KPF25:KPF26"/>
    <mergeCell ref="KPG25:KPG26"/>
    <mergeCell ref="KPH25:KPH26"/>
    <mergeCell ref="KPI25:KPI26"/>
    <mergeCell ref="KPJ25:KPJ26"/>
    <mergeCell ref="KPK25:KPK26"/>
    <mergeCell ref="KPL25:KPL26"/>
    <mergeCell ref="KPM25:KPM26"/>
    <mergeCell ref="KPN25:KPN26"/>
    <mergeCell ref="KPO25:KPO26"/>
    <mergeCell ref="KPP25:KPP26"/>
    <mergeCell ref="KPQ25:KPQ26"/>
    <mergeCell ref="KPR25:KPR26"/>
    <mergeCell ref="KPS25:KPS26"/>
    <mergeCell ref="KPT25:KPT26"/>
    <mergeCell ref="KPU25:KPU26"/>
    <mergeCell ref="KNH25:KNH26"/>
    <mergeCell ref="KNI25:KNI26"/>
    <mergeCell ref="KNJ25:KNJ26"/>
    <mergeCell ref="KNK25:KNK26"/>
    <mergeCell ref="KNL25:KNL26"/>
    <mergeCell ref="KNM25:KNM26"/>
    <mergeCell ref="KNN25:KNN26"/>
    <mergeCell ref="KNO25:KNO26"/>
    <mergeCell ref="KNP25:KNP26"/>
    <mergeCell ref="KNQ25:KNQ26"/>
    <mergeCell ref="KNR25:KNR26"/>
    <mergeCell ref="KNS25:KNS26"/>
    <mergeCell ref="KNT25:KNT26"/>
    <mergeCell ref="KNU25:KNU26"/>
    <mergeCell ref="KNV25:KNV26"/>
    <mergeCell ref="KNW25:KNW26"/>
    <mergeCell ref="KNX25:KNX26"/>
    <mergeCell ref="KNY25:KNY26"/>
    <mergeCell ref="KNZ25:KNZ26"/>
    <mergeCell ref="KOA25:KOA26"/>
    <mergeCell ref="KOB25:KOB26"/>
    <mergeCell ref="KOC25:KOC26"/>
    <mergeCell ref="KOD25:KOD26"/>
    <mergeCell ref="KOE25:KOE26"/>
    <mergeCell ref="KOF25:KOF26"/>
    <mergeCell ref="KOG25:KOG26"/>
    <mergeCell ref="KOH25:KOH26"/>
    <mergeCell ref="KOI25:KOI26"/>
    <mergeCell ref="KOJ25:KOJ26"/>
    <mergeCell ref="KOK25:KOK26"/>
    <mergeCell ref="KOL25:KOL26"/>
    <mergeCell ref="KOM25:KOM26"/>
    <mergeCell ref="KON25:KON26"/>
    <mergeCell ref="KMA25:KMA26"/>
    <mergeCell ref="KMB25:KMB26"/>
    <mergeCell ref="KMC25:KMC26"/>
    <mergeCell ref="KMD25:KMD26"/>
    <mergeCell ref="KME25:KME26"/>
    <mergeCell ref="KMF25:KMF26"/>
    <mergeCell ref="KMG25:KMG26"/>
    <mergeCell ref="KMH25:KMH26"/>
    <mergeCell ref="KMI25:KMI26"/>
    <mergeCell ref="KMJ25:KMJ26"/>
    <mergeCell ref="KMK25:KMK26"/>
    <mergeCell ref="KML25:KML26"/>
    <mergeCell ref="KMM25:KMM26"/>
    <mergeCell ref="KMN25:KMN26"/>
    <mergeCell ref="KMO25:KMO26"/>
    <mergeCell ref="KMP25:KMP26"/>
    <mergeCell ref="KMQ25:KMQ26"/>
    <mergeCell ref="KMR25:KMR26"/>
    <mergeCell ref="KMS25:KMS26"/>
    <mergeCell ref="KMT25:KMT26"/>
    <mergeCell ref="KMU25:KMU26"/>
    <mergeCell ref="KMV25:KMV26"/>
    <mergeCell ref="KMW25:KMW26"/>
    <mergeCell ref="KMX25:KMX26"/>
    <mergeCell ref="KMY25:KMY26"/>
    <mergeCell ref="KMZ25:KMZ26"/>
    <mergeCell ref="KNA25:KNA26"/>
    <mergeCell ref="KNB25:KNB26"/>
    <mergeCell ref="KNC25:KNC26"/>
    <mergeCell ref="KND25:KND26"/>
    <mergeCell ref="KNE25:KNE26"/>
    <mergeCell ref="KNF25:KNF26"/>
    <mergeCell ref="KNG25:KNG26"/>
    <mergeCell ref="KKT25:KKT26"/>
    <mergeCell ref="KKU25:KKU26"/>
    <mergeCell ref="KKV25:KKV26"/>
    <mergeCell ref="KKW25:KKW26"/>
    <mergeCell ref="KKX25:KKX26"/>
    <mergeCell ref="KKY25:KKY26"/>
    <mergeCell ref="KKZ25:KKZ26"/>
    <mergeCell ref="KLA25:KLA26"/>
    <mergeCell ref="KLB25:KLB26"/>
    <mergeCell ref="KLC25:KLC26"/>
    <mergeCell ref="KLD25:KLD26"/>
    <mergeCell ref="KLE25:KLE26"/>
    <mergeCell ref="KLF25:KLF26"/>
    <mergeCell ref="KLG25:KLG26"/>
    <mergeCell ref="KLH25:KLH26"/>
    <mergeCell ref="KLI25:KLI26"/>
    <mergeCell ref="KLJ25:KLJ26"/>
    <mergeCell ref="KLK25:KLK26"/>
    <mergeCell ref="KLL25:KLL26"/>
    <mergeCell ref="KLM25:KLM26"/>
    <mergeCell ref="KLN25:KLN26"/>
    <mergeCell ref="KLO25:KLO26"/>
    <mergeCell ref="KLP25:KLP26"/>
    <mergeCell ref="KLQ25:KLQ26"/>
    <mergeCell ref="KLR25:KLR26"/>
    <mergeCell ref="KLS25:KLS26"/>
    <mergeCell ref="KLT25:KLT26"/>
    <mergeCell ref="KLU25:KLU26"/>
    <mergeCell ref="KLV25:KLV26"/>
    <mergeCell ref="KLW25:KLW26"/>
    <mergeCell ref="KLX25:KLX26"/>
    <mergeCell ref="KLY25:KLY26"/>
    <mergeCell ref="KLZ25:KLZ26"/>
    <mergeCell ref="KJM25:KJM26"/>
    <mergeCell ref="KJN25:KJN26"/>
    <mergeCell ref="KJO25:KJO26"/>
    <mergeCell ref="KJP25:KJP26"/>
    <mergeCell ref="KJQ25:KJQ26"/>
    <mergeCell ref="KJR25:KJR26"/>
    <mergeCell ref="KJS25:KJS26"/>
    <mergeCell ref="KJT25:KJT26"/>
    <mergeCell ref="KJU25:KJU26"/>
    <mergeCell ref="KJV25:KJV26"/>
    <mergeCell ref="KJW25:KJW26"/>
    <mergeCell ref="KJX25:KJX26"/>
    <mergeCell ref="KJY25:KJY26"/>
    <mergeCell ref="KJZ25:KJZ26"/>
    <mergeCell ref="KKA25:KKA26"/>
    <mergeCell ref="KKB25:KKB26"/>
    <mergeCell ref="KKC25:KKC26"/>
    <mergeCell ref="KKD25:KKD26"/>
    <mergeCell ref="KKE25:KKE26"/>
    <mergeCell ref="KKF25:KKF26"/>
    <mergeCell ref="KKG25:KKG26"/>
    <mergeCell ref="KKH25:KKH26"/>
    <mergeCell ref="KKI25:KKI26"/>
    <mergeCell ref="KKJ25:KKJ26"/>
    <mergeCell ref="KKK25:KKK26"/>
    <mergeCell ref="KKL25:KKL26"/>
    <mergeCell ref="KKM25:KKM26"/>
    <mergeCell ref="KKN25:KKN26"/>
    <mergeCell ref="KKO25:KKO26"/>
    <mergeCell ref="KKP25:KKP26"/>
    <mergeCell ref="KKQ25:KKQ26"/>
    <mergeCell ref="KKR25:KKR26"/>
    <mergeCell ref="KKS25:KKS26"/>
    <mergeCell ref="KIF25:KIF26"/>
    <mergeCell ref="KIG25:KIG26"/>
    <mergeCell ref="KIH25:KIH26"/>
    <mergeCell ref="KII25:KII26"/>
    <mergeCell ref="KIJ25:KIJ26"/>
    <mergeCell ref="KIK25:KIK26"/>
    <mergeCell ref="KIL25:KIL26"/>
    <mergeCell ref="KIM25:KIM26"/>
    <mergeCell ref="KIN25:KIN26"/>
    <mergeCell ref="KIO25:KIO26"/>
    <mergeCell ref="KIP25:KIP26"/>
    <mergeCell ref="KIQ25:KIQ26"/>
    <mergeCell ref="KIR25:KIR26"/>
    <mergeCell ref="KIS25:KIS26"/>
    <mergeCell ref="KIT25:KIT26"/>
    <mergeCell ref="KIU25:KIU26"/>
    <mergeCell ref="KIV25:KIV26"/>
    <mergeCell ref="KIW25:KIW26"/>
    <mergeCell ref="KIX25:KIX26"/>
    <mergeCell ref="KIY25:KIY26"/>
    <mergeCell ref="KIZ25:KIZ26"/>
    <mergeCell ref="KJA25:KJA26"/>
    <mergeCell ref="KJB25:KJB26"/>
    <mergeCell ref="KJC25:KJC26"/>
    <mergeCell ref="KJD25:KJD26"/>
    <mergeCell ref="KJE25:KJE26"/>
    <mergeCell ref="KJF25:KJF26"/>
    <mergeCell ref="KJG25:KJG26"/>
    <mergeCell ref="KJH25:KJH26"/>
    <mergeCell ref="KJI25:KJI26"/>
    <mergeCell ref="KJJ25:KJJ26"/>
    <mergeCell ref="KJK25:KJK26"/>
    <mergeCell ref="KJL25:KJL26"/>
    <mergeCell ref="KGY25:KGY26"/>
    <mergeCell ref="KGZ25:KGZ26"/>
    <mergeCell ref="KHA25:KHA26"/>
    <mergeCell ref="KHB25:KHB26"/>
    <mergeCell ref="KHC25:KHC26"/>
    <mergeCell ref="KHD25:KHD26"/>
    <mergeCell ref="KHE25:KHE26"/>
    <mergeCell ref="KHF25:KHF26"/>
    <mergeCell ref="KHG25:KHG26"/>
    <mergeCell ref="KHH25:KHH26"/>
    <mergeCell ref="KHI25:KHI26"/>
    <mergeCell ref="KHJ25:KHJ26"/>
    <mergeCell ref="KHK25:KHK26"/>
    <mergeCell ref="KHL25:KHL26"/>
    <mergeCell ref="KHM25:KHM26"/>
    <mergeCell ref="KHN25:KHN26"/>
    <mergeCell ref="KHO25:KHO26"/>
    <mergeCell ref="KHP25:KHP26"/>
    <mergeCell ref="KHQ25:KHQ26"/>
    <mergeCell ref="KHR25:KHR26"/>
    <mergeCell ref="KHS25:KHS26"/>
    <mergeCell ref="KHT25:KHT26"/>
    <mergeCell ref="KHU25:KHU26"/>
    <mergeCell ref="KHV25:KHV26"/>
    <mergeCell ref="KHW25:KHW26"/>
    <mergeCell ref="KHX25:KHX26"/>
    <mergeCell ref="KHY25:KHY26"/>
    <mergeCell ref="KHZ25:KHZ26"/>
    <mergeCell ref="KIA25:KIA26"/>
    <mergeCell ref="KIB25:KIB26"/>
    <mergeCell ref="KIC25:KIC26"/>
    <mergeCell ref="KID25:KID26"/>
    <mergeCell ref="KIE25:KIE26"/>
    <mergeCell ref="KFR25:KFR26"/>
    <mergeCell ref="KFS25:KFS26"/>
    <mergeCell ref="KFT25:KFT26"/>
    <mergeCell ref="KFU25:KFU26"/>
    <mergeCell ref="KFV25:KFV26"/>
    <mergeCell ref="KFW25:KFW26"/>
    <mergeCell ref="KFX25:KFX26"/>
    <mergeCell ref="KFY25:KFY26"/>
    <mergeCell ref="KFZ25:KFZ26"/>
    <mergeCell ref="KGA25:KGA26"/>
    <mergeCell ref="KGB25:KGB26"/>
    <mergeCell ref="KGC25:KGC26"/>
    <mergeCell ref="KGD25:KGD26"/>
    <mergeCell ref="KGE25:KGE26"/>
    <mergeCell ref="KGF25:KGF26"/>
    <mergeCell ref="KGG25:KGG26"/>
    <mergeCell ref="KGH25:KGH26"/>
    <mergeCell ref="KGI25:KGI26"/>
    <mergeCell ref="KGJ25:KGJ26"/>
    <mergeCell ref="KGK25:KGK26"/>
    <mergeCell ref="KGL25:KGL26"/>
    <mergeCell ref="KGM25:KGM26"/>
    <mergeCell ref="KGN25:KGN26"/>
    <mergeCell ref="KGO25:KGO26"/>
    <mergeCell ref="KGP25:KGP26"/>
    <mergeCell ref="KGQ25:KGQ26"/>
    <mergeCell ref="KGR25:KGR26"/>
    <mergeCell ref="KGS25:KGS26"/>
    <mergeCell ref="KGT25:KGT26"/>
    <mergeCell ref="KGU25:KGU26"/>
    <mergeCell ref="KGV25:KGV26"/>
    <mergeCell ref="KGW25:KGW26"/>
    <mergeCell ref="KGX25:KGX26"/>
    <mergeCell ref="KEK25:KEK26"/>
    <mergeCell ref="KEL25:KEL26"/>
    <mergeCell ref="KEM25:KEM26"/>
    <mergeCell ref="KEN25:KEN26"/>
    <mergeCell ref="KEO25:KEO26"/>
    <mergeCell ref="KEP25:KEP26"/>
    <mergeCell ref="KEQ25:KEQ26"/>
    <mergeCell ref="KER25:KER26"/>
    <mergeCell ref="KES25:KES26"/>
    <mergeCell ref="KET25:KET26"/>
    <mergeCell ref="KEU25:KEU26"/>
    <mergeCell ref="KEV25:KEV26"/>
    <mergeCell ref="KEW25:KEW26"/>
    <mergeCell ref="KEX25:KEX26"/>
    <mergeCell ref="KEY25:KEY26"/>
    <mergeCell ref="KEZ25:KEZ26"/>
    <mergeCell ref="KFA25:KFA26"/>
    <mergeCell ref="KFB25:KFB26"/>
    <mergeCell ref="KFC25:KFC26"/>
    <mergeCell ref="KFD25:KFD26"/>
    <mergeCell ref="KFE25:KFE26"/>
    <mergeCell ref="KFF25:KFF26"/>
    <mergeCell ref="KFG25:KFG26"/>
    <mergeCell ref="KFH25:KFH26"/>
    <mergeCell ref="KFI25:KFI26"/>
    <mergeCell ref="KFJ25:KFJ26"/>
    <mergeCell ref="KFK25:KFK26"/>
    <mergeCell ref="KFL25:KFL26"/>
    <mergeCell ref="KFM25:KFM26"/>
    <mergeCell ref="KFN25:KFN26"/>
    <mergeCell ref="KFO25:KFO26"/>
    <mergeCell ref="KFP25:KFP26"/>
    <mergeCell ref="KFQ25:KFQ26"/>
    <mergeCell ref="KDD25:KDD26"/>
    <mergeCell ref="KDE25:KDE26"/>
    <mergeCell ref="KDF25:KDF26"/>
    <mergeCell ref="KDG25:KDG26"/>
    <mergeCell ref="KDH25:KDH26"/>
    <mergeCell ref="KDI25:KDI26"/>
    <mergeCell ref="KDJ25:KDJ26"/>
    <mergeCell ref="KDK25:KDK26"/>
    <mergeCell ref="KDL25:KDL26"/>
    <mergeCell ref="KDM25:KDM26"/>
    <mergeCell ref="KDN25:KDN26"/>
    <mergeCell ref="KDO25:KDO26"/>
    <mergeCell ref="KDP25:KDP26"/>
    <mergeCell ref="KDQ25:KDQ26"/>
    <mergeCell ref="KDR25:KDR26"/>
    <mergeCell ref="KDS25:KDS26"/>
    <mergeCell ref="KDT25:KDT26"/>
    <mergeCell ref="KDU25:KDU26"/>
    <mergeCell ref="KDV25:KDV26"/>
    <mergeCell ref="KDW25:KDW26"/>
    <mergeCell ref="KDX25:KDX26"/>
    <mergeCell ref="KDY25:KDY26"/>
    <mergeCell ref="KDZ25:KDZ26"/>
    <mergeCell ref="KEA25:KEA26"/>
    <mergeCell ref="KEB25:KEB26"/>
    <mergeCell ref="KEC25:KEC26"/>
    <mergeCell ref="KED25:KED26"/>
    <mergeCell ref="KEE25:KEE26"/>
    <mergeCell ref="KEF25:KEF26"/>
    <mergeCell ref="KEG25:KEG26"/>
    <mergeCell ref="KEH25:KEH26"/>
    <mergeCell ref="KEI25:KEI26"/>
    <mergeCell ref="KEJ25:KEJ26"/>
    <mergeCell ref="KBW25:KBW26"/>
    <mergeCell ref="KBX25:KBX26"/>
    <mergeCell ref="KBY25:KBY26"/>
    <mergeCell ref="KBZ25:KBZ26"/>
    <mergeCell ref="KCA25:KCA26"/>
    <mergeCell ref="KCB25:KCB26"/>
    <mergeCell ref="KCC25:KCC26"/>
    <mergeCell ref="KCD25:KCD26"/>
    <mergeCell ref="KCE25:KCE26"/>
    <mergeCell ref="KCF25:KCF26"/>
    <mergeCell ref="KCG25:KCG26"/>
    <mergeCell ref="KCH25:KCH26"/>
    <mergeCell ref="KCI25:KCI26"/>
    <mergeCell ref="KCJ25:KCJ26"/>
    <mergeCell ref="KCK25:KCK26"/>
    <mergeCell ref="KCL25:KCL26"/>
    <mergeCell ref="KCM25:KCM26"/>
    <mergeCell ref="KCN25:KCN26"/>
    <mergeCell ref="KCO25:KCO26"/>
    <mergeCell ref="KCP25:KCP26"/>
    <mergeCell ref="KCQ25:KCQ26"/>
    <mergeCell ref="KCR25:KCR26"/>
    <mergeCell ref="KCS25:KCS26"/>
    <mergeCell ref="KCT25:KCT26"/>
    <mergeCell ref="KCU25:KCU26"/>
    <mergeCell ref="KCV25:KCV26"/>
    <mergeCell ref="KCW25:KCW26"/>
    <mergeCell ref="KCX25:KCX26"/>
    <mergeCell ref="KCY25:KCY26"/>
    <mergeCell ref="KCZ25:KCZ26"/>
    <mergeCell ref="KDA25:KDA26"/>
    <mergeCell ref="KDB25:KDB26"/>
    <mergeCell ref="KDC25:KDC26"/>
    <mergeCell ref="KAP25:KAP26"/>
    <mergeCell ref="KAQ25:KAQ26"/>
    <mergeCell ref="KAR25:KAR26"/>
    <mergeCell ref="KAS25:KAS26"/>
    <mergeCell ref="KAT25:KAT26"/>
    <mergeCell ref="KAU25:KAU26"/>
    <mergeCell ref="KAV25:KAV26"/>
    <mergeCell ref="KAW25:KAW26"/>
    <mergeCell ref="KAX25:KAX26"/>
    <mergeCell ref="KAY25:KAY26"/>
    <mergeCell ref="KAZ25:KAZ26"/>
    <mergeCell ref="KBA25:KBA26"/>
    <mergeCell ref="KBB25:KBB26"/>
    <mergeCell ref="KBC25:KBC26"/>
    <mergeCell ref="KBD25:KBD26"/>
    <mergeCell ref="KBE25:KBE26"/>
    <mergeCell ref="KBF25:KBF26"/>
    <mergeCell ref="KBG25:KBG26"/>
    <mergeCell ref="KBH25:KBH26"/>
    <mergeCell ref="KBI25:KBI26"/>
    <mergeCell ref="KBJ25:KBJ26"/>
    <mergeCell ref="KBK25:KBK26"/>
    <mergeCell ref="KBL25:KBL26"/>
    <mergeCell ref="KBM25:KBM26"/>
    <mergeCell ref="KBN25:KBN26"/>
    <mergeCell ref="KBO25:KBO26"/>
    <mergeCell ref="KBP25:KBP26"/>
    <mergeCell ref="KBQ25:KBQ26"/>
    <mergeCell ref="KBR25:KBR26"/>
    <mergeCell ref="KBS25:KBS26"/>
    <mergeCell ref="KBT25:KBT26"/>
    <mergeCell ref="KBU25:KBU26"/>
    <mergeCell ref="KBV25:KBV26"/>
    <mergeCell ref="JZI25:JZI26"/>
    <mergeCell ref="JZJ25:JZJ26"/>
    <mergeCell ref="JZK25:JZK26"/>
    <mergeCell ref="JZL25:JZL26"/>
    <mergeCell ref="JZM25:JZM26"/>
    <mergeCell ref="JZN25:JZN26"/>
    <mergeCell ref="JZO25:JZO26"/>
    <mergeCell ref="JZP25:JZP26"/>
    <mergeCell ref="JZQ25:JZQ26"/>
    <mergeCell ref="JZR25:JZR26"/>
    <mergeCell ref="JZS25:JZS26"/>
    <mergeCell ref="JZT25:JZT26"/>
    <mergeCell ref="JZU25:JZU26"/>
    <mergeCell ref="JZV25:JZV26"/>
    <mergeCell ref="JZW25:JZW26"/>
    <mergeCell ref="JZX25:JZX26"/>
    <mergeCell ref="JZY25:JZY26"/>
    <mergeCell ref="JZZ25:JZZ26"/>
    <mergeCell ref="KAA25:KAA26"/>
    <mergeCell ref="KAB25:KAB26"/>
    <mergeCell ref="KAC25:KAC26"/>
    <mergeCell ref="KAD25:KAD26"/>
    <mergeCell ref="KAE25:KAE26"/>
    <mergeCell ref="KAF25:KAF26"/>
    <mergeCell ref="KAG25:KAG26"/>
    <mergeCell ref="KAH25:KAH26"/>
    <mergeCell ref="KAI25:KAI26"/>
    <mergeCell ref="KAJ25:KAJ26"/>
    <mergeCell ref="KAK25:KAK26"/>
    <mergeCell ref="KAL25:KAL26"/>
    <mergeCell ref="KAM25:KAM26"/>
    <mergeCell ref="KAN25:KAN26"/>
    <mergeCell ref="KAO25:KAO26"/>
    <mergeCell ref="JYB25:JYB26"/>
    <mergeCell ref="JYC25:JYC26"/>
    <mergeCell ref="JYD25:JYD26"/>
    <mergeCell ref="JYE25:JYE26"/>
    <mergeCell ref="JYF25:JYF26"/>
    <mergeCell ref="JYG25:JYG26"/>
    <mergeCell ref="JYH25:JYH26"/>
    <mergeCell ref="JYI25:JYI26"/>
    <mergeCell ref="JYJ25:JYJ26"/>
    <mergeCell ref="JYK25:JYK26"/>
    <mergeCell ref="JYL25:JYL26"/>
    <mergeCell ref="JYM25:JYM26"/>
    <mergeCell ref="JYN25:JYN26"/>
    <mergeCell ref="JYO25:JYO26"/>
    <mergeCell ref="JYP25:JYP26"/>
    <mergeCell ref="JYQ25:JYQ26"/>
    <mergeCell ref="JYR25:JYR26"/>
    <mergeCell ref="JYS25:JYS26"/>
    <mergeCell ref="JYT25:JYT26"/>
    <mergeCell ref="JYU25:JYU26"/>
    <mergeCell ref="JYV25:JYV26"/>
    <mergeCell ref="JYW25:JYW26"/>
    <mergeCell ref="JYX25:JYX26"/>
    <mergeCell ref="JYY25:JYY26"/>
    <mergeCell ref="JYZ25:JYZ26"/>
    <mergeCell ref="JZA25:JZA26"/>
    <mergeCell ref="JZB25:JZB26"/>
    <mergeCell ref="JZC25:JZC26"/>
    <mergeCell ref="JZD25:JZD26"/>
    <mergeCell ref="JZE25:JZE26"/>
    <mergeCell ref="JZF25:JZF26"/>
    <mergeCell ref="JZG25:JZG26"/>
    <mergeCell ref="JZH25:JZH26"/>
    <mergeCell ref="JWU25:JWU26"/>
    <mergeCell ref="JWV25:JWV26"/>
    <mergeCell ref="JWW25:JWW26"/>
    <mergeCell ref="JWX25:JWX26"/>
    <mergeCell ref="JWY25:JWY26"/>
    <mergeCell ref="JWZ25:JWZ26"/>
    <mergeCell ref="JXA25:JXA26"/>
    <mergeCell ref="JXB25:JXB26"/>
    <mergeCell ref="JXC25:JXC26"/>
    <mergeCell ref="JXD25:JXD26"/>
    <mergeCell ref="JXE25:JXE26"/>
    <mergeCell ref="JXF25:JXF26"/>
    <mergeCell ref="JXG25:JXG26"/>
    <mergeCell ref="JXH25:JXH26"/>
    <mergeCell ref="JXI25:JXI26"/>
    <mergeCell ref="JXJ25:JXJ26"/>
    <mergeCell ref="JXK25:JXK26"/>
    <mergeCell ref="JXL25:JXL26"/>
    <mergeCell ref="JXM25:JXM26"/>
    <mergeCell ref="JXN25:JXN26"/>
    <mergeCell ref="JXO25:JXO26"/>
    <mergeCell ref="JXP25:JXP26"/>
    <mergeCell ref="JXQ25:JXQ26"/>
    <mergeCell ref="JXR25:JXR26"/>
    <mergeCell ref="JXS25:JXS26"/>
    <mergeCell ref="JXT25:JXT26"/>
    <mergeCell ref="JXU25:JXU26"/>
    <mergeCell ref="JXV25:JXV26"/>
    <mergeCell ref="JXW25:JXW26"/>
    <mergeCell ref="JXX25:JXX26"/>
    <mergeCell ref="JXY25:JXY26"/>
    <mergeCell ref="JXZ25:JXZ26"/>
    <mergeCell ref="JYA25:JYA26"/>
    <mergeCell ref="JVN25:JVN26"/>
    <mergeCell ref="JVO25:JVO26"/>
    <mergeCell ref="JVP25:JVP26"/>
    <mergeCell ref="JVQ25:JVQ26"/>
    <mergeCell ref="JVR25:JVR26"/>
    <mergeCell ref="JVS25:JVS26"/>
    <mergeCell ref="JVT25:JVT26"/>
    <mergeCell ref="JVU25:JVU26"/>
    <mergeCell ref="JVV25:JVV26"/>
    <mergeCell ref="JVW25:JVW26"/>
    <mergeCell ref="JVX25:JVX26"/>
    <mergeCell ref="JVY25:JVY26"/>
    <mergeCell ref="JVZ25:JVZ26"/>
    <mergeCell ref="JWA25:JWA26"/>
    <mergeCell ref="JWB25:JWB26"/>
    <mergeCell ref="JWC25:JWC26"/>
    <mergeCell ref="JWD25:JWD26"/>
    <mergeCell ref="JWE25:JWE26"/>
    <mergeCell ref="JWF25:JWF26"/>
    <mergeCell ref="JWG25:JWG26"/>
    <mergeCell ref="JWH25:JWH26"/>
    <mergeCell ref="JWI25:JWI26"/>
    <mergeCell ref="JWJ25:JWJ26"/>
    <mergeCell ref="JWK25:JWK26"/>
    <mergeCell ref="JWL25:JWL26"/>
    <mergeCell ref="JWM25:JWM26"/>
    <mergeCell ref="JWN25:JWN26"/>
    <mergeCell ref="JWO25:JWO26"/>
    <mergeCell ref="JWP25:JWP26"/>
    <mergeCell ref="JWQ25:JWQ26"/>
    <mergeCell ref="JWR25:JWR26"/>
    <mergeCell ref="JWS25:JWS26"/>
    <mergeCell ref="JWT25:JWT26"/>
    <mergeCell ref="JUG25:JUG26"/>
    <mergeCell ref="JUH25:JUH26"/>
    <mergeCell ref="JUI25:JUI26"/>
    <mergeCell ref="JUJ25:JUJ26"/>
    <mergeCell ref="JUK25:JUK26"/>
    <mergeCell ref="JUL25:JUL26"/>
    <mergeCell ref="JUM25:JUM26"/>
    <mergeCell ref="JUN25:JUN26"/>
    <mergeCell ref="JUO25:JUO26"/>
    <mergeCell ref="JUP25:JUP26"/>
    <mergeCell ref="JUQ25:JUQ26"/>
    <mergeCell ref="JUR25:JUR26"/>
    <mergeCell ref="JUS25:JUS26"/>
    <mergeCell ref="JUT25:JUT26"/>
    <mergeCell ref="JUU25:JUU26"/>
    <mergeCell ref="JUV25:JUV26"/>
    <mergeCell ref="JUW25:JUW26"/>
    <mergeCell ref="JUX25:JUX26"/>
    <mergeCell ref="JUY25:JUY26"/>
    <mergeCell ref="JUZ25:JUZ26"/>
    <mergeCell ref="JVA25:JVA26"/>
    <mergeCell ref="JVB25:JVB26"/>
    <mergeCell ref="JVC25:JVC26"/>
    <mergeCell ref="JVD25:JVD26"/>
    <mergeCell ref="JVE25:JVE26"/>
    <mergeCell ref="JVF25:JVF26"/>
    <mergeCell ref="JVG25:JVG26"/>
    <mergeCell ref="JVH25:JVH26"/>
    <mergeCell ref="JVI25:JVI26"/>
    <mergeCell ref="JVJ25:JVJ26"/>
    <mergeCell ref="JVK25:JVK26"/>
    <mergeCell ref="JVL25:JVL26"/>
    <mergeCell ref="JVM25:JVM26"/>
    <mergeCell ref="JSZ25:JSZ26"/>
    <mergeCell ref="JTA25:JTA26"/>
    <mergeCell ref="JTB25:JTB26"/>
    <mergeCell ref="JTC25:JTC26"/>
    <mergeCell ref="JTD25:JTD26"/>
    <mergeCell ref="JTE25:JTE26"/>
    <mergeCell ref="JTF25:JTF26"/>
    <mergeCell ref="JTG25:JTG26"/>
    <mergeCell ref="JTH25:JTH26"/>
    <mergeCell ref="JTI25:JTI26"/>
    <mergeCell ref="JTJ25:JTJ26"/>
    <mergeCell ref="JTK25:JTK26"/>
    <mergeCell ref="JTL25:JTL26"/>
    <mergeCell ref="JTM25:JTM26"/>
    <mergeCell ref="JTN25:JTN26"/>
    <mergeCell ref="JTO25:JTO26"/>
    <mergeCell ref="JTP25:JTP26"/>
    <mergeCell ref="JTQ25:JTQ26"/>
    <mergeCell ref="JTR25:JTR26"/>
    <mergeCell ref="JTS25:JTS26"/>
    <mergeCell ref="JTT25:JTT26"/>
    <mergeCell ref="JTU25:JTU26"/>
    <mergeCell ref="JTV25:JTV26"/>
    <mergeCell ref="JTW25:JTW26"/>
    <mergeCell ref="JTX25:JTX26"/>
    <mergeCell ref="JTY25:JTY26"/>
    <mergeCell ref="JTZ25:JTZ26"/>
    <mergeCell ref="JUA25:JUA26"/>
    <mergeCell ref="JUB25:JUB26"/>
    <mergeCell ref="JUC25:JUC26"/>
    <mergeCell ref="JUD25:JUD26"/>
    <mergeCell ref="JUE25:JUE26"/>
    <mergeCell ref="JUF25:JUF26"/>
    <mergeCell ref="JRS25:JRS26"/>
    <mergeCell ref="JRT25:JRT26"/>
    <mergeCell ref="JRU25:JRU26"/>
    <mergeCell ref="JRV25:JRV26"/>
    <mergeCell ref="JRW25:JRW26"/>
    <mergeCell ref="JRX25:JRX26"/>
    <mergeCell ref="JRY25:JRY26"/>
    <mergeCell ref="JRZ25:JRZ26"/>
    <mergeCell ref="JSA25:JSA26"/>
    <mergeCell ref="JSB25:JSB26"/>
    <mergeCell ref="JSC25:JSC26"/>
    <mergeCell ref="JSD25:JSD26"/>
    <mergeCell ref="JSE25:JSE26"/>
    <mergeCell ref="JSF25:JSF26"/>
    <mergeCell ref="JSG25:JSG26"/>
    <mergeCell ref="JSH25:JSH26"/>
    <mergeCell ref="JSI25:JSI26"/>
    <mergeCell ref="JSJ25:JSJ26"/>
    <mergeCell ref="JSK25:JSK26"/>
    <mergeCell ref="JSL25:JSL26"/>
    <mergeCell ref="JSM25:JSM26"/>
    <mergeCell ref="JSN25:JSN26"/>
    <mergeCell ref="JSO25:JSO26"/>
    <mergeCell ref="JSP25:JSP26"/>
    <mergeCell ref="JSQ25:JSQ26"/>
    <mergeCell ref="JSR25:JSR26"/>
    <mergeCell ref="JSS25:JSS26"/>
    <mergeCell ref="JST25:JST26"/>
    <mergeCell ref="JSU25:JSU26"/>
    <mergeCell ref="JSV25:JSV26"/>
    <mergeCell ref="JSW25:JSW26"/>
    <mergeCell ref="JSX25:JSX26"/>
    <mergeCell ref="JSY25:JSY26"/>
    <mergeCell ref="JQL25:JQL26"/>
    <mergeCell ref="JQM25:JQM26"/>
    <mergeCell ref="JQN25:JQN26"/>
    <mergeCell ref="JQO25:JQO26"/>
    <mergeCell ref="JQP25:JQP26"/>
    <mergeCell ref="JQQ25:JQQ26"/>
    <mergeCell ref="JQR25:JQR26"/>
    <mergeCell ref="JQS25:JQS26"/>
    <mergeCell ref="JQT25:JQT26"/>
    <mergeCell ref="JQU25:JQU26"/>
    <mergeCell ref="JQV25:JQV26"/>
    <mergeCell ref="JQW25:JQW26"/>
    <mergeCell ref="JQX25:JQX26"/>
    <mergeCell ref="JQY25:JQY26"/>
    <mergeCell ref="JQZ25:JQZ26"/>
    <mergeCell ref="JRA25:JRA26"/>
    <mergeCell ref="JRB25:JRB26"/>
    <mergeCell ref="JRC25:JRC26"/>
    <mergeCell ref="JRD25:JRD26"/>
    <mergeCell ref="JRE25:JRE26"/>
    <mergeCell ref="JRF25:JRF26"/>
    <mergeCell ref="JRG25:JRG26"/>
    <mergeCell ref="JRH25:JRH26"/>
    <mergeCell ref="JRI25:JRI26"/>
    <mergeCell ref="JRJ25:JRJ26"/>
    <mergeCell ref="JRK25:JRK26"/>
    <mergeCell ref="JRL25:JRL26"/>
    <mergeCell ref="JRM25:JRM26"/>
    <mergeCell ref="JRN25:JRN26"/>
    <mergeCell ref="JRO25:JRO26"/>
    <mergeCell ref="JRP25:JRP26"/>
    <mergeCell ref="JRQ25:JRQ26"/>
    <mergeCell ref="JRR25:JRR26"/>
    <mergeCell ref="JPE25:JPE26"/>
    <mergeCell ref="JPF25:JPF26"/>
    <mergeCell ref="JPG25:JPG26"/>
    <mergeCell ref="JPH25:JPH26"/>
    <mergeCell ref="JPI25:JPI26"/>
    <mergeCell ref="JPJ25:JPJ26"/>
    <mergeCell ref="JPK25:JPK26"/>
    <mergeCell ref="JPL25:JPL26"/>
    <mergeCell ref="JPM25:JPM26"/>
    <mergeCell ref="JPN25:JPN26"/>
    <mergeCell ref="JPO25:JPO26"/>
    <mergeCell ref="JPP25:JPP26"/>
    <mergeCell ref="JPQ25:JPQ26"/>
    <mergeCell ref="JPR25:JPR26"/>
    <mergeCell ref="JPS25:JPS26"/>
    <mergeCell ref="JPT25:JPT26"/>
    <mergeCell ref="JPU25:JPU26"/>
    <mergeCell ref="JPV25:JPV26"/>
    <mergeCell ref="JPW25:JPW26"/>
    <mergeCell ref="JPX25:JPX26"/>
    <mergeCell ref="JPY25:JPY26"/>
    <mergeCell ref="JPZ25:JPZ26"/>
    <mergeCell ref="JQA25:JQA26"/>
    <mergeCell ref="JQB25:JQB26"/>
    <mergeCell ref="JQC25:JQC26"/>
    <mergeCell ref="JQD25:JQD26"/>
    <mergeCell ref="JQE25:JQE26"/>
    <mergeCell ref="JQF25:JQF26"/>
    <mergeCell ref="JQG25:JQG26"/>
    <mergeCell ref="JQH25:JQH26"/>
    <mergeCell ref="JQI25:JQI26"/>
    <mergeCell ref="JQJ25:JQJ26"/>
    <mergeCell ref="JQK25:JQK26"/>
    <mergeCell ref="JNX25:JNX26"/>
    <mergeCell ref="JNY25:JNY26"/>
    <mergeCell ref="JNZ25:JNZ26"/>
    <mergeCell ref="JOA25:JOA26"/>
    <mergeCell ref="JOB25:JOB26"/>
    <mergeCell ref="JOC25:JOC26"/>
    <mergeCell ref="JOD25:JOD26"/>
    <mergeCell ref="JOE25:JOE26"/>
    <mergeCell ref="JOF25:JOF26"/>
    <mergeCell ref="JOG25:JOG26"/>
    <mergeCell ref="JOH25:JOH26"/>
    <mergeCell ref="JOI25:JOI26"/>
    <mergeCell ref="JOJ25:JOJ26"/>
    <mergeCell ref="JOK25:JOK26"/>
    <mergeCell ref="JOL25:JOL26"/>
    <mergeCell ref="JOM25:JOM26"/>
    <mergeCell ref="JON25:JON26"/>
    <mergeCell ref="JOO25:JOO26"/>
    <mergeCell ref="JOP25:JOP26"/>
    <mergeCell ref="JOQ25:JOQ26"/>
    <mergeCell ref="JOR25:JOR26"/>
    <mergeCell ref="JOS25:JOS26"/>
    <mergeCell ref="JOT25:JOT26"/>
    <mergeCell ref="JOU25:JOU26"/>
    <mergeCell ref="JOV25:JOV26"/>
    <mergeCell ref="JOW25:JOW26"/>
    <mergeCell ref="JOX25:JOX26"/>
    <mergeCell ref="JOY25:JOY26"/>
    <mergeCell ref="JOZ25:JOZ26"/>
    <mergeCell ref="JPA25:JPA26"/>
    <mergeCell ref="JPB25:JPB26"/>
    <mergeCell ref="JPC25:JPC26"/>
    <mergeCell ref="JPD25:JPD26"/>
    <mergeCell ref="JMQ25:JMQ26"/>
    <mergeCell ref="JMR25:JMR26"/>
    <mergeCell ref="JMS25:JMS26"/>
    <mergeCell ref="JMT25:JMT26"/>
    <mergeCell ref="JMU25:JMU26"/>
    <mergeCell ref="JMV25:JMV26"/>
    <mergeCell ref="JMW25:JMW26"/>
    <mergeCell ref="JMX25:JMX26"/>
    <mergeCell ref="JMY25:JMY26"/>
    <mergeCell ref="JMZ25:JMZ26"/>
    <mergeCell ref="JNA25:JNA26"/>
    <mergeCell ref="JNB25:JNB26"/>
    <mergeCell ref="JNC25:JNC26"/>
    <mergeCell ref="JND25:JND26"/>
    <mergeCell ref="JNE25:JNE26"/>
    <mergeCell ref="JNF25:JNF26"/>
    <mergeCell ref="JNG25:JNG26"/>
    <mergeCell ref="JNH25:JNH26"/>
    <mergeCell ref="JNI25:JNI26"/>
    <mergeCell ref="JNJ25:JNJ26"/>
    <mergeCell ref="JNK25:JNK26"/>
    <mergeCell ref="JNL25:JNL26"/>
    <mergeCell ref="JNM25:JNM26"/>
    <mergeCell ref="JNN25:JNN26"/>
    <mergeCell ref="JNO25:JNO26"/>
    <mergeCell ref="JNP25:JNP26"/>
    <mergeCell ref="JNQ25:JNQ26"/>
    <mergeCell ref="JNR25:JNR26"/>
    <mergeCell ref="JNS25:JNS26"/>
    <mergeCell ref="JNT25:JNT26"/>
    <mergeCell ref="JNU25:JNU26"/>
    <mergeCell ref="JNV25:JNV26"/>
    <mergeCell ref="JNW25:JNW26"/>
    <mergeCell ref="JLJ25:JLJ26"/>
    <mergeCell ref="JLK25:JLK26"/>
    <mergeCell ref="JLL25:JLL26"/>
    <mergeCell ref="JLM25:JLM26"/>
    <mergeCell ref="JLN25:JLN26"/>
    <mergeCell ref="JLO25:JLO26"/>
    <mergeCell ref="JLP25:JLP26"/>
    <mergeCell ref="JLQ25:JLQ26"/>
    <mergeCell ref="JLR25:JLR26"/>
    <mergeCell ref="JLS25:JLS26"/>
    <mergeCell ref="JLT25:JLT26"/>
    <mergeCell ref="JLU25:JLU26"/>
    <mergeCell ref="JLV25:JLV26"/>
    <mergeCell ref="JLW25:JLW26"/>
    <mergeCell ref="JLX25:JLX26"/>
    <mergeCell ref="JLY25:JLY26"/>
    <mergeCell ref="JLZ25:JLZ26"/>
    <mergeCell ref="JMA25:JMA26"/>
    <mergeCell ref="JMB25:JMB26"/>
    <mergeCell ref="JMC25:JMC26"/>
    <mergeCell ref="JMD25:JMD26"/>
    <mergeCell ref="JME25:JME26"/>
    <mergeCell ref="JMF25:JMF26"/>
    <mergeCell ref="JMG25:JMG26"/>
    <mergeCell ref="JMH25:JMH26"/>
    <mergeCell ref="JMI25:JMI26"/>
    <mergeCell ref="JMJ25:JMJ26"/>
    <mergeCell ref="JMK25:JMK26"/>
    <mergeCell ref="JML25:JML26"/>
    <mergeCell ref="JMM25:JMM26"/>
    <mergeCell ref="JMN25:JMN26"/>
    <mergeCell ref="JMO25:JMO26"/>
    <mergeCell ref="JMP25:JMP26"/>
    <mergeCell ref="JKC25:JKC26"/>
    <mergeCell ref="JKD25:JKD26"/>
    <mergeCell ref="JKE25:JKE26"/>
    <mergeCell ref="JKF25:JKF26"/>
    <mergeCell ref="JKG25:JKG26"/>
    <mergeCell ref="JKH25:JKH26"/>
    <mergeCell ref="JKI25:JKI26"/>
    <mergeCell ref="JKJ25:JKJ26"/>
    <mergeCell ref="JKK25:JKK26"/>
    <mergeCell ref="JKL25:JKL26"/>
    <mergeCell ref="JKM25:JKM26"/>
    <mergeCell ref="JKN25:JKN26"/>
    <mergeCell ref="JKO25:JKO26"/>
    <mergeCell ref="JKP25:JKP26"/>
    <mergeCell ref="JKQ25:JKQ26"/>
    <mergeCell ref="JKR25:JKR26"/>
    <mergeCell ref="JKS25:JKS26"/>
    <mergeCell ref="JKT25:JKT26"/>
    <mergeCell ref="JKU25:JKU26"/>
    <mergeCell ref="JKV25:JKV26"/>
    <mergeCell ref="JKW25:JKW26"/>
    <mergeCell ref="JKX25:JKX26"/>
    <mergeCell ref="JKY25:JKY26"/>
    <mergeCell ref="JKZ25:JKZ26"/>
    <mergeCell ref="JLA25:JLA26"/>
    <mergeCell ref="JLB25:JLB26"/>
    <mergeCell ref="JLC25:JLC26"/>
    <mergeCell ref="JLD25:JLD26"/>
    <mergeCell ref="JLE25:JLE26"/>
    <mergeCell ref="JLF25:JLF26"/>
    <mergeCell ref="JLG25:JLG26"/>
    <mergeCell ref="JLH25:JLH26"/>
    <mergeCell ref="JLI25:JLI26"/>
    <mergeCell ref="JIV25:JIV26"/>
    <mergeCell ref="JIW25:JIW26"/>
    <mergeCell ref="JIX25:JIX26"/>
    <mergeCell ref="JIY25:JIY26"/>
    <mergeCell ref="JIZ25:JIZ26"/>
    <mergeCell ref="JJA25:JJA26"/>
    <mergeCell ref="JJB25:JJB26"/>
    <mergeCell ref="JJC25:JJC26"/>
    <mergeCell ref="JJD25:JJD26"/>
    <mergeCell ref="JJE25:JJE26"/>
    <mergeCell ref="JJF25:JJF26"/>
    <mergeCell ref="JJG25:JJG26"/>
    <mergeCell ref="JJH25:JJH26"/>
    <mergeCell ref="JJI25:JJI26"/>
    <mergeCell ref="JJJ25:JJJ26"/>
    <mergeCell ref="JJK25:JJK26"/>
    <mergeCell ref="JJL25:JJL26"/>
    <mergeCell ref="JJM25:JJM26"/>
    <mergeCell ref="JJN25:JJN26"/>
    <mergeCell ref="JJO25:JJO26"/>
    <mergeCell ref="JJP25:JJP26"/>
    <mergeCell ref="JJQ25:JJQ26"/>
    <mergeCell ref="JJR25:JJR26"/>
    <mergeCell ref="JJS25:JJS26"/>
    <mergeCell ref="JJT25:JJT26"/>
    <mergeCell ref="JJU25:JJU26"/>
    <mergeCell ref="JJV25:JJV26"/>
    <mergeCell ref="JJW25:JJW26"/>
    <mergeCell ref="JJX25:JJX26"/>
    <mergeCell ref="JJY25:JJY26"/>
    <mergeCell ref="JJZ25:JJZ26"/>
    <mergeCell ref="JKA25:JKA26"/>
    <mergeCell ref="JKB25:JKB26"/>
    <mergeCell ref="JHO25:JHO26"/>
    <mergeCell ref="JHP25:JHP26"/>
    <mergeCell ref="JHQ25:JHQ26"/>
    <mergeCell ref="JHR25:JHR26"/>
    <mergeCell ref="JHS25:JHS26"/>
    <mergeCell ref="JHT25:JHT26"/>
    <mergeCell ref="JHU25:JHU26"/>
    <mergeCell ref="JHV25:JHV26"/>
    <mergeCell ref="JHW25:JHW26"/>
    <mergeCell ref="JHX25:JHX26"/>
    <mergeCell ref="JHY25:JHY26"/>
    <mergeCell ref="JHZ25:JHZ26"/>
    <mergeCell ref="JIA25:JIA26"/>
    <mergeCell ref="JIB25:JIB26"/>
    <mergeCell ref="JIC25:JIC26"/>
    <mergeCell ref="JID25:JID26"/>
    <mergeCell ref="JIE25:JIE26"/>
    <mergeCell ref="JIF25:JIF26"/>
    <mergeCell ref="JIG25:JIG26"/>
    <mergeCell ref="JIH25:JIH26"/>
    <mergeCell ref="JII25:JII26"/>
    <mergeCell ref="JIJ25:JIJ26"/>
    <mergeCell ref="JIK25:JIK26"/>
    <mergeCell ref="JIL25:JIL26"/>
    <mergeCell ref="JIM25:JIM26"/>
    <mergeCell ref="JIN25:JIN26"/>
    <mergeCell ref="JIO25:JIO26"/>
    <mergeCell ref="JIP25:JIP26"/>
    <mergeCell ref="JIQ25:JIQ26"/>
    <mergeCell ref="JIR25:JIR26"/>
    <mergeCell ref="JIS25:JIS26"/>
    <mergeCell ref="JIT25:JIT26"/>
    <mergeCell ref="JIU25:JIU26"/>
    <mergeCell ref="JGH25:JGH26"/>
    <mergeCell ref="JGI25:JGI26"/>
    <mergeCell ref="JGJ25:JGJ26"/>
    <mergeCell ref="JGK25:JGK26"/>
    <mergeCell ref="JGL25:JGL26"/>
    <mergeCell ref="JGM25:JGM26"/>
    <mergeCell ref="JGN25:JGN26"/>
    <mergeCell ref="JGO25:JGO26"/>
    <mergeCell ref="JGP25:JGP26"/>
    <mergeCell ref="JGQ25:JGQ26"/>
    <mergeCell ref="JGR25:JGR26"/>
    <mergeCell ref="JGS25:JGS26"/>
    <mergeCell ref="JGT25:JGT26"/>
    <mergeCell ref="JGU25:JGU26"/>
    <mergeCell ref="JGV25:JGV26"/>
    <mergeCell ref="JGW25:JGW26"/>
    <mergeCell ref="JGX25:JGX26"/>
    <mergeCell ref="JGY25:JGY26"/>
    <mergeCell ref="JGZ25:JGZ26"/>
    <mergeCell ref="JHA25:JHA26"/>
    <mergeCell ref="JHB25:JHB26"/>
    <mergeCell ref="JHC25:JHC26"/>
    <mergeCell ref="JHD25:JHD26"/>
    <mergeCell ref="JHE25:JHE26"/>
    <mergeCell ref="JHF25:JHF26"/>
    <mergeCell ref="JHG25:JHG26"/>
    <mergeCell ref="JHH25:JHH26"/>
    <mergeCell ref="JHI25:JHI26"/>
    <mergeCell ref="JHJ25:JHJ26"/>
    <mergeCell ref="JHK25:JHK26"/>
    <mergeCell ref="JHL25:JHL26"/>
    <mergeCell ref="JHM25:JHM26"/>
    <mergeCell ref="JHN25:JHN26"/>
    <mergeCell ref="JFA25:JFA26"/>
    <mergeCell ref="JFB25:JFB26"/>
    <mergeCell ref="JFC25:JFC26"/>
    <mergeCell ref="JFD25:JFD26"/>
    <mergeCell ref="JFE25:JFE26"/>
    <mergeCell ref="JFF25:JFF26"/>
    <mergeCell ref="JFG25:JFG26"/>
    <mergeCell ref="JFH25:JFH26"/>
    <mergeCell ref="JFI25:JFI26"/>
    <mergeCell ref="JFJ25:JFJ26"/>
    <mergeCell ref="JFK25:JFK26"/>
    <mergeCell ref="JFL25:JFL26"/>
    <mergeCell ref="JFM25:JFM26"/>
    <mergeCell ref="JFN25:JFN26"/>
    <mergeCell ref="JFO25:JFO26"/>
    <mergeCell ref="JFP25:JFP26"/>
    <mergeCell ref="JFQ25:JFQ26"/>
    <mergeCell ref="JFR25:JFR26"/>
    <mergeCell ref="JFS25:JFS26"/>
    <mergeCell ref="JFT25:JFT26"/>
    <mergeCell ref="JFU25:JFU26"/>
    <mergeCell ref="JFV25:JFV26"/>
    <mergeCell ref="JFW25:JFW26"/>
    <mergeCell ref="JFX25:JFX26"/>
    <mergeCell ref="JFY25:JFY26"/>
    <mergeCell ref="JFZ25:JFZ26"/>
    <mergeCell ref="JGA25:JGA26"/>
    <mergeCell ref="JGB25:JGB26"/>
    <mergeCell ref="JGC25:JGC26"/>
    <mergeCell ref="JGD25:JGD26"/>
    <mergeCell ref="JGE25:JGE26"/>
    <mergeCell ref="JGF25:JGF26"/>
    <mergeCell ref="JGG25:JGG26"/>
    <mergeCell ref="JDT25:JDT26"/>
    <mergeCell ref="JDU25:JDU26"/>
    <mergeCell ref="JDV25:JDV26"/>
    <mergeCell ref="JDW25:JDW26"/>
    <mergeCell ref="JDX25:JDX26"/>
    <mergeCell ref="JDY25:JDY26"/>
    <mergeCell ref="JDZ25:JDZ26"/>
    <mergeCell ref="JEA25:JEA26"/>
    <mergeCell ref="JEB25:JEB26"/>
    <mergeCell ref="JEC25:JEC26"/>
    <mergeCell ref="JED25:JED26"/>
    <mergeCell ref="JEE25:JEE26"/>
    <mergeCell ref="JEF25:JEF26"/>
    <mergeCell ref="JEG25:JEG26"/>
    <mergeCell ref="JEH25:JEH26"/>
    <mergeCell ref="JEI25:JEI26"/>
    <mergeCell ref="JEJ25:JEJ26"/>
    <mergeCell ref="JEK25:JEK26"/>
    <mergeCell ref="JEL25:JEL26"/>
    <mergeCell ref="JEM25:JEM26"/>
    <mergeCell ref="JEN25:JEN26"/>
    <mergeCell ref="JEO25:JEO26"/>
    <mergeCell ref="JEP25:JEP26"/>
    <mergeCell ref="JEQ25:JEQ26"/>
    <mergeCell ref="JER25:JER26"/>
    <mergeCell ref="JES25:JES26"/>
    <mergeCell ref="JET25:JET26"/>
    <mergeCell ref="JEU25:JEU26"/>
    <mergeCell ref="JEV25:JEV26"/>
    <mergeCell ref="JEW25:JEW26"/>
    <mergeCell ref="JEX25:JEX26"/>
    <mergeCell ref="JEY25:JEY26"/>
    <mergeCell ref="JEZ25:JEZ26"/>
    <mergeCell ref="JCM25:JCM26"/>
    <mergeCell ref="JCN25:JCN26"/>
    <mergeCell ref="JCO25:JCO26"/>
    <mergeCell ref="JCP25:JCP26"/>
    <mergeCell ref="JCQ25:JCQ26"/>
    <mergeCell ref="JCR25:JCR26"/>
    <mergeCell ref="JCS25:JCS26"/>
    <mergeCell ref="JCT25:JCT26"/>
    <mergeCell ref="JCU25:JCU26"/>
    <mergeCell ref="JCV25:JCV26"/>
    <mergeCell ref="JCW25:JCW26"/>
    <mergeCell ref="JCX25:JCX26"/>
    <mergeCell ref="JCY25:JCY26"/>
    <mergeCell ref="JCZ25:JCZ26"/>
    <mergeCell ref="JDA25:JDA26"/>
    <mergeCell ref="JDB25:JDB26"/>
    <mergeCell ref="JDC25:JDC26"/>
    <mergeCell ref="JDD25:JDD26"/>
    <mergeCell ref="JDE25:JDE26"/>
    <mergeCell ref="JDF25:JDF26"/>
    <mergeCell ref="JDG25:JDG26"/>
    <mergeCell ref="JDH25:JDH26"/>
    <mergeCell ref="JDI25:JDI26"/>
    <mergeCell ref="JDJ25:JDJ26"/>
    <mergeCell ref="JDK25:JDK26"/>
    <mergeCell ref="JDL25:JDL26"/>
    <mergeCell ref="JDM25:JDM26"/>
    <mergeCell ref="JDN25:JDN26"/>
    <mergeCell ref="JDO25:JDO26"/>
    <mergeCell ref="JDP25:JDP26"/>
    <mergeCell ref="JDQ25:JDQ26"/>
    <mergeCell ref="JDR25:JDR26"/>
    <mergeCell ref="JDS25:JDS26"/>
    <mergeCell ref="JBF25:JBF26"/>
    <mergeCell ref="JBG25:JBG26"/>
    <mergeCell ref="JBH25:JBH26"/>
    <mergeCell ref="JBI25:JBI26"/>
    <mergeCell ref="JBJ25:JBJ26"/>
    <mergeCell ref="JBK25:JBK26"/>
    <mergeCell ref="JBL25:JBL26"/>
    <mergeCell ref="JBM25:JBM26"/>
    <mergeCell ref="JBN25:JBN26"/>
    <mergeCell ref="JBO25:JBO26"/>
    <mergeCell ref="JBP25:JBP26"/>
    <mergeCell ref="JBQ25:JBQ26"/>
    <mergeCell ref="JBR25:JBR26"/>
    <mergeCell ref="JBS25:JBS26"/>
    <mergeCell ref="JBT25:JBT26"/>
    <mergeCell ref="JBU25:JBU26"/>
    <mergeCell ref="JBV25:JBV26"/>
    <mergeCell ref="JBW25:JBW26"/>
    <mergeCell ref="JBX25:JBX26"/>
    <mergeCell ref="JBY25:JBY26"/>
    <mergeCell ref="JBZ25:JBZ26"/>
    <mergeCell ref="JCA25:JCA26"/>
    <mergeCell ref="JCB25:JCB26"/>
    <mergeCell ref="JCC25:JCC26"/>
    <mergeCell ref="JCD25:JCD26"/>
    <mergeCell ref="JCE25:JCE26"/>
    <mergeCell ref="JCF25:JCF26"/>
    <mergeCell ref="JCG25:JCG26"/>
    <mergeCell ref="JCH25:JCH26"/>
    <mergeCell ref="JCI25:JCI26"/>
    <mergeCell ref="JCJ25:JCJ26"/>
    <mergeCell ref="JCK25:JCK26"/>
    <mergeCell ref="JCL25:JCL26"/>
    <mergeCell ref="IZY25:IZY26"/>
    <mergeCell ref="IZZ25:IZZ26"/>
    <mergeCell ref="JAA25:JAA26"/>
    <mergeCell ref="JAB25:JAB26"/>
    <mergeCell ref="JAC25:JAC26"/>
    <mergeCell ref="JAD25:JAD26"/>
    <mergeCell ref="JAE25:JAE26"/>
    <mergeCell ref="JAF25:JAF26"/>
    <mergeCell ref="JAG25:JAG26"/>
    <mergeCell ref="JAH25:JAH26"/>
    <mergeCell ref="JAI25:JAI26"/>
    <mergeCell ref="JAJ25:JAJ26"/>
    <mergeCell ref="JAK25:JAK26"/>
    <mergeCell ref="JAL25:JAL26"/>
    <mergeCell ref="JAM25:JAM26"/>
    <mergeCell ref="JAN25:JAN26"/>
    <mergeCell ref="JAO25:JAO26"/>
    <mergeCell ref="JAP25:JAP26"/>
    <mergeCell ref="JAQ25:JAQ26"/>
    <mergeCell ref="JAR25:JAR26"/>
    <mergeCell ref="JAS25:JAS26"/>
    <mergeCell ref="JAT25:JAT26"/>
    <mergeCell ref="JAU25:JAU26"/>
    <mergeCell ref="JAV25:JAV26"/>
    <mergeCell ref="JAW25:JAW26"/>
    <mergeCell ref="JAX25:JAX26"/>
    <mergeCell ref="JAY25:JAY26"/>
    <mergeCell ref="JAZ25:JAZ26"/>
    <mergeCell ref="JBA25:JBA26"/>
    <mergeCell ref="JBB25:JBB26"/>
    <mergeCell ref="JBC25:JBC26"/>
    <mergeCell ref="JBD25:JBD26"/>
    <mergeCell ref="JBE25:JBE26"/>
    <mergeCell ref="IYR25:IYR26"/>
    <mergeCell ref="IYS25:IYS26"/>
    <mergeCell ref="IYT25:IYT26"/>
    <mergeCell ref="IYU25:IYU26"/>
    <mergeCell ref="IYV25:IYV26"/>
    <mergeCell ref="IYW25:IYW26"/>
    <mergeCell ref="IYX25:IYX26"/>
    <mergeCell ref="IYY25:IYY26"/>
    <mergeCell ref="IYZ25:IYZ26"/>
    <mergeCell ref="IZA25:IZA26"/>
    <mergeCell ref="IZB25:IZB26"/>
    <mergeCell ref="IZC25:IZC26"/>
    <mergeCell ref="IZD25:IZD26"/>
    <mergeCell ref="IZE25:IZE26"/>
    <mergeCell ref="IZF25:IZF26"/>
    <mergeCell ref="IZG25:IZG26"/>
    <mergeCell ref="IZH25:IZH26"/>
    <mergeCell ref="IZI25:IZI26"/>
    <mergeCell ref="IZJ25:IZJ26"/>
    <mergeCell ref="IZK25:IZK26"/>
    <mergeCell ref="IZL25:IZL26"/>
    <mergeCell ref="IZM25:IZM26"/>
    <mergeCell ref="IZN25:IZN26"/>
    <mergeCell ref="IZO25:IZO26"/>
    <mergeCell ref="IZP25:IZP26"/>
    <mergeCell ref="IZQ25:IZQ26"/>
    <mergeCell ref="IZR25:IZR26"/>
    <mergeCell ref="IZS25:IZS26"/>
    <mergeCell ref="IZT25:IZT26"/>
    <mergeCell ref="IZU25:IZU26"/>
    <mergeCell ref="IZV25:IZV26"/>
    <mergeCell ref="IZW25:IZW26"/>
    <mergeCell ref="IZX25:IZX26"/>
    <mergeCell ref="IXK25:IXK26"/>
    <mergeCell ref="IXL25:IXL26"/>
    <mergeCell ref="IXM25:IXM26"/>
    <mergeCell ref="IXN25:IXN26"/>
    <mergeCell ref="IXO25:IXO26"/>
    <mergeCell ref="IXP25:IXP26"/>
    <mergeCell ref="IXQ25:IXQ26"/>
    <mergeCell ref="IXR25:IXR26"/>
    <mergeCell ref="IXS25:IXS26"/>
    <mergeCell ref="IXT25:IXT26"/>
    <mergeCell ref="IXU25:IXU26"/>
    <mergeCell ref="IXV25:IXV26"/>
    <mergeCell ref="IXW25:IXW26"/>
    <mergeCell ref="IXX25:IXX26"/>
    <mergeCell ref="IXY25:IXY26"/>
    <mergeCell ref="IXZ25:IXZ26"/>
    <mergeCell ref="IYA25:IYA26"/>
    <mergeCell ref="IYB25:IYB26"/>
    <mergeCell ref="IYC25:IYC26"/>
    <mergeCell ref="IYD25:IYD26"/>
    <mergeCell ref="IYE25:IYE26"/>
    <mergeCell ref="IYF25:IYF26"/>
    <mergeCell ref="IYG25:IYG26"/>
    <mergeCell ref="IYH25:IYH26"/>
    <mergeCell ref="IYI25:IYI26"/>
    <mergeCell ref="IYJ25:IYJ26"/>
    <mergeCell ref="IYK25:IYK26"/>
    <mergeCell ref="IYL25:IYL26"/>
    <mergeCell ref="IYM25:IYM26"/>
    <mergeCell ref="IYN25:IYN26"/>
    <mergeCell ref="IYO25:IYO26"/>
    <mergeCell ref="IYP25:IYP26"/>
    <mergeCell ref="IYQ25:IYQ26"/>
    <mergeCell ref="IWD25:IWD26"/>
    <mergeCell ref="IWE25:IWE26"/>
    <mergeCell ref="IWF25:IWF26"/>
    <mergeCell ref="IWG25:IWG26"/>
    <mergeCell ref="IWH25:IWH26"/>
    <mergeCell ref="IWI25:IWI26"/>
    <mergeCell ref="IWJ25:IWJ26"/>
    <mergeCell ref="IWK25:IWK26"/>
    <mergeCell ref="IWL25:IWL26"/>
    <mergeCell ref="IWM25:IWM26"/>
    <mergeCell ref="IWN25:IWN26"/>
    <mergeCell ref="IWO25:IWO26"/>
    <mergeCell ref="IWP25:IWP26"/>
    <mergeCell ref="IWQ25:IWQ26"/>
    <mergeCell ref="IWR25:IWR26"/>
    <mergeCell ref="IWS25:IWS26"/>
    <mergeCell ref="IWT25:IWT26"/>
    <mergeCell ref="IWU25:IWU26"/>
    <mergeCell ref="IWV25:IWV26"/>
    <mergeCell ref="IWW25:IWW26"/>
    <mergeCell ref="IWX25:IWX26"/>
    <mergeCell ref="IWY25:IWY26"/>
    <mergeCell ref="IWZ25:IWZ26"/>
    <mergeCell ref="IXA25:IXA26"/>
    <mergeCell ref="IXB25:IXB26"/>
    <mergeCell ref="IXC25:IXC26"/>
    <mergeCell ref="IXD25:IXD26"/>
    <mergeCell ref="IXE25:IXE26"/>
    <mergeCell ref="IXF25:IXF26"/>
    <mergeCell ref="IXG25:IXG26"/>
    <mergeCell ref="IXH25:IXH26"/>
    <mergeCell ref="IXI25:IXI26"/>
    <mergeCell ref="IXJ25:IXJ26"/>
    <mergeCell ref="IUW25:IUW26"/>
    <mergeCell ref="IUX25:IUX26"/>
    <mergeCell ref="IUY25:IUY26"/>
    <mergeCell ref="IUZ25:IUZ26"/>
    <mergeCell ref="IVA25:IVA26"/>
    <mergeCell ref="IVB25:IVB26"/>
    <mergeCell ref="IVC25:IVC26"/>
    <mergeCell ref="IVD25:IVD26"/>
    <mergeCell ref="IVE25:IVE26"/>
    <mergeCell ref="IVF25:IVF26"/>
    <mergeCell ref="IVG25:IVG26"/>
    <mergeCell ref="IVH25:IVH26"/>
    <mergeCell ref="IVI25:IVI26"/>
    <mergeCell ref="IVJ25:IVJ26"/>
    <mergeCell ref="IVK25:IVK26"/>
    <mergeCell ref="IVL25:IVL26"/>
    <mergeCell ref="IVM25:IVM26"/>
    <mergeCell ref="IVN25:IVN26"/>
    <mergeCell ref="IVO25:IVO26"/>
    <mergeCell ref="IVP25:IVP26"/>
    <mergeCell ref="IVQ25:IVQ26"/>
    <mergeCell ref="IVR25:IVR26"/>
    <mergeCell ref="IVS25:IVS26"/>
    <mergeCell ref="IVT25:IVT26"/>
    <mergeCell ref="IVU25:IVU26"/>
    <mergeCell ref="IVV25:IVV26"/>
    <mergeCell ref="IVW25:IVW26"/>
    <mergeCell ref="IVX25:IVX26"/>
    <mergeCell ref="IVY25:IVY26"/>
    <mergeCell ref="IVZ25:IVZ26"/>
    <mergeCell ref="IWA25:IWA26"/>
    <mergeCell ref="IWB25:IWB26"/>
    <mergeCell ref="IWC25:IWC26"/>
    <mergeCell ref="ITP25:ITP26"/>
    <mergeCell ref="ITQ25:ITQ26"/>
    <mergeCell ref="ITR25:ITR26"/>
    <mergeCell ref="ITS25:ITS26"/>
    <mergeCell ref="ITT25:ITT26"/>
    <mergeCell ref="ITU25:ITU26"/>
    <mergeCell ref="ITV25:ITV26"/>
    <mergeCell ref="ITW25:ITW26"/>
    <mergeCell ref="ITX25:ITX26"/>
    <mergeCell ref="ITY25:ITY26"/>
    <mergeCell ref="ITZ25:ITZ26"/>
    <mergeCell ref="IUA25:IUA26"/>
    <mergeCell ref="IUB25:IUB26"/>
    <mergeCell ref="IUC25:IUC26"/>
    <mergeCell ref="IUD25:IUD26"/>
    <mergeCell ref="IUE25:IUE26"/>
    <mergeCell ref="IUF25:IUF26"/>
    <mergeCell ref="IUG25:IUG26"/>
    <mergeCell ref="IUH25:IUH26"/>
    <mergeCell ref="IUI25:IUI26"/>
    <mergeCell ref="IUJ25:IUJ26"/>
    <mergeCell ref="IUK25:IUK26"/>
    <mergeCell ref="IUL25:IUL26"/>
    <mergeCell ref="IUM25:IUM26"/>
    <mergeCell ref="IUN25:IUN26"/>
    <mergeCell ref="IUO25:IUO26"/>
    <mergeCell ref="IUP25:IUP26"/>
    <mergeCell ref="IUQ25:IUQ26"/>
    <mergeCell ref="IUR25:IUR26"/>
    <mergeCell ref="IUS25:IUS26"/>
    <mergeCell ref="IUT25:IUT26"/>
    <mergeCell ref="IUU25:IUU26"/>
    <mergeCell ref="IUV25:IUV26"/>
    <mergeCell ref="ISI25:ISI26"/>
    <mergeCell ref="ISJ25:ISJ26"/>
    <mergeCell ref="ISK25:ISK26"/>
    <mergeCell ref="ISL25:ISL26"/>
    <mergeCell ref="ISM25:ISM26"/>
    <mergeCell ref="ISN25:ISN26"/>
    <mergeCell ref="ISO25:ISO26"/>
    <mergeCell ref="ISP25:ISP26"/>
    <mergeCell ref="ISQ25:ISQ26"/>
    <mergeCell ref="ISR25:ISR26"/>
    <mergeCell ref="ISS25:ISS26"/>
    <mergeCell ref="IST25:IST26"/>
    <mergeCell ref="ISU25:ISU26"/>
    <mergeCell ref="ISV25:ISV26"/>
    <mergeCell ref="ISW25:ISW26"/>
    <mergeCell ref="ISX25:ISX26"/>
    <mergeCell ref="ISY25:ISY26"/>
    <mergeCell ref="ISZ25:ISZ26"/>
    <mergeCell ref="ITA25:ITA26"/>
    <mergeCell ref="ITB25:ITB26"/>
    <mergeCell ref="ITC25:ITC26"/>
    <mergeCell ref="ITD25:ITD26"/>
    <mergeCell ref="ITE25:ITE26"/>
    <mergeCell ref="ITF25:ITF26"/>
    <mergeCell ref="ITG25:ITG26"/>
    <mergeCell ref="ITH25:ITH26"/>
    <mergeCell ref="ITI25:ITI26"/>
    <mergeCell ref="ITJ25:ITJ26"/>
    <mergeCell ref="ITK25:ITK26"/>
    <mergeCell ref="ITL25:ITL26"/>
    <mergeCell ref="ITM25:ITM26"/>
    <mergeCell ref="ITN25:ITN26"/>
    <mergeCell ref="ITO25:ITO26"/>
    <mergeCell ref="IRB25:IRB26"/>
    <mergeCell ref="IRC25:IRC26"/>
    <mergeCell ref="IRD25:IRD26"/>
    <mergeCell ref="IRE25:IRE26"/>
    <mergeCell ref="IRF25:IRF26"/>
    <mergeCell ref="IRG25:IRG26"/>
    <mergeCell ref="IRH25:IRH26"/>
    <mergeCell ref="IRI25:IRI26"/>
    <mergeCell ref="IRJ25:IRJ26"/>
    <mergeCell ref="IRK25:IRK26"/>
    <mergeCell ref="IRL25:IRL26"/>
    <mergeCell ref="IRM25:IRM26"/>
    <mergeCell ref="IRN25:IRN26"/>
    <mergeCell ref="IRO25:IRO26"/>
    <mergeCell ref="IRP25:IRP26"/>
    <mergeCell ref="IRQ25:IRQ26"/>
    <mergeCell ref="IRR25:IRR26"/>
    <mergeCell ref="IRS25:IRS26"/>
    <mergeCell ref="IRT25:IRT26"/>
    <mergeCell ref="IRU25:IRU26"/>
    <mergeCell ref="IRV25:IRV26"/>
    <mergeCell ref="IRW25:IRW26"/>
    <mergeCell ref="IRX25:IRX26"/>
    <mergeCell ref="IRY25:IRY26"/>
    <mergeCell ref="IRZ25:IRZ26"/>
    <mergeCell ref="ISA25:ISA26"/>
    <mergeCell ref="ISB25:ISB26"/>
    <mergeCell ref="ISC25:ISC26"/>
    <mergeCell ref="ISD25:ISD26"/>
    <mergeCell ref="ISE25:ISE26"/>
    <mergeCell ref="ISF25:ISF26"/>
    <mergeCell ref="ISG25:ISG26"/>
    <mergeCell ref="ISH25:ISH26"/>
    <mergeCell ref="IPU25:IPU26"/>
    <mergeCell ref="IPV25:IPV26"/>
    <mergeCell ref="IPW25:IPW26"/>
    <mergeCell ref="IPX25:IPX26"/>
    <mergeCell ref="IPY25:IPY26"/>
    <mergeCell ref="IPZ25:IPZ26"/>
    <mergeCell ref="IQA25:IQA26"/>
    <mergeCell ref="IQB25:IQB26"/>
    <mergeCell ref="IQC25:IQC26"/>
    <mergeCell ref="IQD25:IQD26"/>
    <mergeCell ref="IQE25:IQE26"/>
    <mergeCell ref="IQF25:IQF26"/>
    <mergeCell ref="IQG25:IQG26"/>
    <mergeCell ref="IQH25:IQH26"/>
    <mergeCell ref="IQI25:IQI26"/>
    <mergeCell ref="IQJ25:IQJ26"/>
    <mergeCell ref="IQK25:IQK26"/>
    <mergeCell ref="IQL25:IQL26"/>
    <mergeCell ref="IQM25:IQM26"/>
    <mergeCell ref="IQN25:IQN26"/>
    <mergeCell ref="IQO25:IQO26"/>
    <mergeCell ref="IQP25:IQP26"/>
    <mergeCell ref="IQQ25:IQQ26"/>
    <mergeCell ref="IQR25:IQR26"/>
    <mergeCell ref="IQS25:IQS26"/>
    <mergeCell ref="IQT25:IQT26"/>
    <mergeCell ref="IQU25:IQU26"/>
    <mergeCell ref="IQV25:IQV26"/>
    <mergeCell ref="IQW25:IQW26"/>
    <mergeCell ref="IQX25:IQX26"/>
    <mergeCell ref="IQY25:IQY26"/>
    <mergeCell ref="IQZ25:IQZ26"/>
    <mergeCell ref="IRA25:IRA26"/>
    <mergeCell ref="ION25:ION26"/>
    <mergeCell ref="IOO25:IOO26"/>
    <mergeCell ref="IOP25:IOP26"/>
    <mergeCell ref="IOQ25:IOQ26"/>
    <mergeCell ref="IOR25:IOR26"/>
    <mergeCell ref="IOS25:IOS26"/>
    <mergeCell ref="IOT25:IOT26"/>
    <mergeCell ref="IOU25:IOU26"/>
    <mergeCell ref="IOV25:IOV26"/>
    <mergeCell ref="IOW25:IOW26"/>
    <mergeCell ref="IOX25:IOX26"/>
    <mergeCell ref="IOY25:IOY26"/>
    <mergeCell ref="IOZ25:IOZ26"/>
    <mergeCell ref="IPA25:IPA26"/>
    <mergeCell ref="IPB25:IPB26"/>
    <mergeCell ref="IPC25:IPC26"/>
    <mergeCell ref="IPD25:IPD26"/>
    <mergeCell ref="IPE25:IPE26"/>
    <mergeCell ref="IPF25:IPF26"/>
    <mergeCell ref="IPG25:IPG26"/>
    <mergeCell ref="IPH25:IPH26"/>
    <mergeCell ref="IPI25:IPI26"/>
    <mergeCell ref="IPJ25:IPJ26"/>
    <mergeCell ref="IPK25:IPK26"/>
    <mergeCell ref="IPL25:IPL26"/>
    <mergeCell ref="IPM25:IPM26"/>
    <mergeCell ref="IPN25:IPN26"/>
    <mergeCell ref="IPO25:IPO26"/>
    <mergeCell ref="IPP25:IPP26"/>
    <mergeCell ref="IPQ25:IPQ26"/>
    <mergeCell ref="IPR25:IPR26"/>
    <mergeCell ref="IPS25:IPS26"/>
    <mergeCell ref="IPT25:IPT26"/>
    <mergeCell ref="ING25:ING26"/>
    <mergeCell ref="INH25:INH26"/>
    <mergeCell ref="INI25:INI26"/>
    <mergeCell ref="INJ25:INJ26"/>
    <mergeCell ref="INK25:INK26"/>
    <mergeCell ref="INL25:INL26"/>
    <mergeCell ref="INM25:INM26"/>
    <mergeCell ref="INN25:INN26"/>
    <mergeCell ref="INO25:INO26"/>
    <mergeCell ref="INP25:INP26"/>
    <mergeCell ref="INQ25:INQ26"/>
    <mergeCell ref="INR25:INR26"/>
    <mergeCell ref="INS25:INS26"/>
    <mergeCell ref="INT25:INT26"/>
    <mergeCell ref="INU25:INU26"/>
    <mergeCell ref="INV25:INV26"/>
    <mergeCell ref="INW25:INW26"/>
    <mergeCell ref="INX25:INX26"/>
    <mergeCell ref="INY25:INY26"/>
    <mergeCell ref="INZ25:INZ26"/>
    <mergeCell ref="IOA25:IOA26"/>
    <mergeCell ref="IOB25:IOB26"/>
    <mergeCell ref="IOC25:IOC26"/>
    <mergeCell ref="IOD25:IOD26"/>
    <mergeCell ref="IOE25:IOE26"/>
    <mergeCell ref="IOF25:IOF26"/>
    <mergeCell ref="IOG25:IOG26"/>
    <mergeCell ref="IOH25:IOH26"/>
    <mergeCell ref="IOI25:IOI26"/>
    <mergeCell ref="IOJ25:IOJ26"/>
    <mergeCell ref="IOK25:IOK26"/>
    <mergeCell ref="IOL25:IOL26"/>
    <mergeCell ref="IOM25:IOM26"/>
    <mergeCell ref="ILZ25:ILZ26"/>
    <mergeCell ref="IMA25:IMA26"/>
    <mergeCell ref="IMB25:IMB26"/>
    <mergeCell ref="IMC25:IMC26"/>
    <mergeCell ref="IMD25:IMD26"/>
    <mergeCell ref="IME25:IME26"/>
    <mergeCell ref="IMF25:IMF26"/>
    <mergeCell ref="IMG25:IMG26"/>
    <mergeCell ref="IMH25:IMH26"/>
    <mergeCell ref="IMI25:IMI26"/>
    <mergeCell ref="IMJ25:IMJ26"/>
    <mergeCell ref="IMK25:IMK26"/>
    <mergeCell ref="IML25:IML26"/>
    <mergeCell ref="IMM25:IMM26"/>
    <mergeCell ref="IMN25:IMN26"/>
    <mergeCell ref="IMO25:IMO26"/>
    <mergeCell ref="IMP25:IMP26"/>
    <mergeCell ref="IMQ25:IMQ26"/>
    <mergeCell ref="IMR25:IMR26"/>
    <mergeCell ref="IMS25:IMS26"/>
    <mergeCell ref="IMT25:IMT26"/>
    <mergeCell ref="IMU25:IMU26"/>
    <mergeCell ref="IMV25:IMV26"/>
    <mergeCell ref="IMW25:IMW26"/>
    <mergeCell ref="IMX25:IMX26"/>
    <mergeCell ref="IMY25:IMY26"/>
    <mergeCell ref="IMZ25:IMZ26"/>
    <mergeCell ref="INA25:INA26"/>
    <mergeCell ref="INB25:INB26"/>
    <mergeCell ref="INC25:INC26"/>
    <mergeCell ref="IND25:IND26"/>
    <mergeCell ref="INE25:INE26"/>
    <mergeCell ref="INF25:INF26"/>
    <mergeCell ref="IKS25:IKS26"/>
    <mergeCell ref="IKT25:IKT26"/>
    <mergeCell ref="IKU25:IKU26"/>
    <mergeCell ref="IKV25:IKV26"/>
    <mergeCell ref="IKW25:IKW26"/>
    <mergeCell ref="IKX25:IKX26"/>
    <mergeCell ref="IKY25:IKY26"/>
    <mergeCell ref="IKZ25:IKZ26"/>
    <mergeCell ref="ILA25:ILA26"/>
    <mergeCell ref="ILB25:ILB26"/>
    <mergeCell ref="ILC25:ILC26"/>
    <mergeCell ref="ILD25:ILD26"/>
    <mergeCell ref="ILE25:ILE26"/>
    <mergeCell ref="ILF25:ILF26"/>
    <mergeCell ref="ILG25:ILG26"/>
    <mergeCell ref="ILH25:ILH26"/>
    <mergeCell ref="ILI25:ILI26"/>
    <mergeCell ref="ILJ25:ILJ26"/>
    <mergeCell ref="ILK25:ILK26"/>
    <mergeCell ref="ILL25:ILL26"/>
    <mergeCell ref="ILM25:ILM26"/>
    <mergeCell ref="ILN25:ILN26"/>
    <mergeCell ref="ILO25:ILO26"/>
    <mergeCell ref="ILP25:ILP26"/>
    <mergeCell ref="ILQ25:ILQ26"/>
    <mergeCell ref="ILR25:ILR26"/>
    <mergeCell ref="ILS25:ILS26"/>
    <mergeCell ref="ILT25:ILT26"/>
    <mergeCell ref="ILU25:ILU26"/>
    <mergeCell ref="ILV25:ILV26"/>
    <mergeCell ref="ILW25:ILW26"/>
    <mergeCell ref="ILX25:ILX26"/>
    <mergeCell ref="ILY25:ILY26"/>
    <mergeCell ref="IJL25:IJL26"/>
    <mergeCell ref="IJM25:IJM26"/>
    <mergeCell ref="IJN25:IJN26"/>
    <mergeCell ref="IJO25:IJO26"/>
    <mergeCell ref="IJP25:IJP26"/>
    <mergeCell ref="IJQ25:IJQ26"/>
    <mergeCell ref="IJR25:IJR26"/>
    <mergeCell ref="IJS25:IJS26"/>
    <mergeCell ref="IJT25:IJT26"/>
    <mergeCell ref="IJU25:IJU26"/>
    <mergeCell ref="IJV25:IJV26"/>
    <mergeCell ref="IJW25:IJW26"/>
    <mergeCell ref="IJX25:IJX26"/>
    <mergeCell ref="IJY25:IJY26"/>
    <mergeCell ref="IJZ25:IJZ26"/>
    <mergeCell ref="IKA25:IKA26"/>
    <mergeCell ref="IKB25:IKB26"/>
    <mergeCell ref="IKC25:IKC26"/>
    <mergeCell ref="IKD25:IKD26"/>
    <mergeCell ref="IKE25:IKE26"/>
    <mergeCell ref="IKF25:IKF26"/>
    <mergeCell ref="IKG25:IKG26"/>
    <mergeCell ref="IKH25:IKH26"/>
    <mergeCell ref="IKI25:IKI26"/>
    <mergeCell ref="IKJ25:IKJ26"/>
    <mergeCell ref="IKK25:IKK26"/>
    <mergeCell ref="IKL25:IKL26"/>
    <mergeCell ref="IKM25:IKM26"/>
    <mergeCell ref="IKN25:IKN26"/>
    <mergeCell ref="IKO25:IKO26"/>
    <mergeCell ref="IKP25:IKP26"/>
    <mergeCell ref="IKQ25:IKQ26"/>
    <mergeCell ref="IKR25:IKR26"/>
    <mergeCell ref="IIE25:IIE26"/>
    <mergeCell ref="IIF25:IIF26"/>
    <mergeCell ref="IIG25:IIG26"/>
    <mergeCell ref="IIH25:IIH26"/>
    <mergeCell ref="III25:III26"/>
    <mergeCell ref="IIJ25:IIJ26"/>
    <mergeCell ref="IIK25:IIK26"/>
    <mergeCell ref="IIL25:IIL26"/>
    <mergeCell ref="IIM25:IIM26"/>
    <mergeCell ref="IIN25:IIN26"/>
    <mergeCell ref="IIO25:IIO26"/>
    <mergeCell ref="IIP25:IIP26"/>
    <mergeCell ref="IIQ25:IIQ26"/>
    <mergeCell ref="IIR25:IIR26"/>
    <mergeCell ref="IIS25:IIS26"/>
    <mergeCell ref="IIT25:IIT26"/>
    <mergeCell ref="IIU25:IIU26"/>
    <mergeCell ref="IIV25:IIV26"/>
    <mergeCell ref="IIW25:IIW26"/>
    <mergeCell ref="IIX25:IIX26"/>
    <mergeCell ref="IIY25:IIY26"/>
    <mergeCell ref="IIZ25:IIZ26"/>
    <mergeCell ref="IJA25:IJA26"/>
    <mergeCell ref="IJB25:IJB26"/>
    <mergeCell ref="IJC25:IJC26"/>
    <mergeCell ref="IJD25:IJD26"/>
    <mergeCell ref="IJE25:IJE26"/>
    <mergeCell ref="IJF25:IJF26"/>
    <mergeCell ref="IJG25:IJG26"/>
    <mergeCell ref="IJH25:IJH26"/>
    <mergeCell ref="IJI25:IJI26"/>
    <mergeCell ref="IJJ25:IJJ26"/>
    <mergeCell ref="IJK25:IJK26"/>
    <mergeCell ref="IGX25:IGX26"/>
    <mergeCell ref="IGY25:IGY26"/>
    <mergeCell ref="IGZ25:IGZ26"/>
    <mergeCell ref="IHA25:IHA26"/>
    <mergeCell ref="IHB25:IHB26"/>
    <mergeCell ref="IHC25:IHC26"/>
    <mergeCell ref="IHD25:IHD26"/>
    <mergeCell ref="IHE25:IHE26"/>
    <mergeCell ref="IHF25:IHF26"/>
    <mergeCell ref="IHG25:IHG26"/>
    <mergeCell ref="IHH25:IHH26"/>
    <mergeCell ref="IHI25:IHI26"/>
    <mergeCell ref="IHJ25:IHJ26"/>
    <mergeCell ref="IHK25:IHK26"/>
    <mergeCell ref="IHL25:IHL26"/>
    <mergeCell ref="IHM25:IHM26"/>
    <mergeCell ref="IHN25:IHN26"/>
    <mergeCell ref="IHO25:IHO26"/>
    <mergeCell ref="IHP25:IHP26"/>
    <mergeCell ref="IHQ25:IHQ26"/>
    <mergeCell ref="IHR25:IHR26"/>
    <mergeCell ref="IHS25:IHS26"/>
    <mergeCell ref="IHT25:IHT26"/>
    <mergeCell ref="IHU25:IHU26"/>
    <mergeCell ref="IHV25:IHV26"/>
    <mergeCell ref="IHW25:IHW26"/>
    <mergeCell ref="IHX25:IHX26"/>
    <mergeCell ref="IHY25:IHY26"/>
    <mergeCell ref="IHZ25:IHZ26"/>
    <mergeCell ref="IIA25:IIA26"/>
    <mergeCell ref="IIB25:IIB26"/>
    <mergeCell ref="IIC25:IIC26"/>
    <mergeCell ref="IID25:IID26"/>
    <mergeCell ref="IFQ25:IFQ26"/>
    <mergeCell ref="IFR25:IFR26"/>
    <mergeCell ref="IFS25:IFS26"/>
    <mergeCell ref="IFT25:IFT26"/>
    <mergeCell ref="IFU25:IFU26"/>
    <mergeCell ref="IFV25:IFV26"/>
    <mergeCell ref="IFW25:IFW26"/>
    <mergeCell ref="IFX25:IFX26"/>
    <mergeCell ref="IFY25:IFY26"/>
    <mergeCell ref="IFZ25:IFZ26"/>
    <mergeCell ref="IGA25:IGA26"/>
    <mergeCell ref="IGB25:IGB26"/>
    <mergeCell ref="IGC25:IGC26"/>
    <mergeCell ref="IGD25:IGD26"/>
    <mergeCell ref="IGE25:IGE26"/>
    <mergeCell ref="IGF25:IGF26"/>
    <mergeCell ref="IGG25:IGG26"/>
    <mergeCell ref="IGH25:IGH26"/>
    <mergeCell ref="IGI25:IGI26"/>
    <mergeCell ref="IGJ25:IGJ26"/>
    <mergeCell ref="IGK25:IGK26"/>
    <mergeCell ref="IGL25:IGL26"/>
    <mergeCell ref="IGM25:IGM26"/>
    <mergeCell ref="IGN25:IGN26"/>
    <mergeCell ref="IGO25:IGO26"/>
    <mergeCell ref="IGP25:IGP26"/>
    <mergeCell ref="IGQ25:IGQ26"/>
    <mergeCell ref="IGR25:IGR26"/>
    <mergeCell ref="IGS25:IGS26"/>
    <mergeCell ref="IGT25:IGT26"/>
    <mergeCell ref="IGU25:IGU26"/>
    <mergeCell ref="IGV25:IGV26"/>
    <mergeCell ref="IGW25:IGW26"/>
    <mergeCell ref="IEJ25:IEJ26"/>
    <mergeCell ref="IEK25:IEK26"/>
    <mergeCell ref="IEL25:IEL26"/>
    <mergeCell ref="IEM25:IEM26"/>
    <mergeCell ref="IEN25:IEN26"/>
    <mergeCell ref="IEO25:IEO26"/>
    <mergeCell ref="IEP25:IEP26"/>
    <mergeCell ref="IEQ25:IEQ26"/>
    <mergeCell ref="IER25:IER26"/>
    <mergeCell ref="IES25:IES26"/>
    <mergeCell ref="IET25:IET26"/>
    <mergeCell ref="IEU25:IEU26"/>
    <mergeCell ref="IEV25:IEV26"/>
    <mergeCell ref="IEW25:IEW26"/>
    <mergeCell ref="IEX25:IEX26"/>
    <mergeCell ref="IEY25:IEY26"/>
    <mergeCell ref="IEZ25:IEZ26"/>
    <mergeCell ref="IFA25:IFA26"/>
    <mergeCell ref="IFB25:IFB26"/>
    <mergeCell ref="IFC25:IFC26"/>
    <mergeCell ref="IFD25:IFD26"/>
    <mergeCell ref="IFE25:IFE26"/>
    <mergeCell ref="IFF25:IFF26"/>
    <mergeCell ref="IFG25:IFG26"/>
    <mergeCell ref="IFH25:IFH26"/>
    <mergeCell ref="IFI25:IFI26"/>
    <mergeCell ref="IFJ25:IFJ26"/>
    <mergeCell ref="IFK25:IFK26"/>
    <mergeCell ref="IFL25:IFL26"/>
    <mergeCell ref="IFM25:IFM26"/>
    <mergeCell ref="IFN25:IFN26"/>
    <mergeCell ref="IFO25:IFO26"/>
    <mergeCell ref="IFP25:IFP26"/>
    <mergeCell ref="IDC25:IDC26"/>
    <mergeCell ref="IDD25:IDD26"/>
    <mergeCell ref="IDE25:IDE26"/>
    <mergeCell ref="IDF25:IDF26"/>
    <mergeCell ref="IDG25:IDG26"/>
    <mergeCell ref="IDH25:IDH26"/>
    <mergeCell ref="IDI25:IDI26"/>
    <mergeCell ref="IDJ25:IDJ26"/>
    <mergeCell ref="IDK25:IDK26"/>
    <mergeCell ref="IDL25:IDL26"/>
    <mergeCell ref="IDM25:IDM26"/>
    <mergeCell ref="IDN25:IDN26"/>
    <mergeCell ref="IDO25:IDO26"/>
    <mergeCell ref="IDP25:IDP26"/>
    <mergeCell ref="IDQ25:IDQ26"/>
    <mergeCell ref="IDR25:IDR26"/>
    <mergeCell ref="IDS25:IDS26"/>
    <mergeCell ref="IDT25:IDT26"/>
    <mergeCell ref="IDU25:IDU26"/>
    <mergeCell ref="IDV25:IDV26"/>
    <mergeCell ref="IDW25:IDW26"/>
    <mergeCell ref="IDX25:IDX26"/>
    <mergeCell ref="IDY25:IDY26"/>
    <mergeCell ref="IDZ25:IDZ26"/>
    <mergeCell ref="IEA25:IEA26"/>
    <mergeCell ref="IEB25:IEB26"/>
    <mergeCell ref="IEC25:IEC26"/>
    <mergeCell ref="IED25:IED26"/>
    <mergeCell ref="IEE25:IEE26"/>
    <mergeCell ref="IEF25:IEF26"/>
    <mergeCell ref="IEG25:IEG26"/>
    <mergeCell ref="IEH25:IEH26"/>
    <mergeCell ref="IEI25:IEI26"/>
    <mergeCell ref="IBV25:IBV26"/>
    <mergeCell ref="IBW25:IBW26"/>
    <mergeCell ref="IBX25:IBX26"/>
    <mergeCell ref="IBY25:IBY26"/>
    <mergeCell ref="IBZ25:IBZ26"/>
    <mergeCell ref="ICA25:ICA26"/>
    <mergeCell ref="ICB25:ICB26"/>
    <mergeCell ref="ICC25:ICC26"/>
    <mergeCell ref="ICD25:ICD26"/>
    <mergeCell ref="ICE25:ICE26"/>
    <mergeCell ref="ICF25:ICF26"/>
    <mergeCell ref="ICG25:ICG26"/>
    <mergeCell ref="ICH25:ICH26"/>
    <mergeCell ref="ICI25:ICI26"/>
    <mergeCell ref="ICJ25:ICJ26"/>
    <mergeCell ref="ICK25:ICK26"/>
    <mergeCell ref="ICL25:ICL26"/>
    <mergeCell ref="ICM25:ICM26"/>
    <mergeCell ref="ICN25:ICN26"/>
    <mergeCell ref="ICO25:ICO26"/>
    <mergeCell ref="ICP25:ICP26"/>
    <mergeCell ref="ICQ25:ICQ26"/>
    <mergeCell ref="ICR25:ICR26"/>
    <mergeCell ref="ICS25:ICS26"/>
    <mergeCell ref="ICT25:ICT26"/>
    <mergeCell ref="ICU25:ICU26"/>
    <mergeCell ref="ICV25:ICV26"/>
    <mergeCell ref="ICW25:ICW26"/>
    <mergeCell ref="ICX25:ICX26"/>
    <mergeCell ref="ICY25:ICY26"/>
    <mergeCell ref="ICZ25:ICZ26"/>
    <mergeCell ref="IDA25:IDA26"/>
    <mergeCell ref="IDB25:IDB26"/>
    <mergeCell ref="IAO25:IAO26"/>
    <mergeCell ref="IAP25:IAP26"/>
    <mergeCell ref="IAQ25:IAQ26"/>
    <mergeCell ref="IAR25:IAR26"/>
    <mergeCell ref="IAS25:IAS26"/>
    <mergeCell ref="IAT25:IAT26"/>
    <mergeCell ref="IAU25:IAU26"/>
    <mergeCell ref="IAV25:IAV26"/>
    <mergeCell ref="IAW25:IAW26"/>
    <mergeCell ref="IAX25:IAX26"/>
    <mergeCell ref="IAY25:IAY26"/>
    <mergeCell ref="IAZ25:IAZ26"/>
    <mergeCell ref="IBA25:IBA26"/>
    <mergeCell ref="IBB25:IBB26"/>
    <mergeCell ref="IBC25:IBC26"/>
    <mergeCell ref="IBD25:IBD26"/>
    <mergeCell ref="IBE25:IBE26"/>
    <mergeCell ref="IBF25:IBF26"/>
    <mergeCell ref="IBG25:IBG26"/>
    <mergeCell ref="IBH25:IBH26"/>
    <mergeCell ref="IBI25:IBI26"/>
    <mergeCell ref="IBJ25:IBJ26"/>
    <mergeCell ref="IBK25:IBK26"/>
    <mergeCell ref="IBL25:IBL26"/>
    <mergeCell ref="IBM25:IBM26"/>
    <mergeCell ref="IBN25:IBN26"/>
    <mergeCell ref="IBO25:IBO26"/>
    <mergeCell ref="IBP25:IBP26"/>
    <mergeCell ref="IBQ25:IBQ26"/>
    <mergeCell ref="IBR25:IBR26"/>
    <mergeCell ref="IBS25:IBS26"/>
    <mergeCell ref="IBT25:IBT26"/>
    <mergeCell ref="IBU25:IBU26"/>
    <mergeCell ref="HZH25:HZH26"/>
    <mergeCell ref="HZI25:HZI26"/>
    <mergeCell ref="HZJ25:HZJ26"/>
    <mergeCell ref="HZK25:HZK26"/>
    <mergeCell ref="HZL25:HZL26"/>
    <mergeCell ref="HZM25:HZM26"/>
    <mergeCell ref="HZN25:HZN26"/>
    <mergeCell ref="HZO25:HZO26"/>
    <mergeCell ref="HZP25:HZP26"/>
    <mergeCell ref="HZQ25:HZQ26"/>
    <mergeCell ref="HZR25:HZR26"/>
    <mergeCell ref="HZS25:HZS26"/>
    <mergeCell ref="HZT25:HZT26"/>
    <mergeCell ref="HZU25:HZU26"/>
    <mergeCell ref="HZV25:HZV26"/>
    <mergeCell ref="HZW25:HZW26"/>
    <mergeCell ref="HZX25:HZX26"/>
    <mergeCell ref="HZY25:HZY26"/>
    <mergeCell ref="HZZ25:HZZ26"/>
    <mergeCell ref="IAA25:IAA26"/>
    <mergeCell ref="IAB25:IAB26"/>
    <mergeCell ref="IAC25:IAC26"/>
    <mergeCell ref="IAD25:IAD26"/>
    <mergeCell ref="IAE25:IAE26"/>
    <mergeCell ref="IAF25:IAF26"/>
    <mergeCell ref="IAG25:IAG26"/>
    <mergeCell ref="IAH25:IAH26"/>
    <mergeCell ref="IAI25:IAI26"/>
    <mergeCell ref="IAJ25:IAJ26"/>
    <mergeCell ref="IAK25:IAK26"/>
    <mergeCell ref="IAL25:IAL26"/>
    <mergeCell ref="IAM25:IAM26"/>
    <mergeCell ref="IAN25:IAN26"/>
    <mergeCell ref="HYA25:HYA26"/>
    <mergeCell ref="HYB25:HYB26"/>
    <mergeCell ref="HYC25:HYC26"/>
    <mergeCell ref="HYD25:HYD26"/>
    <mergeCell ref="HYE25:HYE26"/>
    <mergeCell ref="HYF25:HYF26"/>
    <mergeCell ref="HYG25:HYG26"/>
    <mergeCell ref="HYH25:HYH26"/>
    <mergeCell ref="HYI25:HYI26"/>
    <mergeCell ref="HYJ25:HYJ26"/>
    <mergeCell ref="HYK25:HYK26"/>
    <mergeCell ref="HYL25:HYL26"/>
    <mergeCell ref="HYM25:HYM26"/>
    <mergeCell ref="HYN25:HYN26"/>
    <mergeCell ref="HYO25:HYO26"/>
    <mergeCell ref="HYP25:HYP26"/>
    <mergeCell ref="HYQ25:HYQ26"/>
    <mergeCell ref="HYR25:HYR26"/>
    <mergeCell ref="HYS25:HYS26"/>
    <mergeCell ref="HYT25:HYT26"/>
    <mergeCell ref="HYU25:HYU26"/>
    <mergeCell ref="HYV25:HYV26"/>
    <mergeCell ref="HYW25:HYW26"/>
    <mergeCell ref="HYX25:HYX26"/>
    <mergeCell ref="HYY25:HYY26"/>
    <mergeCell ref="HYZ25:HYZ26"/>
    <mergeCell ref="HZA25:HZA26"/>
    <mergeCell ref="HZB25:HZB26"/>
    <mergeCell ref="HZC25:HZC26"/>
    <mergeCell ref="HZD25:HZD26"/>
    <mergeCell ref="HZE25:HZE26"/>
    <mergeCell ref="HZF25:HZF26"/>
    <mergeCell ref="HZG25:HZG26"/>
    <mergeCell ref="HWT25:HWT26"/>
    <mergeCell ref="HWU25:HWU26"/>
    <mergeCell ref="HWV25:HWV26"/>
    <mergeCell ref="HWW25:HWW26"/>
    <mergeCell ref="HWX25:HWX26"/>
    <mergeCell ref="HWY25:HWY26"/>
    <mergeCell ref="HWZ25:HWZ26"/>
    <mergeCell ref="HXA25:HXA26"/>
    <mergeCell ref="HXB25:HXB26"/>
    <mergeCell ref="HXC25:HXC26"/>
    <mergeCell ref="HXD25:HXD26"/>
    <mergeCell ref="HXE25:HXE26"/>
    <mergeCell ref="HXF25:HXF26"/>
    <mergeCell ref="HXG25:HXG26"/>
    <mergeCell ref="HXH25:HXH26"/>
    <mergeCell ref="HXI25:HXI26"/>
    <mergeCell ref="HXJ25:HXJ26"/>
    <mergeCell ref="HXK25:HXK26"/>
    <mergeCell ref="HXL25:HXL26"/>
    <mergeCell ref="HXM25:HXM26"/>
    <mergeCell ref="HXN25:HXN26"/>
    <mergeCell ref="HXO25:HXO26"/>
    <mergeCell ref="HXP25:HXP26"/>
    <mergeCell ref="HXQ25:HXQ26"/>
    <mergeCell ref="HXR25:HXR26"/>
    <mergeCell ref="HXS25:HXS26"/>
    <mergeCell ref="HXT25:HXT26"/>
    <mergeCell ref="HXU25:HXU26"/>
    <mergeCell ref="HXV25:HXV26"/>
    <mergeCell ref="HXW25:HXW26"/>
    <mergeCell ref="HXX25:HXX26"/>
    <mergeCell ref="HXY25:HXY26"/>
    <mergeCell ref="HXZ25:HXZ26"/>
    <mergeCell ref="HVM25:HVM26"/>
    <mergeCell ref="HVN25:HVN26"/>
    <mergeCell ref="HVO25:HVO26"/>
    <mergeCell ref="HVP25:HVP26"/>
    <mergeCell ref="HVQ25:HVQ26"/>
    <mergeCell ref="HVR25:HVR26"/>
    <mergeCell ref="HVS25:HVS26"/>
    <mergeCell ref="HVT25:HVT26"/>
    <mergeCell ref="HVU25:HVU26"/>
    <mergeCell ref="HVV25:HVV26"/>
    <mergeCell ref="HVW25:HVW26"/>
    <mergeCell ref="HVX25:HVX26"/>
    <mergeCell ref="HVY25:HVY26"/>
    <mergeCell ref="HVZ25:HVZ26"/>
    <mergeCell ref="HWA25:HWA26"/>
    <mergeCell ref="HWB25:HWB26"/>
    <mergeCell ref="HWC25:HWC26"/>
    <mergeCell ref="HWD25:HWD26"/>
    <mergeCell ref="HWE25:HWE26"/>
    <mergeCell ref="HWF25:HWF26"/>
    <mergeCell ref="HWG25:HWG26"/>
    <mergeCell ref="HWH25:HWH26"/>
    <mergeCell ref="HWI25:HWI26"/>
    <mergeCell ref="HWJ25:HWJ26"/>
    <mergeCell ref="HWK25:HWK26"/>
    <mergeCell ref="HWL25:HWL26"/>
    <mergeCell ref="HWM25:HWM26"/>
    <mergeCell ref="HWN25:HWN26"/>
    <mergeCell ref="HWO25:HWO26"/>
    <mergeCell ref="HWP25:HWP26"/>
    <mergeCell ref="HWQ25:HWQ26"/>
    <mergeCell ref="HWR25:HWR26"/>
    <mergeCell ref="HWS25:HWS26"/>
    <mergeCell ref="HUF25:HUF26"/>
    <mergeCell ref="HUG25:HUG26"/>
    <mergeCell ref="HUH25:HUH26"/>
    <mergeCell ref="HUI25:HUI26"/>
    <mergeCell ref="HUJ25:HUJ26"/>
    <mergeCell ref="HUK25:HUK26"/>
    <mergeCell ref="HUL25:HUL26"/>
    <mergeCell ref="HUM25:HUM26"/>
    <mergeCell ref="HUN25:HUN26"/>
    <mergeCell ref="HUO25:HUO26"/>
    <mergeCell ref="HUP25:HUP26"/>
    <mergeCell ref="HUQ25:HUQ26"/>
    <mergeCell ref="HUR25:HUR26"/>
    <mergeCell ref="HUS25:HUS26"/>
    <mergeCell ref="HUT25:HUT26"/>
    <mergeCell ref="HUU25:HUU26"/>
    <mergeCell ref="HUV25:HUV26"/>
    <mergeCell ref="HUW25:HUW26"/>
    <mergeCell ref="HUX25:HUX26"/>
    <mergeCell ref="HUY25:HUY26"/>
    <mergeCell ref="HUZ25:HUZ26"/>
    <mergeCell ref="HVA25:HVA26"/>
    <mergeCell ref="HVB25:HVB26"/>
    <mergeCell ref="HVC25:HVC26"/>
    <mergeCell ref="HVD25:HVD26"/>
    <mergeCell ref="HVE25:HVE26"/>
    <mergeCell ref="HVF25:HVF26"/>
    <mergeCell ref="HVG25:HVG26"/>
    <mergeCell ref="HVH25:HVH26"/>
    <mergeCell ref="HVI25:HVI26"/>
    <mergeCell ref="HVJ25:HVJ26"/>
    <mergeCell ref="HVK25:HVK26"/>
    <mergeCell ref="HVL25:HVL26"/>
    <mergeCell ref="HSY25:HSY26"/>
    <mergeCell ref="HSZ25:HSZ26"/>
    <mergeCell ref="HTA25:HTA26"/>
    <mergeCell ref="HTB25:HTB26"/>
    <mergeCell ref="HTC25:HTC26"/>
    <mergeCell ref="HTD25:HTD26"/>
    <mergeCell ref="HTE25:HTE26"/>
    <mergeCell ref="HTF25:HTF26"/>
    <mergeCell ref="HTG25:HTG26"/>
    <mergeCell ref="HTH25:HTH26"/>
    <mergeCell ref="HTI25:HTI26"/>
    <mergeCell ref="HTJ25:HTJ26"/>
    <mergeCell ref="HTK25:HTK26"/>
    <mergeCell ref="HTL25:HTL26"/>
    <mergeCell ref="HTM25:HTM26"/>
    <mergeCell ref="HTN25:HTN26"/>
    <mergeCell ref="HTO25:HTO26"/>
    <mergeCell ref="HTP25:HTP26"/>
    <mergeCell ref="HTQ25:HTQ26"/>
    <mergeCell ref="HTR25:HTR26"/>
    <mergeCell ref="HTS25:HTS26"/>
    <mergeCell ref="HTT25:HTT26"/>
    <mergeCell ref="HTU25:HTU26"/>
    <mergeCell ref="HTV25:HTV26"/>
    <mergeCell ref="HTW25:HTW26"/>
    <mergeCell ref="HTX25:HTX26"/>
    <mergeCell ref="HTY25:HTY26"/>
    <mergeCell ref="HTZ25:HTZ26"/>
    <mergeCell ref="HUA25:HUA26"/>
    <mergeCell ref="HUB25:HUB26"/>
    <mergeCell ref="HUC25:HUC26"/>
    <mergeCell ref="HUD25:HUD26"/>
    <mergeCell ref="HUE25:HUE26"/>
    <mergeCell ref="HRR25:HRR26"/>
    <mergeCell ref="HRS25:HRS26"/>
    <mergeCell ref="HRT25:HRT26"/>
    <mergeCell ref="HRU25:HRU26"/>
    <mergeCell ref="HRV25:HRV26"/>
    <mergeCell ref="HRW25:HRW26"/>
    <mergeCell ref="HRX25:HRX26"/>
    <mergeCell ref="HRY25:HRY26"/>
    <mergeCell ref="HRZ25:HRZ26"/>
    <mergeCell ref="HSA25:HSA26"/>
    <mergeCell ref="HSB25:HSB26"/>
    <mergeCell ref="HSC25:HSC26"/>
    <mergeCell ref="HSD25:HSD26"/>
    <mergeCell ref="HSE25:HSE26"/>
    <mergeCell ref="HSF25:HSF26"/>
    <mergeCell ref="HSG25:HSG26"/>
    <mergeCell ref="HSH25:HSH26"/>
    <mergeCell ref="HSI25:HSI26"/>
    <mergeCell ref="HSJ25:HSJ26"/>
    <mergeCell ref="HSK25:HSK26"/>
    <mergeCell ref="HSL25:HSL26"/>
    <mergeCell ref="HSM25:HSM26"/>
    <mergeCell ref="HSN25:HSN26"/>
    <mergeCell ref="HSO25:HSO26"/>
    <mergeCell ref="HSP25:HSP26"/>
    <mergeCell ref="HSQ25:HSQ26"/>
    <mergeCell ref="HSR25:HSR26"/>
    <mergeCell ref="HSS25:HSS26"/>
    <mergeCell ref="HST25:HST26"/>
    <mergeCell ref="HSU25:HSU26"/>
    <mergeCell ref="HSV25:HSV26"/>
    <mergeCell ref="HSW25:HSW26"/>
    <mergeCell ref="HSX25:HSX26"/>
    <mergeCell ref="HQK25:HQK26"/>
    <mergeCell ref="HQL25:HQL26"/>
    <mergeCell ref="HQM25:HQM26"/>
    <mergeCell ref="HQN25:HQN26"/>
    <mergeCell ref="HQO25:HQO26"/>
    <mergeCell ref="HQP25:HQP26"/>
    <mergeCell ref="HQQ25:HQQ26"/>
    <mergeCell ref="HQR25:HQR26"/>
    <mergeCell ref="HQS25:HQS26"/>
    <mergeCell ref="HQT25:HQT26"/>
    <mergeCell ref="HQU25:HQU26"/>
    <mergeCell ref="HQV25:HQV26"/>
    <mergeCell ref="HQW25:HQW26"/>
    <mergeCell ref="HQX25:HQX26"/>
    <mergeCell ref="HQY25:HQY26"/>
    <mergeCell ref="HQZ25:HQZ26"/>
    <mergeCell ref="HRA25:HRA26"/>
    <mergeCell ref="HRB25:HRB26"/>
    <mergeCell ref="HRC25:HRC26"/>
    <mergeCell ref="HRD25:HRD26"/>
    <mergeCell ref="HRE25:HRE26"/>
    <mergeCell ref="HRF25:HRF26"/>
    <mergeCell ref="HRG25:HRG26"/>
    <mergeCell ref="HRH25:HRH26"/>
    <mergeCell ref="HRI25:HRI26"/>
    <mergeCell ref="HRJ25:HRJ26"/>
    <mergeCell ref="HRK25:HRK26"/>
    <mergeCell ref="HRL25:HRL26"/>
    <mergeCell ref="HRM25:HRM26"/>
    <mergeCell ref="HRN25:HRN26"/>
    <mergeCell ref="HRO25:HRO26"/>
    <mergeCell ref="HRP25:HRP26"/>
    <mergeCell ref="HRQ25:HRQ26"/>
    <mergeCell ref="HPD25:HPD26"/>
    <mergeCell ref="HPE25:HPE26"/>
    <mergeCell ref="HPF25:HPF26"/>
    <mergeCell ref="HPG25:HPG26"/>
    <mergeCell ref="HPH25:HPH26"/>
    <mergeCell ref="HPI25:HPI26"/>
    <mergeCell ref="HPJ25:HPJ26"/>
    <mergeCell ref="HPK25:HPK26"/>
    <mergeCell ref="HPL25:HPL26"/>
    <mergeCell ref="HPM25:HPM26"/>
    <mergeCell ref="HPN25:HPN26"/>
    <mergeCell ref="HPO25:HPO26"/>
    <mergeCell ref="HPP25:HPP26"/>
    <mergeCell ref="HPQ25:HPQ26"/>
    <mergeCell ref="HPR25:HPR26"/>
    <mergeCell ref="HPS25:HPS26"/>
    <mergeCell ref="HPT25:HPT26"/>
    <mergeCell ref="HPU25:HPU26"/>
    <mergeCell ref="HPV25:HPV26"/>
    <mergeCell ref="HPW25:HPW26"/>
    <mergeCell ref="HPX25:HPX26"/>
    <mergeCell ref="HPY25:HPY26"/>
    <mergeCell ref="HPZ25:HPZ26"/>
    <mergeCell ref="HQA25:HQA26"/>
    <mergeCell ref="HQB25:HQB26"/>
    <mergeCell ref="HQC25:HQC26"/>
    <mergeCell ref="HQD25:HQD26"/>
    <mergeCell ref="HQE25:HQE26"/>
    <mergeCell ref="HQF25:HQF26"/>
    <mergeCell ref="HQG25:HQG26"/>
    <mergeCell ref="HQH25:HQH26"/>
    <mergeCell ref="HQI25:HQI26"/>
    <mergeCell ref="HQJ25:HQJ26"/>
    <mergeCell ref="HNW25:HNW26"/>
    <mergeCell ref="HNX25:HNX26"/>
    <mergeCell ref="HNY25:HNY26"/>
    <mergeCell ref="HNZ25:HNZ26"/>
    <mergeCell ref="HOA25:HOA26"/>
    <mergeCell ref="HOB25:HOB26"/>
    <mergeCell ref="HOC25:HOC26"/>
    <mergeCell ref="HOD25:HOD26"/>
    <mergeCell ref="HOE25:HOE26"/>
    <mergeCell ref="HOF25:HOF26"/>
    <mergeCell ref="HOG25:HOG26"/>
    <mergeCell ref="HOH25:HOH26"/>
    <mergeCell ref="HOI25:HOI26"/>
    <mergeCell ref="HOJ25:HOJ26"/>
    <mergeCell ref="HOK25:HOK26"/>
    <mergeCell ref="HOL25:HOL26"/>
    <mergeCell ref="HOM25:HOM26"/>
    <mergeCell ref="HON25:HON26"/>
    <mergeCell ref="HOO25:HOO26"/>
    <mergeCell ref="HOP25:HOP26"/>
    <mergeCell ref="HOQ25:HOQ26"/>
    <mergeCell ref="HOR25:HOR26"/>
    <mergeCell ref="HOS25:HOS26"/>
    <mergeCell ref="HOT25:HOT26"/>
    <mergeCell ref="HOU25:HOU26"/>
    <mergeCell ref="HOV25:HOV26"/>
    <mergeCell ref="HOW25:HOW26"/>
    <mergeCell ref="HOX25:HOX26"/>
    <mergeCell ref="HOY25:HOY26"/>
    <mergeCell ref="HOZ25:HOZ26"/>
    <mergeCell ref="HPA25:HPA26"/>
    <mergeCell ref="HPB25:HPB26"/>
    <mergeCell ref="HPC25:HPC26"/>
    <mergeCell ref="HMP25:HMP26"/>
    <mergeCell ref="HMQ25:HMQ26"/>
    <mergeCell ref="HMR25:HMR26"/>
    <mergeCell ref="HMS25:HMS26"/>
    <mergeCell ref="HMT25:HMT26"/>
    <mergeCell ref="HMU25:HMU26"/>
    <mergeCell ref="HMV25:HMV26"/>
    <mergeCell ref="HMW25:HMW26"/>
    <mergeCell ref="HMX25:HMX26"/>
    <mergeCell ref="HMY25:HMY26"/>
    <mergeCell ref="HMZ25:HMZ26"/>
    <mergeCell ref="HNA25:HNA26"/>
    <mergeCell ref="HNB25:HNB26"/>
    <mergeCell ref="HNC25:HNC26"/>
    <mergeCell ref="HND25:HND26"/>
    <mergeCell ref="HNE25:HNE26"/>
    <mergeCell ref="HNF25:HNF26"/>
    <mergeCell ref="HNG25:HNG26"/>
    <mergeCell ref="HNH25:HNH26"/>
    <mergeCell ref="HNI25:HNI26"/>
    <mergeCell ref="HNJ25:HNJ26"/>
    <mergeCell ref="HNK25:HNK26"/>
    <mergeCell ref="HNL25:HNL26"/>
    <mergeCell ref="HNM25:HNM26"/>
    <mergeCell ref="HNN25:HNN26"/>
    <mergeCell ref="HNO25:HNO26"/>
    <mergeCell ref="HNP25:HNP26"/>
    <mergeCell ref="HNQ25:HNQ26"/>
    <mergeCell ref="HNR25:HNR26"/>
    <mergeCell ref="HNS25:HNS26"/>
    <mergeCell ref="HNT25:HNT26"/>
    <mergeCell ref="HNU25:HNU26"/>
    <mergeCell ref="HNV25:HNV26"/>
    <mergeCell ref="HLI25:HLI26"/>
    <mergeCell ref="HLJ25:HLJ26"/>
    <mergeCell ref="HLK25:HLK26"/>
    <mergeCell ref="HLL25:HLL26"/>
    <mergeCell ref="HLM25:HLM26"/>
    <mergeCell ref="HLN25:HLN26"/>
    <mergeCell ref="HLO25:HLO26"/>
    <mergeCell ref="HLP25:HLP26"/>
    <mergeCell ref="HLQ25:HLQ26"/>
    <mergeCell ref="HLR25:HLR26"/>
    <mergeCell ref="HLS25:HLS26"/>
    <mergeCell ref="HLT25:HLT26"/>
    <mergeCell ref="HLU25:HLU26"/>
    <mergeCell ref="HLV25:HLV26"/>
    <mergeCell ref="HLW25:HLW26"/>
    <mergeCell ref="HLX25:HLX26"/>
    <mergeCell ref="HLY25:HLY26"/>
    <mergeCell ref="HLZ25:HLZ26"/>
    <mergeCell ref="HMA25:HMA26"/>
    <mergeCell ref="HMB25:HMB26"/>
    <mergeCell ref="HMC25:HMC26"/>
    <mergeCell ref="HMD25:HMD26"/>
    <mergeCell ref="HME25:HME26"/>
    <mergeCell ref="HMF25:HMF26"/>
    <mergeCell ref="HMG25:HMG26"/>
    <mergeCell ref="HMH25:HMH26"/>
    <mergeCell ref="HMI25:HMI26"/>
    <mergeCell ref="HMJ25:HMJ26"/>
    <mergeCell ref="HMK25:HMK26"/>
    <mergeCell ref="HML25:HML26"/>
    <mergeCell ref="HMM25:HMM26"/>
    <mergeCell ref="HMN25:HMN26"/>
    <mergeCell ref="HMO25:HMO26"/>
    <mergeCell ref="HKB25:HKB26"/>
    <mergeCell ref="HKC25:HKC26"/>
    <mergeCell ref="HKD25:HKD26"/>
    <mergeCell ref="HKE25:HKE26"/>
    <mergeCell ref="HKF25:HKF26"/>
    <mergeCell ref="HKG25:HKG26"/>
    <mergeCell ref="HKH25:HKH26"/>
    <mergeCell ref="HKI25:HKI26"/>
    <mergeCell ref="HKJ25:HKJ26"/>
    <mergeCell ref="HKK25:HKK26"/>
    <mergeCell ref="HKL25:HKL26"/>
    <mergeCell ref="HKM25:HKM26"/>
    <mergeCell ref="HKN25:HKN26"/>
    <mergeCell ref="HKO25:HKO26"/>
    <mergeCell ref="HKP25:HKP26"/>
    <mergeCell ref="HKQ25:HKQ26"/>
    <mergeCell ref="HKR25:HKR26"/>
    <mergeCell ref="HKS25:HKS26"/>
    <mergeCell ref="HKT25:HKT26"/>
    <mergeCell ref="HKU25:HKU26"/>
    <mergeCell ref="HKV25:HKV26"/>
    <mergeCell ref="HKW25:HKW26"/>
    <mergeCell ref="HKX25:HKX26"/>
    <mergeCell ref="HKY25:HKY26"/>
    <mergeCell ref="HKZ25:HKZ26"/>
    <mergeCell ref="HLA25:HLA26"/>
    <mergeCell ref="HLB25:HLB26"/>
    <mergeCell ref="HLC25:HLC26"/>
    <mergeCell ref="HLD25:HLD26"/>
    <mergeCell ref="HLE25:HLE26"/>
    <mergeCell ref="HLF25:HLF26"/>
    <mergeCell ref="HLG25:HLG26"/>
    <mergeCell ref="HLH25:HLH26"/>
    <mergeCell ref="HIU25:HIU26"/>
    <mergeCell ref="HIV25:HIV26"/>
    <mergeCell ref="HIW25:HIW26"/>
    <mergeCell ref="HIX25:HIX26"/>
    <mergeCell ref="HIY25:HIY26"/>
    <mergeCell ref="HIZ25:HIZ26"/>
    <mergeCell ref="HJA25:HJA26"/>
    <mergeCell ref="HJB25:HJB26"/>
    <mergeCell ref="HJC25:HJC26"/>
    <mergeCell ref="HJD25:HJD26"/>
    <mergeCell ref="HJE25:HJE26"/>
    <mergeCell ref="HJF25:HJF26"/>
    <mergeCell ref="HJG25:HJG26"/>
    <mergeCell ref="HJH25:HJH26"/>
    <mergeCell ref="HJI25:HJI26"/>
    <mergeCell ref="HJJ25:HJJ26"/>
    <mergeCell ref="HJK25:HJK26"/>
    <mergeCell ref="HJL25:HJL26"/>
    <mergeCell ref="HJM25:HJM26"/>
    <mergeCell ref="HJN25:HJN26"/>
    <mergeCell ref="HJO25:HJO26"/>
    <mergeCell ref="HJP25:HJP26"/>
    <mergeCell ref="HJQ25:HJQ26"/>
    <mergeCell ref="HJR25:HJR26"/>
    <mergeCell ref="HJS25:HJS26"/>
    <mergeCell ref="HJT25:HJT26"/>
    <mergeCell ref="HJU25:HJU26"/>
    <mergeCell ref="HJV25:HJV26"/>
    <mergeCell ref="HJW25:HJW26"/>
    <mergeCell ref="HJX25:HJX26"/>
    <mergeCell ref="HJY25:HJY26"/>
    <mergeCell ref="HJZ25:HJZ26"/>
    <mergeCell ref="HKA25:HKA26"/>
    <mergeCell ref="HHN25:HHN26"/>
    <mergeCell ref="HHO25:HHO26"/>
    <mergeCell ref="HHP25:HHP26"/>
    <mergeCell ref="HHQ25:HHQ26"/>
    <mergeCell ref="HHR25:HHR26"/>
    <mergeCell ref="HHS25:HHS26"/>
    <mergeCell ref="HHT25:HHT26"/>
    <mergeCell ref="HHU25:HHU26"/>
    <mergeCell ref="HHV25:HHV26"/>
    <mergeCell ref="HHW25:HHW26"/>
    <mergeCell ref="HHX25:HHX26"/>
    <mergeCell ref="HHY25:HHY26"/>
    <mergeCell ref="HHZ25:HHZ26"/>
    <mergeCell ref="HIA25:HIA26"/>
    <mergeCell ref="HIB25:HIB26"/>
    <mergeCell ref="HIC25:HIC26"/>
    <mergeCell ref="HID25:HID26"/>
    <mergeCell ref="HIE25:HIE26"/>
    <mergeCell ref="HIF25:HIF26"/>
    <mergeCell ref="HIG25:HIG26"/>
    <mergeCell ref="HIH25:HIH26"/>
    <mergeCell ref="HII25:HII26"/>
    <mergeCell ref="HIJ25:HIJ26"/>
    <mergeCell ref="HIK25:HIK26"/>
    <mergeCell ref="HIL25:HIL26"/>
    <mergeCell ref="HIM25:HIM26"/>
    <mergeCell ref="HIN25:HIN26"/>
    <mergeCell ref="HIO25:HIO26"/>
    <mergeCell ref="HIP25:HIP26"/>
    <mergeCell ref="HIQ25:HIQ26"/>
    <mergeCell ref="HIR25:HIR26"/>
    <mergeCell ref="HIS25:HIS26"/>
    <mergeCell ref="HIT25:HIT26"/>
    <mergeCell ref="HGG25:HGG26"/>
    <mergeCell ref="HGH25:HGH26"/>
    <mergeCell ref="HGI25:HGI26"/>
    <mergeCell ref="HGJ25:HGJ26"/>
    <mergeCell ref="HGK25:HGK26"/>
    <mergeCell ref="HGL25:HGL26"/>
    <mergeCell ref="HGM25:HGM26"/>
    <mergeCell ref="HGN25:HGN26"/>
    <mergeCell ref="HGO25:HGO26"/>
    <mergeCell ref="HGP25:HGP26"/>
    <mergeCell ref="HGQ25:HGQ26"/>
    <mergeCell ref="HGR25:HGR26"/>
    <mergeCell ref="HGS25:HGS26"/>
    <mergeCell ref="HGT25:HGT26"/>
    <mergeCell ref="HGU25:HGU26"/>
    <mergeCell ref="HGV25:HGV26"/>
    <mergeCell ref="HGW25:HGW26"/>
    <mergeCell ref="HGX25:HGX26"/>
    <mergeCell ref="HGY25:HGY26"/>
    <mergeCell ref="HGZ25:HGZ26"/>
    <mergeCell ref="HHA25:HHA26"/>
    <mergeCell ref="HHB25:HHB26"/>
    <mergeCell ref="HHC25:HHC26"/>
    <mergeCell ref="HHD25:HHD26"/>
    <mergeCell ref="HHE25:HHE26"/>
    <mergeCell ref="HHF25:HHF26"/>
    <mergeCell ref="HHG25:HHG26"/>
    <mergeCell ref="HHH25:HHH26"/>
    <mergeCell ref="HHI25:HHI26"/>
    <mergeCell ref="HHJ25:HHJ26"/>
    <mergeCell ref="HHK25:HHK26"/>
    <mergeCell ref="HHL25:HHL26"/>
    <mergeCell ref="HHM25:HHM26"/>
    <mergeCell ref="HEZ25:HEZ26"/>
    <mergeCell ref="HFA25:HFA26"/>
    <mergeCell ref="HFB25:HFB26"/>
    <mergeCell ref="HFC25:HFC26"/>
    <mergeCell ref="HFD25:HFD26"/>
    <mergeCell ref="HFE25:HFE26"/>
    <mergeCell ref="HFF25:HFF26"/>
    <mergeCell ref="HFG25:HFG26"/>
    <mergeCell ref="HFH25:HFH26"/>
    <mergeCell ref="HFI25:HFI26"/>
    <mergeCell ref="HFJ25:HFJ26"/>
    <mergeCell ref="HFK25:HFK26"/>
    <mergeCell ref="HFL25:HFL26"/>
    <mergeCell ref="HFM25:HFM26"/>
    <mergeCell ref="HFN25:HFN26"/>
    <mergeCell ref="HFO25:HFO26"/>
    <mergeCell ref="HFP25:HFP26"/>
    <mergeCell ref="HFQ25:HFQ26"/>
    <mergeCell ref="HFR25:HFR26"/>
    <mergeCell ref="HFS25:HFS26"/>
    <mergeCell ref="HFT25:HFT26"/>
    <mergeCell ref="HFU25:HFU26"/>
    <mergeCell ref="HFV25:HFV26"/>
    <mergeCell ref="HFW25:HFW26"/>
    <mergeCell ref="HFX25:HFX26"/>
    <mergeCell ref="HFY25:HFY26"/>
    <mergeCell ref="HFZ25:HFZ26"/>
    <mergeCell ref="HGA25:HGA26"/>
    <mergeCell ref="HGB25:HGB26"/>
    <mergeCell ref="HGC25:HGC26"/>
    <mergeCell ref="HGD25:HGD26"/>
    <mergeCell ref="HGE25:HGE26"/>
    <mergeCell ref="HGF25:HGF26"/>
    <mergeCell ref="HDS25:HDS26"/>
    <mergeCell ref="HDT25:HDT26"/>
    <mergeCell ref="HDU25:HDU26"/>
    <mergeCell ref="HDV25:HDV26"/>
    <mergeCell ref="HDW25:HDW26"/>
    <mergeCell ref="HDX25:HDX26"/>
    <mergeCell ref="HDY25:HDY26"/>
    <mergeCell ref="HDZ25:HDZ26"/>
    <mergeCell ref="HEA25:HEA26"/>
    <mergeCell ref="HEB25:HEB26"/>
    <mergeCell ref="HEC25:HEC26"/>
    <mergeCell ref="HED25:HED26"/>
    <mergeCell ref="HEE25:HEE26"/>
    <mergeCell ref="HEF25:HEF26"/>
    <mergeCell ref="HEG25:HEG26"/>
    <mergeCell ref="HEH25:HEH26"/>
    <mergeCell ref="HEI25:HEI26"/>
    <mergeCell ref="HEJ25:HEJ26"/>
    <mergeCell ref="HEK25:HEK26"/>
    <mergeCell ref="HEL25:HEL26"/>
    <mergeCell ref="HEM25:HEM26"/>
    <mergeCell ref="HEN25:HEN26"/>
    <mergeCell ref="HEO25:HEO26"/>
    <mergeCell ref="HEP25:HEP26"/>
    <mergeCell ref="HEQ25:HEQ26"/>
    <mergeCell ref="HER25:HER26"/>
    <mergeCell ref="HES25:HES26"/>
    <mergeCell ref="HET25:HET26"/>
    <mergeCell ref="HEU25:HEU26"/>
    <mergeCell ref="HEV25:HEV26"/>
    <mergeCell ref="HEW25:HEW26"/>
    <mergeCell ref="HEX25:HEX26"/>
    <mergeCell ref="HEY25:HEY26"/>
    <mergeCell ref="HCL25:HCL26"/>
    <mergeCell ref="HCM25:HCM26"/>
    <mergeCell ref="HCN25:HCN26"/>
    <mergeCell ref="HCO25:HCO26"/>
    <mergeCell ref="HCP25:HCP26"/>
    <mergeCell ref="HCQ25:HCQ26"/>
    <mergeCell ref="HCR25:HCR26"/>
    <mergeCell ref="HCS25:HCS26"/>
    <mergeCell ref="HCT25:HCT26"/>
    <mergeCell ref="HCU25:HCU26"/>
    <mergeCell ref="HCV25:HCV26"/>
    <mergeCell ref="HCW25:HCW26"/>
    <mergeCell ref="HCX25:HCX26"/>
    <mergeCell ref="HCY25:HCY26"/>
    <mergeCell ref="HCZ25:HCZ26"/>
    <mergeCell ref="HDA25:HDA26"/>
    <mergeCell ref="HDB25:HDB26"/>
    <mergeCell ref="HDC25:HDC26"/>
    <mergeCell ref="HDD25:HDD26"/>
    <mergeCell ref="HDE25:HDE26"/>
    <mergeCell ref="HDF25:HDF26"/>
    <mergeCell ref="HDG25:HDG26"/>
    <mergeCell ref="HDH25:HDH26"/>
    <mergeCell ref="HDI25:HDI26"/>
    <mergeCell ref="HDJ25:HDJ26"/>
    <mergeCell ref="HDK25:HDK26"/>
    <mergeCell ref="HDL25:HDL26"/>
    <mergeCell ref="HDM25:HDM26"/>
    <mergeCell ref="HDN25:HDN26"/>
    <mergeCell ref="HDO25:HDO26"/>
    <mergeCell ref="HDP25:HDP26"/>
    <mergeCell ref="HDQ25:HDQ26"/>
    <mergeCell ref="HDR25:HDR26"/>
    <mergeCell ref="HBE25:HBE26"/>
    <mergeCell ref="HBF25:HBF26"/>
    <mergeCell ref="HBG25:HBG26"/>
    <mergeCell ref="HBH25:HBH26"/>
    <mergeCell ref="HBI25:HBI26"/>
    <mergeCell ref="HBJ25:HBJ26"/>
    <mergeCell ref="HBK25:HBK26"/>
    <mergeCell ref="HBL25:HBL26"/>
    <mergeCell ref="HBM25:HBM26"/>
    <mergeCell ref="HBN25:HBN26"/>
    <mergeCell ref="HBO25:HBO26"/>
    <mergeCell ref="HBP25:HBP26"/>
    <mergeCell ref="HBQ25:HBQ26"/>
    <mergeCell ref="HBR25:HBR26"/>
    <mergeCell ref="HBS25:HBS26"/>
    <mergeCell ref="HBT25:HBT26"/>
    <mergeCell ref="HBU25:HBU26"/>
    <mergeCell ref="HBV25:HBV26"/>
    <mergeCell ref="HBW25:HBW26"/>
    <mergeCell ref="HBX25:HBX26"/>
    <mergeCell ref="HBY25:HBY26"/>
    <mergeCell ref="HBZ25:HBZ26"/>
    <mergeCell ref="HCA25:HCA26"/>
    <mergeCell ref="HCB25:HCB26"/>
    <mergeCell ref="HCC25:HCC26"/>
    <mergeCell ref="HCD25:HCD26"/>
    <mergeCell ref="HCE25:HCE26"/>
    <mergeCell ref="HCF25:HCF26"/>
    <mergeCell ref="HCG25:HCG26"/>
    <mergeCell ref="HCH25:HCH26"/>
    <mergeCell ref="HCI25:HCI26"/>
    <mergeCell ref="HCJ25:HCJ26"/>
    <mergeCell ref="HCK25:HCK26"/>
    <mergeCell ref="GZX25:GZX26"/>
    <mergeCell ref="GZY25:GZY26"/>
    <mergeCell ref="GZZ25:GZZ26"/>
    <mergeCell ref="HAA25:HAA26"/>
    <mergeCell ref="HAB25:HAB26"/>
    <mergeCell ref="HAC25:HAC26"/>
    <mergeCell ref="HAD25:HAD26"/>
    <mergeCell ref="HAE25:HAE26"/>
    <mergeCell ref="HAF25:HAF26"/>
    <mergeCell ref="HAG25:HAG26"/>
    <mergeCell ref="HAH25:HAH26"/>
    <mergeCell ref="HAI25:HAI26"/>
    <mergeCell ref="HAJ25:HAJ26"/>
    <mergeCell ref="HAK25:HAK26"/>
    <mergeCell ref="HAL25:HAL26"/>
    <mergeCell ref="HAM25:HAM26"/>
    <mergeCell ref="HAN25:HAN26"/>
    <mergeCell ref="HAO25:HAO26"/>
    <mergeCell ref="HAP25:HAP26"/>
    <mergeCell ref="HAQ25:HAQ26"/>
    <mergeCell ref="HAR25:HAR26"/>
    <mergeCell ref="HAS25:HAS26"/>
    <mergeCell ref="HAT25:HAT26"/>
    <mergeCell ref="HAU25:HAU26"/>
    <mergeCell ref="HAV25:HAV26"/>
    <mergeCell ref="HAW25:HAW26"/>
    <mergeCell ref="HAX25:HAX26"/>
    <mergeCell ref="HAY25:HAY26"/>
    <mergeCell ref="HAZ25:HAZ26"/>
    <mergeCell ref="HBA25:HBA26"/>
    <mergeCell ref="HBB25:HBB26"/>
    <mergeCell ref="HBC25:HBC26"/>
    <mergeCell ref="HBD25:HBD26"/>
    <mergeCell ref="GYQ25:GYQ26"/>
    <mergeCell ref="GYR25:GYR26"/>
    <mergeCell ref="GYS25:GYS26"/>
    <mergeCell ref="GYT25:GYT26"/>
    <mergeCell ref="GYU25:GYU26"/>
    <mergeCell ref="GYV25:GYV26"/>
    <mergeCell ref="GYW25:GYW26"/>
    <mergeCell ref="GYX25:GYX26"/>
    <mergeCell ref="GYY25:GYY26"/>
    <mergeCell ref="GYZ25:GYZ26"/>
    <mergeCell ref="GZA25:GZA26"/>
    <mergeCell ref="GZB25:GZB26"/>
    <mergeCell ref="GZC25:GZC26"/>
    <mergeCell ref="GZD25:GZD26"/>
    <mergeCell ref="GZE25:GZE26"/>
    <mergeCell ref="GZF25:GZF26"/>
    <mergeCell ref="GZG25:GZG26"/>
    <mergeCell ref="GZH25:GZH26"/>
    <mergeCell ref="GZI25:GZI26"/>
    <mergeCell ref="GZJ25:GZJ26"/>
    <mergeCell ref="GZK25:GZK26"/>
    <mergeCell ref="GZL25:GZL26"/>
    <mergeCell ref="GZM25:GZM26"/>
    <mergeCell ref="GZN25:GZN26"/>
    <mergeCell ref="GZO25:GZO26"/>
    <mergeCell ref="GZP25:GZP26"/>
    <mergeCell ref="GZQ25:GZQ26"/>
    <mergeCell ref="GZR25:GZR26"/>
    <mergeCell ref="GZS25:GZS26"/>
    <mergeCell ref="GZT25:GZT26"/>
    <mergeCell ref="GZU25:GZU26"/>
    <mergeCell ref="GZV25:GZV26"/>
    <mergeCell ref="GZW25:GZW26"/>
    <mergeCell ref="GXJ25:GXJ26"/>
    <mergeCell ref="GXK25:GXK26"/>
    <mergeCell ref="GXL25:GXL26"/>
    <mergeCell ref="GXM25:GXM26"/>
    <mergeCell ref="GXN25:GXN26"/>
    <mergeCell ref="GXO25:GXO26"/>
    <mergeCell ref="GXP25:GXP26"/>
    <mergeCell ref="GXQ25:GXQ26"/>
    <mergeCell ref="GXR25:GXR26"/>
    <mergeCell ref="GXS25:GXS26"/>
    <mergeCell ref="GXT25:GXT26"/>
    <mergeCell ref="GXU25:GXU26"/>
    <mergeCell ref="GXV25:GXV26"/>
    <mergeCell ref="GXW25:GXW26"/>
    <mergeCell ref="GXX25:GXX26"/>
    <mergeCell ref="GXY25:GXY26"/>
    <mergeCell ref="GXZ25:GXZ26"/>
    <mergeCell ref="GYA25:GYA26"/>
    <mergeCell ref="GYB25:GYB26"/>
    <mergeCell ref="GYC25:GYC26"/>
    <mergeCell ref="GYD25:GYD26"/>
    <mergeCell ref="GYE25:GYE26"/>
    <mergeCell ref="GYF25:GYF26"/>
    <mergeCell ref="GYG25:GYG26"/>
    <mergeCell ref="GYH25:GYH26"/>
    <mergeCell ref="GYI25:GYI26"/>
    <mergeCell ref="GYJ25:GYJ26"/>
    <mergeCell ref="GYK25:GYK26"/>
    <mergeCell ref="GYL25:GYL26"/>
    <mergeCell ref="GYM25:GYM26"/>
    <mergeCell ref="GYN25:GYN26"/>
    <mergeCell ref="GYO25:GYO26"/>
    <mergeCell ref="GYP25:GYP26"/>
    <mergeCell ref="GWC25:GWC26"/>
    <mergeCell ref="GWD25:GWD26"/>
    <mergeCell ref="GWE25:GWE26"/>
    <mergeCell ref="GWF25:GWF26"/>
    <mergeCell ref="GWG25:GWG26"/>
    <mergeCell ref="GWH25:GWH26"/>
    <mergeCell ref="GWI25:GWI26"/>
    <mergeCell ref="GWJ25:GWJ26"/>
    <mergeCell ref="GWK25:GWK26"/>
    <mergeCell ref="GWL25:GWL26"/>
    <mergeCell ref="GWM25:GWM26"/>
    <mergeCell ref="GWN25:GWN26"/>
    <mergeCell ref="GWO25:GWO26"/>
    <mergeCell ref="GWP25:GWP26"/>
    <mergeCell ref="GWQ25:GWQ26"/>
    <mergeCell ref="GWR25:GWR26"/>
    <mergeCell ref="GWS25:GWS26"/>
    <mergeCell ref="GWT25:GWT26"/>
    <mergeCell ref="GWU25:GWU26"/>
    <mergeCell ref="GWV25:GWV26"/>
    <mergeCell ref="GWW25:GWW26"/>
    <mergeCell ref="GWX25:GWX26"/>
    <mergeCell ref="GWY25:GWY26"/>
    <mergeCell ref="GWZ25:GWZ26"/>
    <mergeCell ref="GXA25:GXA26"/>
    <mergeCell ref="GXB25:GXB26"/>
    <mergeCell ref="GXC25:GXC26"/>
    <mergeCell ref="GXD25:GXD26"/>
    <mergeCell ref="GXE25:GXE26"/>
    <mergeCell ref="GXF25:GXF26"/>
    <mergeCell ref="GXG25:GXG26"/>
    <mergeCell ref="GXH25:GXH26"/>
    <mergeCell ref="GXI25:GXI26"/>
    <mergeCell ref="GUV25:GUV26"/>
    <mergeCell ref="GUW25:GUW26"/>
    <mergeCell ref="GUX25:GUX26"/>
    <mergeCell ref="GUY25:GUY26"/>
    <mergeCell ref="GUZ25:GUZ26"/>
    <mergeCell ref="GVA25:GVA26"/>
    <mergeCell ref="GVB25:GVB26"/>
    <mergeCell ref="GVC25:GVC26"/>
    <mergeCell ref="GVD25:GVD26"/>
    <mergeCell ref="GVE25:GVE26"/>
    <mergeCell ref="GVF25:GVF26"/>
    <mergeCell ref="GVG25:GVG26"/>
    <mergeCell ref="GVH25:GVH26"/>
    <mergeCell ref="GVI25:GVI26"/>
    <mergeCell ref="GVJ25:GVJ26"/>
    <mergeCell ref="GVK25:GVK26"/>
    <mergeCell ref="GVL25:GVL26"/>
    <mergeCell ref="GVM25:GVM26"/>
    <mergeCell ref="GVN25:GVN26"/>
    <mergeCell ref="GVO25:GVO26"/>
    <mergeCell ref="GVP25:GVP26"/>
    <mergeCell ref="GVQ25:GVQ26"/>
    <mergeCell ref="GVR25:GVR26"/>
    <mergeCell ref="GVS25:GVS26"/>
    <mergeCell ref="GVT25:GVT26"/>
    <mergeCell ref="GVU25:GVU26"/>
    <mergeCell ref="GVV25:GVV26"/>
    <mergeCell ref="GVW25:GVW26"/>
    <mergeCell ref="GVX25:GVX26"/>
    <mergeCell ref="GVY25:GVY26"/>
    <mergeCell ref="GVZ25:GVZ26"/>
    <mergeCell ref="GWA25:GWA26"/>
    <mergeCell ref="GWB25:GWB26"/>
    <mergeCell ref="GTO25:GTO26"/>
    <mergeCell ref="GTP25:GTP26"/>
    <mergeCell ref="GTQ25:GTQ26"/>
    <mergeCell ref="GTR25:GTR26"/>
    <mergeCell ref="GTS25:GTS26"/>
    <mergeCell ref="GTT25:GTT26"/>
    <mergeCell ref="GTU25:GTU26"/>
    <mergeCell ref="GTV25:GTV26"/>
    <mergeCell ref="GTW25:GTW26"/>
    <mergeCell ref="GTX25:GTX26"/>
    <mergeCell ref="GTY25:GTY26"/>
    <mergeCell ref="GTZ25:GTZ26"/>
    <mergeCell ref="GUA25:GUA26"/>
    <mergeCell ref="GUB25:GUB26"/>
    <mergeCell ref="GUC25:GUC26"/>
    <mergeCell ref="GUD25:GUD26"/>
    <mergeCell ref="GUE25:GUE26"/>
    <mergeCell ref="GUF25:GUF26"/>
    <mergeCell ref="GUG25:GUG26"/>
    <mergeCell ref="GUH25:GUH26"/>
    <mergeCell ref="GUI25:GUI26"/>
    <mergeCell ref="GUJ25:GUJ26"/>
    <mergeCell ref="GUK25:GUK26"/>
    <mergeCell ref="GUL25:GUL26"/>
    <mergeCell ref="GUM25:GUM26"/>
    <mergeCell ref="GUN25:GUN26"/>
    <mergeCell ref="GUO25:GUO26"/>
    <mergeCell ref="GUP25:GUP26"/>
    <mergeCell ref="GUQ25:GUQ26"/>
    <mergeCell ref="GUR25:GUR26"/>
    <mergeCell ref="GUS25:GUS26"/>
    <mergeCell ref="GUT25:GUT26"/>
    <mergeCell ref="GUU25:GUU26"/>
    <mergeCell ref="GSH25:GSH26"/>
    <mergeCell ref="GSI25:GSI26"/>
    <mergeCell ref="GSJ25:GSJ26"/>
    <mergeCell ref="GSK25:GSK26"/>
    <mergeCell ref="GSL25:GSL26"/>
    <mergeCell ref="GSM25:GSM26"/>
    <mergeCell ref="GSN25:GSN26"/>
    <mergeCell ref="GSO25:GSO26"/>
    <mergeCell ref="GSP25:GSP26"/>
    <mergeCell ref="GSQ25:GSQ26"/>
    <mergeCell ref="GSR25:GSR26"/>
    <mergeCell ref="GSS25:GSS26"/>
    <mergeCell ref="GST25:GST26"/>
    <mergeCell ref="GSU25:GSU26"/>
    <mergeCell ref="GSV25:GSV26"/>
    <mergeCell ref="GSW25:GSW26"/>
    <mergeCell ref="GSX25:GSX26"/>
    <mergeCell ref="GSY25:GSY26"/>
    <mergeCell ref="GSZ25:GSZ26"/>
    <mergeCell ref="GTA25:GTA26"/>
    <mergeCell ref="GTB25:GTB26"/>
    <mergeCell ref="GTC25:GTC26"/>
    <mergeCell ref="GTD25:GTD26"/>
    <mergeCell ref="GTE25:GTE26"/>
    <mergeCell ref="GTF25:GTF26"/>
    <mergeCell ref="GTG25:GTG26"/>
    <mergeCell ref="GTH25:GTH26"/>
    <mergeCell ref="GTI25:GTI26"/>
    <mergeCell ref="GTJ25:GTJ26"/>
    <mergeCell ref="GTK25:GTK26"/>
    <mergeCell ref="GTL25:GTL26"/>
    <mergeCell ref="GTM25:GTM26"/>
    <mergeCell ref="GTN25:GTN26"/>
    <mergeCell ref="GRA25:GRA26"/>
    <mergeCell ref="GRB25:GRB26"/>
    <mergeCell ref="GRC25:GRC26"/>
    <mergeCell ref="GRD25:GRD26"/>
    <mergeCell ref="GRE25:GRE26"/>
    <mergeCell ref="GRF25:GRF26"/>
    <mergeCell ref="GRG25:GRG26"/>
    <mergeCell ref="GRH25:GRH26"/>
    <mergeCell ref="GRI25:GRI26"/>
    <mergeCell ref="GRJ25:GRJ26"/>
    <mergeCell ref="GRK25:GRK26"/>
    <mergeCell ref="GRL25:GRL26"/>
    <mergeCell ref="GRM25:GRM26"/>
    <mergeCell ref="GRN25:GRN26"/>
    <mergeCell ref="GRO25:GRO26"/>
    <mergeCell ref="GRP25:GRP26"/>
    <mergeCell ref="GRQ25:GRQ26"/>
    <mergeCell ref="GRR25:GRR26"/>
    <mergeCell ref="GRS25:GRS26"/>
    <mergeCell ref="GRT25:GRT26"/>
    <mergeCell ref="GRU25:GRU26"/>
    <mergeCell ref="GRV25:GRV26"/>
    <mergeCell ref="GRW25:GRW26"/>
    <mergeCell ref="GRX25:GRX26"/>
    <mergeCell ref="GRY25:GRY26"/>
    <mergeCell ref="GRZ25:GRZ26"/>
    <mergeCell ref="GSA25:GSA26"/>
    <mergeCell ref="GSB25:GSB26"/>
    <mergeCell ref="GSC25:GSC26"/>
    <mergeCell ref="GSD25:GSD26"/>
    <mergeCell ref="GSE25:GSE26"/>
    <mergeCell ref="GSF25:GSF26"/>
    <mergeCell ref="GSG25:GSG26"/>
    <mergeCell ref="GPT25:GPT26"/>
    <mergeCell ref="GPU25:GPU26"/>
    <mergeCell ref="GPV25:GPV26"/>
    <mergeCell ref="GPW25:GPW26"/>
    <mergeCell ref="GPX25:GPX26"/>
    <mergeCell ref="GPY25:GPY26"/>
    <mergeCell ref="GPZ25:GPZ26"/>
    <mergeCell ref="GQA25:GQA26"/>
    <mergeCell ref="GQB25:GQB26"/>
    <mergeCell ref="GQC25:GQC26"/>
    <mergeCell ref="GQD25:GQD26"/>
    <mergeCell ref="GQE25:GQE26"/>
    <mergeCell ref="GQF25:GQF26"/>
    <mergeCell ref="GQG25:GQG26"/>
    <mergeCell ref="GQH25:GQH26"/>
    <mergeCell ref="GQI25:GQI26"/>
    <mergeCell ref="GQJ25:GQJ26"/>
    <mergeCell ref="GQK25:GQK26"/>
    <mergeCell ref="GQL25:GQL26"/>
    <mergeCell ref="GQM25:GQM26"/>
    <mergeCell ref="GQN25:GQN26"/>
    <mergeCell ref="GQO25:GQO26"/>
    <mergeCell ref="GQP25:GQP26"/>
    <mergeCell ref="GQQ25:GQQ26"/>
    <mergeCell ref="GQR25:GQR26"/>
    <mergeCell ref="GQS25:GQS26"/>
    <mergeCell ref="GQT25:GQT26"/>
    <mergeCell ref="GQU25:GQU26"/>
    <mergeCell ref="GQV25:GQV26"/>
    <mergeCell ref="GQW25:GQW26"/>
    <mergeCell ref="GQX25:GQX26"/>
    <mergeCell ref="GQY25:GQY26"/>
    <mergeCell ref="GQZ25:GQZ26"/>
    <mergeCell ref="GOM25:GOM26"/>
    <mergeCell ref="GON25:GON26"/>
    <mergeCell ref="GOO25:GOO26"/>
    <mergeCell ref="GOP25:GOP26"/>
    <mergeCell ref="GOQ25:GOQ26"/>
    <mergeCell ref="GOR25:GOR26"/>
    <mergeCell ref="GOS25:GOS26"/>
    <mergeCell ref="GOT25:GOT26"/>
    <mergeCell ref="GOU25:GOU26"/>
    <mergeCell ref="GOV25:GOV26"/>
    <mergeCell ref="GOW25:GOW26"/>
    <mergeCell ref="GOX25:GOX26"/>
    <mergeCell ref="GOY25:GOY26"/>
    <mergeCell ref="GOZ25:GOZ26"/>
    <mergeCell ref="GPA25:GPA26"/>
    <mergeCell ref="GPB25:GPB26"/>
    <mergeCell ref="GPC25:GPC26"/>
    <mergeCell ref="GPD25:GPD26"/>
    <mergeCell ref="GPE25:GPE26"/>
    <mergeCell ref="GPF25:GPF26"/>
    <mergeCell ref="GPG25:GPG26"/>
    <mergeCell ref="GPH25:GPH26"/>
    <mergeCell ref="GPI25:GPI26"/>
    <mergeCell ref="GPJ25:GPJ26"/>
    <mergeCell ref="GPK25:GPK26"/>
    <mergeCell ref="GPL25:GPL26"/>
    <mergeCell ref="GPM25:GPM26"/>
    <mergeCell ref="GPN25:GPN26"/>
    <mergeCell ref="GPO25:GPO26"/>
    <mergeCell ref="GPP25:GPP26"/>
    <mergeCell ref="GPQ25:GPQ26"/>
    <mergeCell ref="GPR25:GPR26"/>
    <mergeCell ref="GPS25:GPS26"/>
    <mergeCell ref="GNF25:GNF26"/>
    <mergeCell ref="GNG25:GNG26"/>
    <mergeCell ref="GNH25:GNH26"/>
    <mergeCell ref="GNI25:GNI26"/>
    <mergeCell ref="GNJ25:GNJ26"/>
    <mergeCell ref="GNK25:GNK26"/>
    <mergeCell ref="GNL25:GNL26"/>
    <mergeCell ref="GNM25:GNM26"/>
    <mergeCell ref="GNN25:GNN26"/>
    <mergeCell ref="GNO25:GNO26"/>
    <mergeCell ref="GNP25:GNP26"/>
    <mergeCell ref="GNQ25:GNQ26"/>
    <mergeCell ref="GNR25:GNR26"/>
    <mergeCell ref="GNS25:GNS26"/>
    <mergeCell ref="GNT25:GNT26"/>
    <mergeCell ref="GNU25:GNU26"/>
    <mergeCell ref="GNV25:GNV26"/>
    <mergeCell ref="GNW25:GNW26"/>
    <mergeCell ref="GNX25:GNX26"/>
    <mergeCell ref="GNY25:GNY26"/>
    <mergeCell ref="GNZ25:GNZ26"/>
    <mergeCell ref="GOA25:GOA26"/>
    <mergeCell ref="GOB25:GOB26"/>
    <mergeCell ref="GOC25:GOC26"/>
    <mergeCell ref="GOD25:GOD26"/>
    <mergeCell ref="GOE25:GOE26"/>
    <mergeCell ref="GOF25:GOF26"/>
    <mergeCell ref="GOG25:GOG26"/>
    <mergeCell ref="GOH25:GOH26"/>
    <mergeCell ref="GOI25:GOI26"/>
    <mergeCell ref="GOJ25:GOJ26"/>
    <mergeCell ref="GOK25:GOK26"/>
    <mergeCell ref="GOL25:GOL26"/>
    <mergeCell ref="GLY25:GLY26"/>
    <mergeCell ref="GLZ25:GLZ26"/>
    <mergeCell ref="GMA25:GMA26"/>
    <mergeCell ref="GMB25:GMB26"/>
    <mergeCell ref="GMC25:GMC26"/>
    <mergeCell ref="GMD25:GMD26"/>
    <mergeCell ref="GME25:GME26"/>
    <mergeCell ref="GMF25:GMF26"/>
    <mergeCell ref="GMG25:GMG26"/>
    <mergeCell ref="GMH25:GMH26"/>
    <mergeCell ref="GMI25:GMI26"/>
    <mergeCell ref="GMJ25:GMJ26"/>
    <mergeCell ref="GMK25:GMK26"/>
    <mergeCell ref="GML25:GML26"/>
    <mergeCell ref="GMM25:GMM26"/>
    <mergeCell ref="GMN25:GMN26"/>
    <mergeCell ref="GMO25:GMO26"/>
    <mergeCell ref="GMP25:GMP26"/>
    <mergeCell ref="GMQ25:GMQ26"/>
    <mergeCell ref="GMR25:GMR26"/>
    <mergeCell ref="GMS25:GMS26"/>
    <mergeCell ref="GMT25:GMT26"/>
    <mergeCell ref="GMU25:GMU26"/>
    <mergeCell ref="GMV25:GMV26"/>
    <mergeCell ref="GMW25:GMW26"/>
    <mergeCell ref="GMX25:GMX26"/>
    <mergeCell ref="GMY25:GMY26"/>
    <mergeCell ref="GMZ25:GMZ26"/>
    <mergeCell ref="GNA25:GNA26"/>
    <mergeCell ref="GNB25:GNB26"/>
    <mergeCell ref="GNC25:GNC26"/>
    <mergeCell ref="GND25:GND26"/>
    <mergeCell ref="GNE25:GNE26"/>
    <mergeCell ref="GKR25:GKR26"/>
    <mergeCell ref="GKS25:GKS26"/>
    <mergeCell ref="GKT25:GKT26"/>
    <mergeCell ref="GKU25:GKU26"/>
    <mergeCell ref="GKV25:GKV26"/>
    <mergeCell ref="GKW25:GKW26"/>
    <mergeCell ref="GKX25:GKX26"/>
    <mergeCell ref="GKY25:GKY26"/>
    <mergeCell ref="GKZ25:GKZ26"/>
    <mergeCell ref="GLA25:GLA26"/>
    <mergeCell ref="GLB25:GLB26"/>
    <mergeCell ref="GLC25:GLC26"/>
    <mergeCell ref="GLD25:GLD26"/>
    <mergeCell ref="GLE25:GLE26"/>
    <mergeCell ref="GLF25:GLF26"/>
    <mergeCell ref="GLG25:GLG26"/>
    <mergeCell ref="GLH25:GLH26"/>
    <mergeCell ref="GLI25:GLI26"/>
    <mergeCell ref="GLJ25:GLJ26"/>
    <mergeCell ref="GLK25:GLK26"/>
    <mergeCell ref="GLL25:GLL26"/>
    <mergeCell ref="GLM25:GLM26"/>
    <mergeCell ref="GLN25:GLN26"/>
    <mergeCell ref="GLO25:GLO26"/>
    <mergeCell ref="GLP25:GLP26"/>
    <mergeCell ref="GLQ25:GLQ26"/>
    <mergeCell ref="GLR25:GLR26"/>
    <mergeCell ref="GLS25:GLS26"/>
    <mergeCell ref="GLT25:GLT26"/>
    <mergeCell ref="GLU25:GLU26"/>
    <mergeCell ref="GLV25:GLV26"/>
    <mergeCell ref="GLW25:GLW26"/>
    <mergeCell ref="GLX25:GLX26"/>
    <mergeCell ref="GJK25:GJK26"/>
    <mergeCell ref="GJL25:GJL26"/>
    <mergeCell ref="GJM25:GJM26"/>
    <mergeCell ref="GJN25:GJN26"/>
    <mergeCell ref="GJO25:GJO26"/>
    <mergeCell ref="GJP25:GJP26"/>
    <mergeCell ref="GJQ25:GJQ26"/>
    <mergeCell ref="GJR25:GJR26"/>
    <mergeCell ref="GJS25:GJS26"/>
    <mergeCell ref="GJT25:GJT26"/>
    <mergeCell ref="GJU25:GJU26"/>
    <mergeCell ref="GJV25:GJV26"/>
    <mergeCell ref="GJW25:GJW26"/>
    <mergeCell ref="GJX25:GJX26"/>
    <mergeCell ref="GJY25:GJY26"/>
    <mergeCell ref="GJZ25:GJZ26"/>
    <mergeCell ref="GKA25:GKA26"/>
    <mergeCell ref="GKB25:GKB26"/>
    <mergeCell ref="GKC25:GKC26"/>
    <mergeCell ref="GKD25:GKD26"/>
    <mergeCell ref="GKE25:GKE26"/>
    <mergeCell ref="GKF25:GKF26"/>
    <mergeCell ref="GKG25:GKG26"/>
    <mergeCell ref="GKH25:GKH26"/>
    <mergeCell ref="GKI25:GKI26"/>
    <mergeCell ref="GKJ25:GKJ26"/>
    <mergeCell ref="GKK25:GKK26"/>
    <mergeCell ref="GKL25:GKL26"/>
    <mergeCell ref="GKM25:GKM26"/>
    <mergeCell ref="GKN25:GKN26"/>
    <mergeCell ref="GKO25:GKO26"/>
    <mergeCell ref="GKP25:GKP26"/>
    <mergeCell ref="GKQ25:GKQ26"/>
    <mergeCell ref="GID25:GID26"/>
    <mergeCell ref="GIE25:GIE26"/>
    <mergeCell ref="GIF25:GIF26"/>
    <mergeCell ref="GIG25:GIG26"/>
    <mergeCell ref="GIH25:GIH26"/>
    <mergeCell ref="GII25:GII26"/>
    <mergeCell ref="GIJ25:GIJ26"/>
    <mergeCell ref="GIK25:GIK26"/>
    <mergeCell ref="GIL25:GIL26"/>
    <mergeCell ref="GIM25:GIM26"/>
    <mergeCell ref="GIN25:GIN26"/>
    <mergeCell ref="GIO25:GIO26"/>
    <mergeCell ref="GIP25:GIP26"/>
    <mergeCell ref="GIQ25:GIQ26"/>
    <mergeCell ref="GIR25:GIR26"/>
    <mergeCell ref="GIS25:GIS26"/>
    <mergeCell ref="GIT25:GIT26"/>
    <mergeCell ref="GIU25:GIU26"/>
    <mergeCell ref="GIV25:GIV26"/>
    <mergeCell ref="GIW25:GIW26"/>
    <mergeCell ref="GIX25:GIX26"/>
    <mergeCell ref="GIY25:GIY26"/>
    <mergeCell ref="GIZ25:GIZ26"/>
    <mergeCell ref="GJA25:GJA26"/>
    <mergeCell ref="GJB25:GJB26"/>
    <mergeCell ref="GJC25:GJC26"/>
    <mergeCell ref="GJD25:GJD26"/>
    <mergeCell ref="GJE25:GJE26"/>
    <mergeCell ref="GJF25:GJF26"/>
    <mergeCell ref="GJG25:GJG26"/>
    <mergeCell ref="GJH25:GJH26"/>
    <mergeCell ref="GJI25:GJI26"/>
    <mergeCell ref="GJJ25:GJJ26"/>
    <mergeCell ref="GGW25:GGW26"/>
    <mergeCell ref="GGX25:GGX26"/>
    <mergeCell ref="GGY25:GGY26"/>
    <mergeCell ref="GGZ25:GGZ26"/>
    <mergeCell ref="GHA25:GHA26"/>
    <mergeCell ref="GHB25:GHB26"/>
    <mergeCell ref="GHC25:GHC26"/>
    <mergeCell ref="GHD25:GHD26"/>
    <mergeCell ref="GHE25:GHE26"/>
    <mergeCell ref="GHF25:GHF26"/>
    <mergeCell ref="GHG25:GHG26"/>
    <mergeCell ref="GHH25:GHH26"/>
    <mergeCell ref="GHI25:GHI26"/>
    <mergeCell ref="GHJ25:GHJ26"/>
    <mergeCell ref="GHK25:GHK26"/>
    <mergeCell ref="GHL25:GHL26"/>
    <mergeCell ref="GHM25:GHM26"/>
    <mergeCell ref="GHN25:GHN26"/>
    <mergeCell ref="GHO25:GHO26"/>
    <mergeCell ref="GHP25:GHP26"/>
    <mergeCell ref="GHQ25:GHQ26"/>
    <mergeCell ref="GHR25:GHR26"/>
    <mergeCell ref="GHS25:GHS26"/>
    <mergeCell ref="GHT25:GHT26"/>
    <mergeCell ref="GHU25:GHU26"/>
    <mergeCell ref="GHV25:GHV26"/>
    <mergeCell ref="GHW25:GHW26"/>
    <mergeCell ref="GHX25:GHX26"/>
    <mergeCell ref="GHY25:GHY26"/>
    <mergeCell ref="GHZ25:GHZ26"/>
    <mergeCell ref="GIA25:GIA26"/>
    <mergeCell ref="GIB25:GIB26"/>
    <mergeCell ref="GIC25:GIC26"/>
    <mergeCell ref="GFP25:GFP26"/>
    <mergeCell ref="GFQ25:GFQ26"/>
    <mergeCell ref="GFR25:GFR26"/>
    <mergeCell ref="GFS25:GFS26"/>
    <mergeCell ref="GFT25:GFT26"/>
    <mergeCell ref="GFU25:GFU26"/>
    <mergeCell ref="GFV25:GFV26"/>
    <mergeCell ref="GFW25:GFW26"/>
    <mergeCell ref="GFX25:GFX26"/>
    <mergeCell ref="GFY25:GFY26"/>
    <mergeCell ref="GFZ25:GFZ26"/>
    <mergeCell ref="GGA25:GGA26"/>
    <mergeCell ref="GGB25:GGB26"/>
    <mergeCell ref="GGC25:GGC26"/>
    <mergeCell ref="GGD25:GGD26"/>
    <mergeCell ref="GGE25:GGE26"/>
    <mergeCell ref="GGF25:GGF26"/>
    <mergeCell ref="GGG25:GGG26"/>
    <mergeCell ref="GGH25:GGH26"/>
    <mergeCell ref="GGI25:GGI26"/>
    <mergeCell ref="GGJ25:GGJ26"/>
    <mergeCell ref="GGK25:GGK26"/>
    <mergeCell ref="GGL25:GGL26"/>
    <mergeCell ref="GGM25:GGM26"/>
    <mergeCell ref="GGN25:GGN26"/>
    <mergeCell ref="GGO25:GGO26"/>
    <mergeCell ref="GGP25:GGP26"/>
    <mergeCell ref="GGQ25:GGQ26"/>
    <mergeCell ref="GGR25:GGR26"/>
    <mergeCell ref="GGS25:GGS26"/>
    <mergeCell ref="GGT25:GGT26"/>
    <mergeCell ref="GGU25:GGU26"/>
    <mergeCell ref="GGV25:GGV26"/>
    <mergeCell ref="GEI25:GEI26"/>
    <mergeCell ref="GEJ25:GEJ26"/>
    <mergeCell ref="GEK25:GEK26"/>
    <mergeCell ref="GEL25:GEL26"/>
    <mergeCell ref="GEM25:GEM26"/>
    <mergeCell ref="GEN25:GEN26"/>
    <mergeCell ref="GEO25:GEO26"/>
    <mergeCell ref="GEP25:GEP26"/>
    <mergeCell ref="GEQ25:GEQ26"/>
    <mergeCell ref="GER25:GER26"/>
    <mergeCell ref="GES25:GES26"/>
    <mergeCell ref="GET25:GET26"/>
    <mergeCell ref="GEU25:GEU26"/>
    <mergeCell ref="GEV25:GEV26"/>
    <mergeCell ref="GEW25:GEW26"/>
    <mergeCell ref="GEX25:GEX26"/>
    <mergeCell ref="GEY25:GEY26"/>
    <mergeCell ref="GEZ25:GEZ26"/>
    <mergeCell ref="GFA25:GFA26"/>
    <mergeCell ref="GFB25:GFB26"/>
    <mergeCell ref="GFC25:GFC26"/>
    <mergeCell ref="GFD25:GFD26"/>
    <mergeCell ref="GFE25:GFE26"/>
    <mergeCell ref="GFF25:GFF26"/>
    <mergeCell ref="GFG25:GFG26"/>
    <mergeCell ref="GFH25:GFH26"/>
    <mergeCell ref="GFI25:GFI26"/>
    <mergeCell ref="GFJ25:GFJ26"/>
    <mergeCell ref="GFK25:GFK26"/>
    <mergeCell ref="GFL25:GFL26"/>
    <mergeCell ref="GFM25:GFM26"/>
    <mergeCell ref="GFN25:GFN26"/>
    <mergeCell ref="GFO25:GFO26"/>
    <mergeCell ref="GDB25:GDB26"/>
    <mergeCell ref="GDC25:GDC26"/>
    <mergeCell ref="GDD25:GDD26"/>
    <mergeCell ref="GDE25:GDE26"/>
    <mergeCell ref="GDF25:GDF26"/>
    <mergeCell ref="GDG25:GDG26"/>
    <mergeCell ref="GDH25:GDH26"/>
    <mergeCell ref="GDI25:GDI26"/>
    <mergeCell ref="GDJ25:GDJ26"/>
    <mergeCell ref="GDK25:GDK26"/>
    <mergeCell ref="GDL25:GDL26"/>
    <mergeCell ref="GDM25:GDM26"/>
    <mergeCell ref="GDN25:GDN26"/>
    <mergeCell ref="GDO25:GDO26"/>
    <mergeCell ref="GDP25:GDP26"/>
    <mergeCell ref="GDQ25:GDQ26"/>
    <mergeCell ref="GDR25:GDR26"/>
    <mergeCell ref="GDS25:GDS26"/>
    <mergeCell ref="GDT25:GDT26"/>
    <mergeCell ref="GDU25:GDU26"/>
    <mergeCell ref="GDV25:GDV26"/>
    <mergeCell ref="GDW25:GDW26"/>
    <mergeCell ref="GDX25:GDX26"/>
    <mergeCell ref="GDY25:GDY26"/>
    <mergeCell ref="GDZ25:GDZ26"/>
    <mergeCell ref="GEA25:GEA26"/>
    <mergeCell ref="GEB25:GEB26"/>
    <mergeCell ref="GEC25:GEC26"/>
    <mergeCell ref="GED25:GED26"/>
    <mergeCell ref="GEE25:GEE26"/>
    <mergeCell ref="GEF25:GEF26"/>
    <mergeCell ref="GEG25:GEG26"/>
    <mergeCell ref="GEH25:GEH26"/>
    <mergeCell ref="GBU25:GBU26"/>
    <mergeCell ref="GBV25:GBV26"/>
    <mergeCell ref="GBW25:GBW26"/>
    <mergeCell ref="GBX25:GBX26"/>
    <mergeCell ref="GBY25:GBY26"/>
    <mergeCell ref="GBZ25:GBZ26"/>
    <mergeCell ref="GCA25:GCA26"/>
    <mergeCell ref="GCB25:GCB26"/>
    <mergeCell ref="GCC25:GCC26"/>
    <mergeCell ref="GCD25:GCD26"/>
    <mergeCell ref="GCE25:GCE26"/>
    <mergeCell ref="GCF25:GCF26"/>
    <mergeCell ref="GCG25:GCG26"/>
    <mergeCell ref="GCH25:GCH26"/>
    <mergeCell ref="GCI25:GCI26"/>
    <mergeCell ref="GCJ25:GCJ26"/>
    <mergeCell ref="GCK25:GCK26"/>
    <mergeCell ref="GCL25:GCL26"/>
    <mergeCell ref="GCM25:GCM26"/>
    <mergeCell ref="GCN25:GCN26"/>
    <mergeCell ref="GCO25:GCO26"/>
    <mergeCell ref="GCP25:GCP26"/>
    <mergeCell ref="GCQ25:GCQ26"/>
    <mergeCell ref="GCR25:GCR26"/>
    <mergeCell ref="GCS25:GCS26"/>
    <mergeCell ref="GCT25:GCT26"/>
    <mergeCell ref="GCU25:GCU26"/>
    <mergeCell ref="GCV25:GCV26"/>
    <mergeCell ref="GCW25:GCW26"/>
    <mergeCell ref="GCX25:GCX26"/>
    <mergeCell ref="GCY25:GCY26"/>
    <mergeCell ref="GCZ25:GCZ26"/>
    <mergeCell ref="GDA25:GDA26"/>
    <mergeCell ref="GAN25:GAN26"/>
    <mergeCell ref="GAO25:GAO26"/>
    <mergeCell ref="GAP25:GAP26"/>
    <mergeCell ref="GAQ25:GAQ26"/>
    <mergeCell ref="GAR25:GAR26"/>
    <mergeCell ref="GAS25:GAS26"/>
    <mergeCell ref="GAT25:GAT26"/>
    <mergeCell ref="GAU25:GAU26"/>
    <mergeCell ref="GAV25:GAV26"/>
    <mergeCell ref="GAW25:GAW26"/>
    <mergeCell ref="GAX25:GAX26"/>
    <mergeCell ref="GAY25:GAY26"/>
    <mergeCell ref="GAZ25:GAZ26"/>
    <mergeCell ref="GBA25:GBA26"/>
    <mergeCell ref="GBB25:GBB26"/>
    <mergeCell ref="GBC25:GBC26"/>
    <mergeCell ref="GBD25:GBD26"/>
    <mergeCell ref="GBE25:GBE26"/>
    <mergeCell ref="GBF25:GBF26"/>
    <mergeCell ref="GBG25:GBG26"/>
    <mergeCell ref="GBH25:GBH26"/>
    <mergeCell ref="GBI25:GBI26"/>
    <mergeCell ref="GBJ25:GBJ26"/>
    <mergeCell ref="GBK25:GBK26"/>
    <mergeCell ref="GBL25:GBL26"/>
    <mergeCell ref="GBM25:GBM26"/>
    <mergeCell ref="GBN25:GBN26"/>
    <mergeCell ref="GBO25:GBO26"/>
    <mergeCell ref="GBP25:GBP26"/>
    <mergeCell ref="GBQ25:GBQ26"/>
    <mergeCell ref="GBR25:GBR26"/>
    <mergeCell ref="GBS25:GBS26"/>
    <mergeCell ref="GBT25:GBT26"/>
    <mergeCell ref="FZG25:FZG26"/>
    <mergeCell ref="FZH25:FZH26"/>
    <mergeCell ref="FZI25:FZI26"/>
    <mergeCell ref="FZJ25:FZJ26"/>
    <mergeCell ref="FZK25:FZK26"/>
    <mergeCell ref="FZL25:FZL26"/>
    <mergeCell ref="FZM25:FZM26"/>
    <mergeCell ref="FZN25:FZN26"/>
    <mergeCell ref="FZO25:FZO26"/>
    <mergeCell ref="FZP25:FZP26"/>
    <mergeCell ref="FZQ25:FZQ26"/>
    <mergeCell ref="FZR25:FZR26"/>
    <mergeCell ref="FZS25:FZS26"/>
    <mergeCell ref="FZT25:FZT26"/>
    <mergeCell ref="FZU25:FZU26"/>
    <mergeCell ref="FZV25:FZV26"/>
    <mergeCell ref="FZW25:FZW26"/>
    <mergeCell ref="FZX25:FZX26"/>
    <mergeCell ref="FZY25:FZY26"/>
    <mergeCell ref="FZZ25:FZZ26"/>
    <mergeCell ref="GAA25:GAA26"/>
    <mergeCell ref="GAB25:GAB26"/>
    <mergeCell ref="GAC25:GAC26"/>
    <mergeCell ref="GAD25:GAD26"/>
    <mergeCell ref="GAE25:GAE26"/>
    <mergeCell ref="GAF25:GAF26"/>
    <mergeCell ref="GAG25:GAG26"/>
    <mergeCell ref="GAH25:GAH26"/>
    <mergeCell ref="GAI25:GAI26"/>
    <mergeCell ref="GAJ25:GAJ26"/>
    <mergeCell ref="GAK25:GAK26"/>
    <mergeCell ref="GAL25:GAL26"/>
    <mergeCell ref="GAM25:GAM26"/>
    <mergeCell ref="FXZ25:FXZ26"/>
    <mergeCell ref="FYA25:FYA26"/>
    <mergeCell ref="FYB25:FYB26"/>
    <mergeCell ref="FYC25:FYC26"/>
    <mergeCell ref="FYD25:FYD26"/>
    <mergeCell ref="FYE25:FYE26"/>
    <mergeCell ref="FYF25:FYF26"/>
    <mergeCell ref="FYG25:FYG26"/>
    <mergeCell ref="FYH25:FYH26"/>
    <mergeCell ref="FYI25:FYI26"/>
    <mergeCell ref="FYJ25:FYJ26"/>
    <mergeCell ref="FYK25:FYK26"/>
    <mergeCell ref="FYL25:FYL26"/>
    <mergeCell ref="FYM25:FYM26"/>
    <mergeCell ref="FYN25:FYN26"/>
    <mergeCell ref="FYO25:FYO26"/>
    <mergeCell ref="FYP25:FYP26"/>
    <mergeCell ref="FYQ25:FYQ26"/>
    <mergeCell ref="FYR25:FYR26"/>
    <mergeCell ref="FYS25:FYS26"/>
    <mergeCell ref="FYT25:FYT26"/>
    <mergeCell ref="FYU25:FYU26"/>
    <mergeCell ref="FYV25:FYV26"/>
    <mergeCell ref="FYW25:FYW26"/>
    <mergeCell ref="FYX25:FYX26"/>
    <mergeCell ref="FYY25:FYY26"/>
    <mergeCell ref="FYZ25:FYZ26"/>
    <mergeCell ref="FZA25:FZA26"/>
    <mergeCell ref="FZB25:FZB26"/>
    <mergeCell ref="FZC25:FZC26"/>
    <mergeCell ref="FZD25:FZD26"/>
    <mergeCell ref="FZE25:FZE26"/>
    <mergeCell ref="FZF25:FZF26"/>
    <mergeCell ref="FWS25:FWS26"/>
    <mergeCell ref="FWT25:FWT26"/>
    <mergeCell ref="FWU25:FWU26"/>
    <mergeCell ref="FWV25:FWV26"/>
    <mergeCell ref="FWW25:FWW26"/>
    <mergeCell ref="FWX25:FWX26"/>
    <mergeCell ref="FWY25:FWY26"/>
    <mergeCell ref="FWZ25:FWZ26"/>
    <mergeCell ref="FXA25:FXA26"/>
    <mergeCell ref="FXB25:FXB26"/>
    <mergeCell ref="FXC25:FXC26"/>
    <mergeCell ref="FXD25:FXD26"/>
    <mergeCell ref="FXE25:FXE26"/>
    <mergeCell ref="FXF25:FXF26"/>
    <mergeCell ref="FXG25:FXG26"/>
    <mergeCell ref="FXH25:FXH26"/>
    <mergeCell ref="FXI25:FXI26"/>
    <mergeCell ref="FXJ25:FXJ26"/>
    <mergeCell ref="FXK25:FXK26"/>
    <mergeCell ref="FXL25:FXL26"/>
    <mergeCell ref="FXM25:FXM26"/>
    <mergeCell ref="FXN25:FXN26"/>
    <mergeCell ref="FXO25:FXO26"/>
    <mergeCell ref="FXP25:FXP26"/>
    <mergeCell ref="FXQ25:FXQ26"/>
    <mergeCell ref="FXR25:FXR26"/>
    <mergeCell ref="FXS25:FXS26"/>
    <mergeCell ref="FXT25:FXT26"/>
    <mergeCell ref="FXU25:FXU26"/>
    <mergeCell ref="FXV25:FXV26"/>
    <mergeCell ref="FXW25:FXW26"/>
    <mergeCell ref="FXX25:FXX26"/>
    <mergeCell ref="FXY25:FXY26"/>
    <mergeCell ref="FVL25:FVL26"/>
    <mergeCell ref="FVM25:FVM26"/>
    <mergeCell ref="FVN25:FVN26"/>
    <mergeCell ref="FVO25:FVO26"/>
    <mergeCell ref="FVP25:FVP26"/>
    <mergeCell ref="FVQ25:FVQ26"/>
    <mergeCell ref="FVR25:FVR26"/>
    <mergeCell ref="FVS25:FVS26"/>
    <mergeCell ref="FVT25:FVT26"/>
    <mergeCell ref="FVU25:FVU26"/>
    <mergeCell ref="FVV25:FVV26"/>
    <mergeCell ref="FVW25:FVW26"/>
    <mergeCell ref="FVX25:FVX26"/>
    <mergeCell ref="FVY25:FVY26"/>
    <mergeCell ref="FVZ25:FVZ26"/>
    <mergeCell ref="FWA25:FWA26"/>
    <mergeCell ref="FWB25:FWB26"/>
    <mergeCell ref="FWC25:FWC26"/>
    <mergeCell ref="FWD25:FWD26"/>
    <mergeCell ref="FWE25:FWE26"/>
    <mergeCell ref="FWF25:FWF26"/>
    <mergeCell ref="FWG25:FWG26"/>
    <mergeCell ref="FWH25:FWH26"/>
    <mergeCell ref="FWI25:FWI26"/>
    <mergeCell ref="FWJ25:FWJ26"/>
    <mergeCell ref="FWK25:FWK26"/>
    <mergeCell ref="FWL25:FWL26"/>
    <mergeCell ref="FWM25:FWM26"/>
    <mergeCell ref="FWN25:FWN26"/>
    <mergeCell ref="FWO25:FWO26"/>
    <mergeCell ref="FWP25:FWP26"/>
    <mergeCell ref="FWQ25:FWQ26"/>
    <mergeCell ref="FWR25:FWR26"/>
    <mergeCell ref="FUE25:FUE26"/>
    <mergeCell ref="FUF25:FUF26"/>
    <mergeCell ref="FUG25:FUG26"/>
    <mergeCell ref="FUH25:FUH26"/>
    <mergeCell ref="FUI25:FUI26"/>
    <mergeCell ref="FUJ25:FUJ26"/>
    <mergeCell ref="FUK25:FUK26"/>
    <mergeCell ref="FUL25:FUL26"/>
    <mergeCell ref="FUM25:FUM26"/>
    <mergeCell ref="FUN25:FUN26"/>
    <mergeCell ref="FUO25:FUO26"/>
    <mergeCell ref="FUP25:FUP26"/>
    <mergeCell ref="FUQ25:FUQ26"/>
    <mergeCell ref="FUR25:FUR26"/>
    <mergeCell ref="FUS25:FUS26"/>
    <mergeCell ref="FUT25:FUT26"/>
    <mergeCell ref="FUU25:FUU26"/>
    <mergeCell ref="FUV25:FUV26"/>
    <mergeCell ref="FUW25:FUW26"/>
    <mergeCell ref="FUX25:FUX26"/>
    <mergeCell ref="FUY25:FUY26"/>
    <mergeCell ref="FUZ25:FUZ26"/>
    <mergeCell ref="FVA25:FVA26"/>
    <mergeCell ref="FVB25:FVB26"/>
    <mergeCell ref="FVC25:FVC26"/>
    <mergeCell ref="FVD25:FVD26"/>
    <mergeCell ref="FVE25:FVE26"/>
    <mergeCell ref="FVF25:FVF26"/>
    <mergeCell ref="FVG25:FVG26"/>
    <mergeCell ref="FVH25:FVH26"/>
    <mergeCell ref="FVI25:FVI26"/>
    <mergeCell ref="FVJ25:FVJ26"/>
    <mergeCell ref="FVK25:FVK26"/>
    <mergeCell ref="FSX25:FSX26"/>
    <mergeCell ref="FSY25:FSY26"/>
    <mergeCell ref="FSZ25:FSZ26"/>
    <mergeCell ref="FTA25:FTA26"/>
    <mergeCell ref="FTB25:FTB26"/>
    <mergeCell ref="FTC25:FTC26"/>
    <mergeCell ref="FTD25:FTD26"/>
    <mergeCell ref="FTE25:FTE26"/>
    <mergeCell ref="FTF25:FTF26"/>
    <mergeCell ref="FTG25:FTG26"/>
    <mergeCell ref="FTH25:FTH26"/>
    <mergeCell ref="FTI25:FTI26"/>
    <mergeCell ref="FTJ25:FTJ26"/>
    <mergeCell ref="FTK25:FTK26"/>
    <mergeCell ref="FTL25:FTL26"/>
    <mergeCell ref="FTM25:FTM26"/>
    <mergeCell ref="FTN25:FTN26"/>
    <mergeCell ref="FTO25:FTO26"/>
    <mergeCell ref="FTP25:FTP26"/>
    <mergeCell ref="FTQ25:FTQ26"/>
    <mergeCell ref="FTR25:FTR26"/>
    <mergeCell ref="FTS25:FTS26"/>
    <mergeCell ref="FTT25:FTT26"/>
    <mergeCell ref="FTU25:FTU26"/>
    <mergeCell ref="FTV25:FTV26"/>
    <mergeCell ref="FTW25:FTW26"/>
    <mergeCell ref="FTX25:FTX26"/>
    <mergeCell ref="FTY25:FTY26"/>
    <mergeCell ref="FTZ25:FTZ26"/>
    <mergeCell ref="FUA25:FUA26"/>
    <mergeCell ref="FUB25:FUB26"/>
    <mergeCell ref="FUC25:FUC26"/>
    <mergeCell ref="FUD25:FUD26"/>
    <mergeCell ref="FRQ25:FRQ26"/>
    <mergeCell ref="FRR25:FRR26"/>
    <mergeCell ref="FRS25:FRS26"/>
    <mergeCell ref="FRT25:FRT26"/>
    <mergeCell ref="FRU25:FRU26"/>
    <mergeCell ref="FRV25:FRV26"/>
    <mergeCell ref="FRW25:FRW26"/>
    <mergeCell ref="FRX25:FRX26"/>
    <mergeCell ref="FRY25:FRY26"/>
    <mergeCell ref="FRZ25:FRZ26"/>
    <mergeCell ref="FSA25:FSA26"/>
    <mergeCell ref="FSB25:FSB26"/>
    <mergeCell ref="FSC25:FSC26"/>
    <mergeCell ref="FSD25:FSD26"/>
    <mergeCell ref="FSE25:FSE26"/>
    <mergeCell ref="FSF25:FSF26"/>
    <mergeCell ref="FSG25:FSG26"/>
    <mergeCell ref="FSH25:FSH26"/>
    <mergeCell ref="FSI25:FSI26"/>
    <mergeCell ref="FSJ25:FSJ26"/>
    <mergeCell ref="FSK25:FSK26"/>
    <mergeCell ref="FSL25:FSL26"/>
    <mergeCell ref="FSM25:FSM26"/>
    <mergeCell ref="FSN25:FSN26"/>
    <mergeCell ref="FSO25:FSO26"/>
    <mergeCell ref="FSP25:FSP26"/>
    <mergeCell ref="FSQ25:FSQ26"/>
    <mergeCell ref="FSR25:FSR26"/>
    <mergeCell ref="FSS25:FSS26"/>
    <mergeCell ref="FST25:FST26"/>
    <mergeCell ref="FSU25:FSU26"/>
    <mergeCell ref="FSV25:FSV26"/>
    <mergeCell ref="FSW25:FSW26"/>
    <mergeCell ref="FQJ25:FQJ26"/>
    <mergeCell ref="FQK25:FQK26"/>
    <mergeCell ref="FQL25:FQL26"/>
    <mergeCell ref="FQM25:FQM26"/>
    <mergeCell ref="FQN25:FQN26"/>
    <mergeCell ref="FQO25:FQO26"/>
    <mergeCell ref="FQP25:FQP26"/>
    <mergeCell ref="FQQ25:FQQ26"/>
    <mergeCell ref="FQR25:FQR26"/>
    <mergeCell ref="FQS25:FQS26"/>
    <mergeCell ref="FQT25:FQT26"/>
    <mergeCell ref="FQU25:FQU26"/>
    <mergeCell ref="FQV25:FQV26"/>
    <mergeCell ref="FQW25:FQW26"/>
    <mergeCell ref="FQX25:FQX26"/>
    <mergeCell ref="FQY25:FQY26"/>
    <mergeCell ref="FQZ25:FQZ26"/>
    <mergeCell ref="FRA25:FRA26"/>
    <mergeCell ref="FRB25:FRB26"/>
    <mergeCell ref="FRC25:FRC26"/>
    <mergeCell ref="FRD25:FRD26"/>
    <mergeCell ref="FRE25:FRE26"/>
    <mergeCell ref="FRF25:FRF26"/>
    <mergeCell ref="FRG25:FRG26"/>
    <mergeCell ref="FRH25:FRH26"/>
    <mergeCell ref="FRI25:FRI26"/>
    <mergeCell ref="FRJ25:FRJ26"/>
    <mergeCell ref="FRK25:FRK26"/>
    <mergeCell ref="FRL25:FRL26"/>
    <mergeCell ref="FRM25:FRM26"/>
    <mergeCell ref="FRN25:FRN26"/>
    <mergeCell ref="FRO25:FRO26"/>
    <mergeCell ref="FRP25:FRP26"/>
    <mergeCell ref="FPC25:FPC26"/>
    <mergeCell ref="FPD25:FPD26"/>
    <mergeCell ref="FPE25:FPE26"/>
    <mergeCell ref="FPF25:FPF26"/>
    <mergeCell ref="FPG25:FPG26"/>
    <mergeCell ref="FPH25:FPH26"/>
    <mergeCell ref="FPI25:FPI26"/>
    <mergeCell ref="FPJ25:FPJ26"/>
    <mergeCell ref="FPK25:FPK26"/>
    <mergeCell ref="FPL25:FPL26"/>
    <mergeCell ref="FPM25:FPM26"/>
    <mergeCell ref="FPN25:FPN26"/>
    <mergeCell ref="FPO25:FPO26"/>
    <mergeCell ref="FPP25:FPP26"/>
    <mergeCell ref="FPQ25:FPQ26"/>
    <mergeCell ref="FPR25:FPR26"/>
    <mergeCell ref="FPS25:FPS26"/>
    <mergeCell ref="FPT25:FPT26"/>
    <mergeCell ref="FPU25:FPU26"/>
    <mergeCell ref="FPV25:FPV26"/>
    <mergeCell ref="FPW25:FPW26"/>
    <mergeCell ref="FPX25:FPX26"/>
    <mergeCell ref="FPY25:FPY26"/>
    <mergeCell ref="FPZ25:FPZ26"/>
    <mergeCell ref="FQA25:FQA26"/>
    <mergeCell ref="FQB25:FQB26"/>
    <mergeCell ref="FQC25:FQC26"/>
    <mergeCell ref="FQD25:FQD26"/>
    <mergeCell ref="FQE25:FQE26"/>
    <mergeCell ref="FQF25:FQF26"/>
    <mergeCell ref="FQG25:FQG26"/>
    <mergeCell ref="FQH25:FQH26"/>
    <mergeCell ref="FQI25:FQI26"/>
    <mergeCell ref="FNV25:FNV26"/>
    <mergeCell ref="FNW25:FNW26"/>
    <mergeCell ref="FNX25:FNX26"/>
    <mergeCell ref="FNY25:FNY26"/>
    <mergeCell ref="FNZ25:FNZ26"/>
    <mergeCell ref="FOA25:FOA26"/>
    <mergeCell ref="FOB25:FOB26"/>
    <mergeCell ref="FOC25:FOC26"/>
    <mergeCell ref="FOD25:FOD26"/>
    <mergeCell ref="FOE25:FOE26"/>
    <mergeCell ref="FOF25:FOF26"/>
    <mergeCell ref="FOG25:FOG26"/>
    <mergeCell ref="FOH25:FOH26"/>
    <mergeCell ref="FOI25:FOI26"/>
    <mergeCell ref="FOJ25:FOJ26"/>
    <mergeCell ref="FOK25:FOK26"/>
    <mergeCell ref="FOL25:FOL26"/>
    <mergeCell ref="FOM25:FOM26"/>
    <mergeCell ref="FON25:FON26"/>
    <mergeCell ref="FOO25:FOO26"/>
    <mergeCell ref="FOP25:FOP26"/>
    <mergeCell ref="FOQ25:FOQ26"/>
    <mergeCell ref="FOR25:FOR26"/>
    <mergeCell ref="FOS25:FOS26"/>
    <mergeCell ref="FOT25:FOT26"/>
    <mergeCell ref="FOU25:FOU26"/>
    <mergeCell ref="FOV25:FOV26"/>
    <mergeCell ref="FOW25:FOW26"/>
    <mergeCell ref="FOX25:FOX26"/>
    <mergeCell ref="FOY25:FOY26"/>
    <mergeCell ref="FOZ25:FOZ26"/>
    <mergeCell ref="FPA25:FPA26"/>
    <mergeCell ref="FPB25:FPB26"/>
    <mergeCell ref="FMO25:FMO26"/>
    <mergeCell ref="FMP25:FMP26"/>
    <mergeCell ref="FMQ25:FMQ26"/>
    <mergeCell ref="FMR25:FMR26"/>
    <mergeCell ref="FMS25:FMS26"/>
    <mergeCell ref="FMT25:FMT26"/>
    <mergeCell ref="FMU25:FMU26"/>
    <mergeCell ref="FMV25:FMV26"/>
    <mergeCell ref="FMW25:FMW26"/>
    <mergeCell ref="FMX25:FMX26"/>
    <mergeCell ref="FMY25:FMY26"/>
    <mergeCell ref="FMZ25:FMZ26"/>
    <mergeCell ref="FNA25:FNA26"/>
    <mergeCell ref="FNB25:FNB26"/>
    <mergeCell ref="FNC25:FNC26"/>
    <mergeCell ref="FND25:FND26"/>
    <mergeCell ref="FNE25:FNE26"/>
    <mergeCell ref="FNF25:FNF26"/>
    <mergeCell ref="FNG25:FNG26"/>
    <mergeCell ref="FNH25:FNH26"/>
    <mergeCell ref="FNI25:FNI26"/>
    <mergeCell ref="FNJ25:FNJ26"/>
    <mergeCell ref="FNK25:FNK26"/>
    <mergeCell ref="FNL25:FNL26"/>
    <mergeCell ref="FNM25:FNM26"/>
    <mergeCell ref="FNN25:FNN26"/>
    <mergeCell ref="FNO25:FNO26"/>
    <mergeCell ref="FNP25:FNP26"/>
    <mergeCell ref="FNQ25:FNQ26"/>
    <mergeCell ref="FNR25:FNR26"/>
    <mergeCell ref="FNS25:FNS26"/>
    <mergeCell ref="FNT25:FNT26"/>
    <mergeCell ref="FNU25:FNU26"/>
    <mergeCell ref="FLH25:FLH26"/>
    <mergeCell ref="FLI25:FLI26"/>
    <mergeCell ref="FLJ25:FLJ26"/>
    <mergeCell ref="FLK25:FLK26"/>
    <mergeCell ref="FLL25:FLL26"/>
    <mergeCell ref="FLM25:FLM26"/>
    <mergeCell ref="FLN25:FLN26"/>
    <mergeCell ref="FLO25:FLO26"/>
    <mergeCell ref="FLP25:FLP26"/>
    <mergeCell ref="FLQ25:FLQ26"/>
    <mergeCell ref="FLR25:FLR26"/>
    <mergeCell ref="FLS25:FLS26"/>
    <mergeCell ref="FLT25:FLT26"/>
    <mergeCell ref="FLU25:FLU26"/>
    <mergeCell ref="FLV25:FLV26"/>
    <mergeCell ref="FLW25:FLW26"/>
    <mergeCell ref="FLX25:FLX26"/>
    <mergeCell ref="FLY25:FLY26"/>
    <mergeCell ref="FLZ25:FLZ26"/>
    <mergeCell ref="FMA25:FMA26"/>
    <mergeCell ref="FMB25:FMB26"/>
    <mergeCell ref="FMC25:FMC26"/>
    <mergeCell ref="FMD25:FMD26"/>
    <mergeCell ref="FME25:FME26"/>
    <mergeCell ref="FMF25:FMF26"/>
    <mergeCell ref="FMG25:FMG26"/>
    <mergeCell ref="FMH25:FMH26"/>
    <mergeCell ref="FMI25:FMI26"/>
    <mergeCell ref="FMJ25:FMJ26"/>
    <mergeCell ref="FMK25:FMK26"/>
    <mergeCell ref="FML25:FML26"/>
    <mergeCell ref="FMM25:FMM26"/>
    <mergeCell ref="FMN25:FMN26"/>
    <mergeCell ref="FKA25:FKA26"/>
    <mergeCell ref="FKB25:FKB26"/>
    <mergeCell ref="FKC25:FKC26"/>
    <mergeCell ref="FKD25:FKD26"/>
    <mergeCell ref="FKE25:FKE26"/>
    <mergeCell ref="FKF25:FKF26"/>
    <mergeCell ref="FKG25:FKG26"/>
    <mergeCell ref="FKH25:FKH26"/>
    <mergeCell ref="FKI25:FKI26"/>
    <mergeCell ref="FKJ25:FKJ26"/>
    <mergeCell ref="FKK25:FKK26"/>
    <mergeCell ref="FKL25:FKL26"/>
    <mergeCell ref="FKM25:FKM26"/>
    <mergeCell ref="FKN25:FKN26"/>
    <mergeCell ref="FKO25:FKO26"/>
    <mergeCell ref="FKP25:FKP26"/>
    <mergeCell ref="FKQ25:FKQ26"/>
    <mergeCell ref="FKR25:FKR26"/>
    <mergeCell ref="FKS25:FKS26"/>
    <mergeCell ref="FKT25:FKT26"/>
    <mergeCell ref="FKU25:FKU26"/>
    <mergeCell ref="FKV25:FKV26"/>
    <mergeCell ref="FKW25:FKW26"/>
    <mergeCell ref="FKX25:FKX26"/>
    <mergeCell ref="FKY25:FKY26"/>
    <mergeCell ref="FKZ25:FKZ26"/>
    <mergeCell ref="FLA25:FLA26"/>
    <mergeCell ref="FLB25:FLB26"/>
    <mergeCell ref="FLC25:FLC26"/>
    <mergeCell ref="FLD25:FLD26"/>
    <mergeCell ref="FLE25:FLE26"/>
    <mergeCell ref="FLF25:FLF26"/>
    <mergeCell ref="FLG25:FLG26"/>
    <mergeCell ref="FIT25:FIT26"/>
    <mergeCell ref="FIU25:FIU26"/>
    <mergeCell ref="FIV25:FIV26"/>
    <mergeCell ref="FIW25:FIW26"/>
    <mergeCell ref="FIX25:FIX26"/>
    <mergeCell ref="FIY25:FIY26"/>
    <mergeCell ref="FIZ25:FIZ26"/>
    <mergeCell ref="FJA25:FJA26"/>
    <mergeCell ref="FJB25:FJB26"/>
    <mergeCell ref="FJC25:FJC26"/>
    <mergeCell ref="FJD25:FJD26"/>
    <mergeCell ref="FJE25:FJE26"/>
    <mergeCell ref="FJF25:FJF26"/>
    <mergeCell ref="FJG25:FJG26"/>
    <mergeCell ref="FJH25:FJH26"/>
    <mergeCell ref="FJI25:FJI26"/>
    <mergeCell ref="FJJ25:FJJ26"/>
    <mergeCell ref="FJK25:FJK26"/>
    <mergeCell ref="FJL25:FJL26"/>
    <mergeCell ref="FJM25:FJM26"/>
    <mergeCell ref="FJN25:FJN26"/>
    <mergeCell ref="FJO25:FJO26"/>
    <mergeCell ref="FJP25:FJP26"/>
    <mergeCell ref="FJQ25:FJQ26"/>
    <mergeCell ref="FJR25:FJR26"/>
    <mergeCell ref="FJS25:FJS26"/>
    <mergeCell ref="FJT25:FJT26"/>
    <mergeCell ref="FJU25:FJU26"/>
    <mergeCell ref="FJV25:FJV26"/>
    <mergeCell ref="FJW25:FJW26"/>
    <mergeCell ref="FJX25:FJX26"/>
    <mergeCell ref="FJY25:FJY26"/>
    <mergeCell ref="FJZ25:FJZ26"/>
    <mergeCell ref="FHM25:FHM26"/>
    <mergeCell ref="FHN25:FHN26"/>
    <mergeCell ref="FHO25:FHO26"/>
    <mergeCell ref="FHP25:FHP26"/>
    <mergeCell ref="FHQ25:FHQ26"/>
    <mergeCell ref="FHR25:FHR26"/>
    <mergeCell ref="FHS25:FHS26"/>
    <mergeCell ref="FHT25:FHT26"/>
    <mergeCell ref="FHU25:FHU26"/>
    <mergeCell ref="FHV25:FHV26"/>
    <mergeCell ref="FHW25:FHW26"/>
    <mergeCell ref="FHX25:FHX26"/>
    <mergeCell ref="FHY25:FHY26"/>
    <mergeCell ref="FHZ25:FHZ26"/>
    <mergeCell ref="FIA25:FIA26"/>
    <mergeCell ref="FIB25:FIB26"/>
    <mergeCell ref="FIC25:FIC26"/>
    <mergeCell ref="FID25:FID26"/>
    <mergeCell ref="FIE25:FIE26"/>
    <mergeCell ref="FIF25:FIF26"/>
    <mergeCell ref="FIG25:FIG26"/>
    <mergeCell ref="FIH25:FIH26"/>
    <mergeCell ref="FII25:FII26"/>
    <mergeCell ref="FIJ25:FIJ26"/>
    <mergeCell ref="FIK25:FIK26"/>
    <mergeCell ref="FIL25:FIL26"/>
    <mergeCell ref="FIM25:FIM26"/>
    <mergeCell ref="FIN25:FIN26"/>
    <mergeCell ref="FIO25:FIO26"/>
    <mergeCell ref="FIP25:FIP26"/>
    <mergeCell ref="FIQ25:FIQ26"/>
    <mergeCell ref="FIR25:FIR26"/>
    <mergeCell ref="FIS25:FIS26"/>
    <mergeCell ref="FGF25:FGF26"/>
    <mergeCell ref="FGG25:FGG26"/>
    <mergeCell ref="FGH25:FGH26"/>
    <mergeCell ref="FGI25:FGI26"/>
    <mergeCell ref="FGJ25:FGJ26"/>
    <mergeCell ref="FGK25:FGK26"/>
    <mergeCell ref="FGL25:FGL26"/>
    <mergeCell ref="FGM25:FGM26"/>
    <mergeCell ref="FGN25:FGN26"/>
    <mergeCell ref="FGO25:FGO26"/>
    <mergeCell ref="FGP25:FGP26"/>
    <mergeCell ref="FGQ25:FGQ26"/>
    <mergeCell ref="FGR25:FGR26"/>
    <mergeCell ref="FGS25:FGS26"/>
    <mergeCell ref="FGT25:FGT26"/>
    <mergeCell ref="FGU25:FGU26"/>
    <mergeCell ref="FGV25:FGV26"/>
    <mergeCell ref="FGW25:FGW26"/>
    <mergeCell ref="FGX25:FGX26"/>
    <mergeCell ref="FGY25:FGY26"/>
    <mergeCell ref="FGZ25:FGZ26"/>
    <mergeCell ref="FHA25:FHA26"/>
    <mergeCell ref="FHB25:FHB26"/>
    <mergeCell ref="FHC25:FHC26"/>
    <mergeCell ref="FHD25:FHD26"/>
    <mergeCell ref="FHE25:FHE26"/>
    <mergeCell ref="FHF25:FHF26"/>
    <mergeCell ref="FHG25:FHG26"/>
    <mergeCell ref="FHH25:FHH26"/>
    <mergeCell ref="FHI25:FHI26"/>
    <mergeCell ref="FHJ25:FHJ26"/>
    <mergeCell ref="FHK25:FHK26"/>
    <mergeCell ref="FHL25:FHL26"/>
    <mergeCell ref="FEY25:FEY26"/>
    <mergeCell ref="FEZ25:FEZ26"/>
    <mergeCell ref="FFA25:FFA26"/>
    <mergeCell ref="FFB25:FFB26"/>
    <mergeCell ref="FFC25:FFC26"/>
    <mergeCell ref="FFD25:FFD26"/>
    <mergeCell ref="FFE25:FFE26"/>
    <mergeCell ref="FFF25:FFF26"/>
    <mergeCell ref="FFG25:FFG26"/>
    <mergeCell ref="FFH25:FFH26"/>
    <mergeCell ref="FFI25:FFI26"/>
    <mergeCell ref="FFJ25:FFJ26"/>
    <mergeCell ref="FFK25:FFK26"/>
    <mergeCell ref="FFL25:FFL26"/>
    <mergeCell ref="FFM25:FFM26"/>
    <mergeCell ref="FFN25:FFN26"/>
    <mergeCell ref="FFO25:FFO26"/>
    <mergeCell ref="FFP25:FFP26"/>
    <mergeCell ref="FFQ25:FFQ26"/>
    <mergeCell ref="FFR25:FFR26"/>
    <mergeCell ref="FFS25:FFS26"/>
    <mergeCell ref="FFT25:FFT26"/>
    <mergeCell ref="FFU25:FFU26"/>
    <mergeCell ref="FFV25:FFV26"/>
    <mergeCell ref="FFW25:FFW26"/>
    <mergeCell ref="FFX25:FFX26"/>
    <mergeCell ref="FFY25:FFY26"/>
    <mergeCell ref="FFZ25:FFZ26"/>
    <mergeCell ref="FGA25:FGA26"/>
    <mergeCell ref="FGB25:FGB26"/>
    <mergeCell ref="FGC25:FGC26"/>
    <mergeCell ref="FGD25:FGD26"/>
    <mergeCell ref="FGE25:FGE26"/>
    <mergeCell ref="FDR25:FDR26"/>
    <mergeCell ref="FDS25:FDS26"/>
    <mergeCell ref="FDT25:FDT26"/>
    <mergeCell ref="FDU25:FDU26"/>
    <mergeCell ref="FDV25:FDV26"/>
    <mergeCell ref="FDW25:FDW26"/>
    <mergeCell ref="FDX25:FDX26"/>
    <mergeCell ref="FDY25:FDY26"/>
    <mergeCell ref="FDZ25:FDZ26"/>
    <mergeCell ref="FEA25:FEA26"/>
    <mergeCell ref="FEB25:FEB26"/>
    <mergeCell ref="FEC25:FEC26"/>
    <mergeCell ref="FED25:FED26"/>
    <mergeCell ref="FEE25:FEE26"/>
    <mergeCell ref="FEF25:FEF26"/>
    <mergeCell ref="FEG25:FEG26"/>
    <mergeCell ref="FEH25:FEH26"/>
    <mergeCell ref="FEI25:FEI26"/>
    <mergeCell ref="FEJ25:FEJ26"/>
    <mergeCell ref="FEK25:FEK26"/>
    <mergeCell ref="FEL25:FEL26"/>
    <mergeCell ref="FEM25:FEM26"/>
    <mergeCell ref="FEN25:FEN26"/>
    <mergeCell ref="FEO25:FEO26"/>
    <mergeCell ref="FEP25:FEP26"/>
    <mergeCell ref="FEQ25:FEQ26"/>
    <mergeCell ref="FER25:FER26"/>
    <mergeCell ref="FES25:FES26"/>
    <mergeCell ref="FET25:FET26"/>
    <mergeCell ref="FEU25:FEU26"/>
    <mergeCell ref="FEV25:FEV26"/>
    <mergeCell ref="FEW25:FEW26"/>
    <mergeCell ref="FEX25:FEX26"/>
    <mergeCell ref="FCK25:FCK26"/>
    <mergeCell ref="FCL25:FCL26"/>
    <mergeCell ref="FCM25:FCM26"/>
    <mergeCell ref="FCN25:FCN26"/>
    <mergeCell ref="FCO25:FCO26"/>
    <mergeCell ref="FCP25:FCP26"/>
    <mergeCell ref="FCQ25:FCQ26"/>
    <mergeCell ref="FCR25:FCR26"/>
    <mergeCell ref="FCS25:FCS26"/>
    <mergeCell ref="FCT25:FCT26"/>
    <mergeCell ref="FCU25:FCU26"/>
    <mergeCell ref="FCV25:FCV26"/>
    <mergeCell ref="FCW25:FCW26"/>
    <mergeCell ref="FCX25:FCX26"/>
    <mergeCell ref="FCY25:FCY26"/>
    <mergeCell ref="FCZ25:FCZ26"/>
    <mergeCell ref="FDA25:FDA26"/>
    <mergeCell ref="FDB25:FDB26"/>
    <mergeCell ref="FDC25:FDC26"/>
    <mergeCell ref="FDD25:FDD26"/>
    <mergeCell ref="FDE25:FDE26"/>
    <mergeCell ref="FDF25:FDF26"/>
    <mergeCell ref="FDG25:FDG26"/>
    <mergeCell ref="FDH25:FDH26"/>
    <mergeCell ref="FDI25:FDI26"/>
    <mergeCell ref="FDJ25:FDJ26"/>
    <mergeCell ref="FDK25:FDK26"/>
    <mergeCell ref="FDL25:FDL26"/>
    <mergeCell ref="FDM25:FDM26"/>
    <mergeCell ref="FDN25:FDN26"/>
    <mergeCell ref="FDO25:FDO26"/>
    <mergeCell ref="FDP25:FDP26"/>
    <mergeCell ref="FDQ25:FDQ26"/>
    <mergeCell ref="FBD25:FBD26"/>
    <mergeCell ref="FBE25:FBE26"/>
    <mergeCell ref="FBF25:FBF26"/>
    <mergeCell ref="FBG25:FBG26"/>
    <mergeCell ref="FBH25:FBH26"/>
    <mergeCell ref="FBI25:FBI26"/>
    <mergeCell ref="FBJ25:FBJ26"/>
    <mergeCell ref="FBK25:FBK26"/>
    <mergeCell ref="FBL25:FBL26"/>
    <mergeCell ref="FBM25:FBM26"/>
    <mergeCell ref="FBN25:FBN26"/>
    <mergeCell ref="FBO25:FBO26"/>
    <mergeCell ref="FBP25:FBP26"/>
    <mergeCell ref="FBQ25:FBQ26"/>
    <mergeCell ref="FBR25:FBR26"/>
    <mergeCell ref="FBS25:FBS26"/>
    <mergeCell ref="FBT25:FBT26"/>
    <mergeCell ref="FBU25:FBU26"/>
    <mergeCell ref="FBV25:FBV26"/>
    <mergeCell ref="FBW25:FBW26"/>
    <mergeCell ref="FBX25:FBX26"/>
    <mergeCell ref="FBY25:FBY26"/>
    <mergeCell ref="FBZ25:FBZ26"/>
    <mergeCell ref="FCA25:FCA26"/>
    <mergeCell ref="FCB25:FCB26"/>
    <mergeCell ref="FCC25:FCC26"/>
    <mergeCell ref="FCD25:FCD26"/>
    <mergeCell ref="FCE25:FCE26"/>
    <mergeCell ref="FCF25:FCF26"/>
    <mergeCell ref="FCG25:FCG26"/>
    <mergeCell ref="FCH25:FCH26"/>
    <mergeCell ref="FCI25:FCI26"/>
    <mergeCell ref="FCJ25:FCJ26"/>
    <mergeCell ref="EZW25:EZW26"/>
    <mergeCell ref="EZX25:EZX26"/>
    <mergeCell ref="EZY25:EZY26"/>
    <mergeCell ref="EZZ25:EZZ26"/>
    <mergeCell ref="FAA25:FAA26"/>
    <mergeCell ref="FAB25:FAB26"/>
    <mergeCell ref="FAC25:FAC26"/>
    <mergeCell ref="FAD25:FAD26"/>
    <mergeCell ref="FAE25:FAE26"/>
    <mergeCell ref="FAF25:FAF26"/>
    <mergeCell ref="FAG25:FAG26"/>
    <mergeCell ref="FAH25:FAH26"/>
    <mergeCell ref="FAI25:FAI26"/>
    <mergeCell ref="FAJ25:FAJ26"/>
    <mergeCell ref="FAK25:FAK26"/>
    <mergeCell ref="FAL25:FAL26"/>
    <mergeCell ref="FAM25:FAM26"/>
    <mergeCell ref="FAN25:FAN26"/>
    <mergeCell ref="FAO25:FAO26"/>
    <mergeCell ref="FAP25:FAP26"/>
    <mergeCell ref="FAQ25:FAQ26"/>
    <mergeCell ref="FAR25:FAR26"/>
    <mergeCell ref="FAS25:FAS26"/>
    <mergeCell ref="FAT25:FAT26"/>
    <mergeCell ref="FAU25:FAU26"/>
    <mergeCell ref="FAV25:FAV26"/>
    <mergeCell ref="FAW25:FAW26"/>
    <mergeCell ref="FAX25:FAX26"/>
    <mergeCell ref="FAY25:FAY26"/>
    <mergeCell ref="FAZ25:FAZ26"/>
    <mergeCell ref="FBA25:FBA26"/>
    <mergeCell ref="FBB25:FBB26"/>
    <mergeCell ref="FBC25:FBC26"/>
    <mergeCell ref="EYP25:EYP26"/>
    <mergeCell ref="EYQ25:EYQ26"/>
    <mergeCell ref="EYR25:EYR26"/>
    <mergeCell ref="EYS25:EYS26"/>
    <mergeCell ref="EYT25:EYT26"/>
    <mergeCell ref="EYU25:EYU26"/>
    <mergeCell ref="EYV25:EYV26"/>
    <mergeCell ref="EYW25:EYW26"/>
    <mergeCell ref="EYX25:EYX26"/>
    <mergeCell ref="EYY25:EYY26"/>
    <mergeCell ref="EYZ25:EYZ26"/>
    <mergeCell ref="EZA25:EZA26"/>
    <mergeCell ref="EZB25:EZB26"/>
    <mergeCell ref="EZC25:EZC26"/>
    <mergeCell ref="EZD25:EZD26"/>
    <mergeCell ref="EZE25:EZE26"/>
    <mergeCell ref="EZF25:EZF26"/>
    <mergeCell ref="EZG25:EZG26"/>
    <mergeCell ref="EZH25:EZH26"/>
    <mergeCell ref="EZI25:EZI26"/>
    <mergeCell ref="EZJ25:EZJ26"/>
    <mergeCell ref="EZK25:EZK26"/>
    <mergeCell ref="EZL25:EZL26"/>
    <mergeCell ref="EZM25:EZM26"/>
    <mergeCell ref="EZN25:EZN26"/>
    <mergeCell ref="EZO25:EZO26"/>
    <mergeCell ref="EZP25:EZP26"/>
    <mergeCell ref="EZQ25:EZQ26"/>
    <mergeCell ref="EZR25:EZR26"/>
    <mergeCell ref="EZS25:EZS26"/>
    <mergeCell ref="EZT25:EZT26"/>
    <mergeCell ref="EZU25:EZU26"/>
    <mergeCell ref="EZV25:EZV26"/>
    <mergeCell ref="EXI25:EXI26"/>
    <mergeCell ref="EXJ25:EXJ26"/>
    <mergeCell ref="EXK25:EXK26"/>
    <mergeCell ref="EXL25:EXL26"/>
    <mergeCell ref="EXM25:EXM26"/>
    <mergeCell ref="EXN25:EXN26"/>
    <mergeCell ref="EXO25:EXO26"/>
    <mergeCell ref="EXP25:EXP26"/>
    <mergeCell ref="EXQ25:EXQ26"/>
    <mergeCell ref="EXR25:EXR26"/>
    <mergeCell ref="EXS25:EXS26"/>
    <mergeCell ref="EXT25:EXT26"/>
    <mergeCell ref="EXU25:EXU26"/>
    <mergeCell ref="EXV25:EXV26"/>
    <mergeCell ref="EXW25:EXW26"/>
    <mergeCell ref="EXX25:EXX26"/>
    <mergeCell ref="EXY25:EXY26"/>
    <mergeCell ref="EXZ25:EXZ26"/>
    <mergeCell ref="EYA25:EYA26"/>
    <mergeCell ref="EYB25:EYB26"/>
    <mergeCell ref="EYC25:EYC26"/>
    <mergeCell ref="EYD25:EYD26"/>
    <mergeCell ref="EYE25:EYE26"/>
    <mergeCell ref="EYF25:EYF26"/>
    <mergeCell ref="EYG25:EYG26"/>
    <mergeCell ref="EYH25:EYH26"/>
    <mergeCell ref="EYI25:EYI26"/>
    <mergeCell ref="EYJ25:EYJ26"/>
    <mergeCell ref="EYK25:EYK26"/>
    <mergeCell ref="EYL25:EYL26"/>
    <mergeCell ref="EYM25:EYM26"/>
    <mergeCell ref="EYN25:EYN26"/>
    <mergeCell ref="EYO25:EYO26"/>
    <mergeCell ref="EWB25:EWB26"/>
    <mergeCell ref="EWC25:EWC26"/>
    <mergeCell ref="EWD25:EWD26"/>
    <mergeCell ref="EWE25:EWE26"/>
    <mergeCell ref="EWF25:EWF26"/>
    <mergeCell ref="EWG25:EWG26"/>
    <mergeCell ref="EWH25:EWH26"/>
    <mergeCell ref="EWI25:EWI26"/>
    <mergeCell ref="EWJ25:EWJ26"/>
    <mergeCell ref="EWK25:EWK26"/>
    <mergeCell ref="EWL25:EWL26"/>
    <mergeCell ref="EWM25:EWM26"/>
    <mergeCell ref="EWN25:EWN26"/>
    <mergeCell ref="EWO25:EWO26"/>
    <mergeCell ref="EWP25:EWP26"/>
    <mergeCell ref="EWQ25:EWQ26"/>
    <mergeCell ref="EWR25:EWR26"/>
    <mergeCell ref="EWS25:EWS26"/>
    <mergeCell ref="EWT25:EWT26"/>
    <mergeCell ref="EWU25:EWU26"/>
    <mergeCell ref="EWV25:EWV26"/>
    <mergeCell ref="EWW25:EWW26"/>
    <mergeCell ref="EWX25:EWX26"/>
    <mergeCell ref="EWY25:EWY26"/>
    <mergeCell ref="EWZ25:EWZ26"/>
    <mergeCell ref="EXA25:EXA26"/>
    <mergeCell ref="EXB25:EXB26"/>
    <mergeCell ref="EXC25:EXC26"/>
    <mergeCell ref="EXD25:EXD26"/>
    <mergeCell ref="EXE25:EXE26"/>
    <mergeCell ref="EXF25:EXF26"/>
    <mergeCell ref="EXG25:EXG26"/>
    <mergeCell ref="EXH25:EXH26"/>
    <mergeCell ref="EUU25:EUU26"/>
    <mergeCell ref="EUV25:EUV26"/>
    <mergeCell ref="EUW25:EUW26"/>
    <mergeCell ref="EUX25:EUX26"/>
    <mergeCell ref="EUY25:EUY26"/>
    <mergeCell ref="EUZ25:EUZ26"/>
    <mergeCell ref="EVA25:EVA26"/>
    <mergeCell ref="EVB25:EVB26"/>
    <mergeCell ref="EVC25:EVC26"/>
    <mergeCell ref="EVD25:EVD26"/>
    <mergeCell ref="EVE25:EVE26"/>
    <mergeCell ref="EVF25:EVF26"/>
    <mergeCell ref="EVG25:EVG26"/>
    <mergeCell ref="EVH25:EVH26"/>
    <mergeCell ref="EVI25:EVI26"/>
    <mergeCell ref="EVJ25:EVJ26"/>
    <mergeCell ref="EVK25:EVK26"/>
    <mergeCell ref="EVL25:EVL26"/>
    <mergeCell ref="EVM25:EVM26"/>
    <mergeCell ref="EVN25:EVN26"/>
    <mergeCell ref="EVO25:EVO26"/>
    <mergeCell ref="EVP25:EVP26"/>
    <mergeCell ref="EVQ25:EVQ26"/>
    <mergeCell ref="EVR25:EVR26"/>
    <mergeCell ref="EVS25:EVS26"/>
    <mergeCell ref="EVT25:EVT26"/>
    <mergeCell ref="EVU25:EVU26"/>
    <mergeCell ref="EVV25:EVV26"/>
    <mergeCell ref="EVW25:EVW26"/>
    <mergeCell ref="EVX25:EVX26"/>
    <mergeCell ref="EVY25:EVY26"/>
    <mergeCell ref="EVZ25:EVZ26"/>
    <mergeCell ref="EWA25:EWA26"/>
    <mergeCell ref="ETN25:ETN26"/>
    <mergeCell ref="ETO25:ETO26"/>
    <mergeCell ref="ETP25:ETP26"/>
    <mergeCell ref="ETQ25:ETQ26"/>
    <mergeCell ref="ETR25:ETR26"/>
    <mergeCell ref="ETS25:ETS26"/>
    <mergeCell ref="ETT25:ETT26"/>
    <mergeCell ref="ETU25:ETU26"/>
    <mergeCell ref="ETV25:ETV26"/>
    <mergeCell ref="ETW25:ETW26"/>
    <mergeCell ref="ETX25:ETX26"/>
    <mergeCell ref="ETY25:ETY26"/>
    <mergeCell ref="ETZ25:ETZ26"/>
    <mergeCell ref="EUA25:EUA26"/>
    <mergeCell ref="EUB25:EUB26"/>
    <mergeCell ref="EUC25:EUC26"/>
    <mergeCell ref="EUD25:EUD26"/>
    <mergeCell ref="EUE25:EUE26"/>
    <mergeCell ref="EUF25:EUF26"/>
    <mergeCell ref="EUG25:EUG26"/>
    <mergeCell ref="EUH25:EUH26"/>
    <mergeCell ref="EUI25:EUI26"/>
    <mergeCell ref="EUJ25:EUJ26"/>
    <mergeCell ref="EUK25:EUK26"/>
    <mergeCell ref="EUL25:EUL26"/>
    <mergeCell ref="EUM25:EUM26"/>
    <mergeCell ref="EUN25:EUN26"/>
    <mergeCell ref="EUO25:EUO26"/>
    <mergeCell ref="EUP25:EUP26"/>
    <mergeCell ref="EUQ25:EUQ26"/>
    <mergeCell ref="EUR25:EUR26"/>
    <mergeCell ref="EUS25:EUS26"/>
    <mergeCell ref="EUT25:EUT26"/>
    <mergeCell ref="ESG25:ESG26"/>
    <mergeCell ref="ESH25:ESH26"/>
    <mergeCell ref="ESI25:ESI26"/>
    <mergeCell ref="ESJ25:ESJ26"/>
    <mergeCell ref="ESK25:ESK26"/>
    <mergeCell ref="ESL25:ESL26"/>
    <mergeCell ref="ESM25:ESM26"/>
    <mergeCell ref="ESN25:ESN26"/>
    <mergeCell ref="ESO25:ESO26"/>
    <mergeCell ref="ESP25:ESP26"/>
    <mergeCell ref="ESQ25:ESQ26"/>
    <mergeCell ref="ESR25:ESR26"/>
    <mergeCell ref="ESS25:ESS26"/>
    <mergeCell ref="EST25:EST26"/>
    <mergeCell ref="ESU25:ESU26"/>
    <mergeCell ref="ESV25:ESV26"/>
    <mergeCell ref="ESW25:ESW26"/>
    <mergeCell ref="ESX25:ESX26"/>
    <mergeCell ref="ESY25:ESY26"/>
    <mergeCell ref="ESZ25:ESZ26"/>
    <mergeCell ref="ETA25:ETA26"/>
    <mergeCell ref="ETB25:ETB26"/>
    <mergeCell ref="ETC25:ETC26"/>
    <mergeCell ref="ETD25:ETD26"/>
    <mergeCell ref="ETE25:ETE26"/>
    <mergeCell ref="ETF25:ETF26"/>
    <mergeCell ref="ETG25:ETG26"/>
    <mergeCell ref="ETH25:ETH26"/>
    <mergeCell ref="ETI25:ETI26"/>
    <mergeCell ref="ETJ25:ETJ26"/>
    <mergeCell ref="ETK25:ETK26"/>
    <mergeCell ref="ETL25:ETL26"/>
    <mergeCell ref="ETM25:ETM26"/>
    <mergeCell ref="EQZ25:EQZ26"/>
    <mergeCell ref="ERA25:ERA26"/>
    <mergeCell ref="ERB25:ERB26"/>
    <mergeCell ref="ERC25:ERC26"/>
    <mergeCell ref="ERD25:ERD26"/>
    <mergeCell ref="ERE25:ERE26"/>
    <mergeCell ref="ERF25:ERF26"/>
    <mergeCell ref="ERG25:ERG26"/>
    <mergeCell ref="ERH25:ERH26"/>
    <mergeCell ref="ERI25:ERI26"/>
    <mergeCell ref="ERJ25:ERJ26"/>
    <mergeCell ref="ERK25:ERK26"/>
    <mergeCell ref="ERL25:ERL26"/>
    <mergeCell ref="ERM25:ERM26"/>
    <mergeCell ref="ERN25:ERN26"/>
    <mergeCell ref="ERO25:ERO26"/>
    <mergeCell ref="ERP25:ERP26"/>
    <mergeCell ref="ERQ25:ERQ26"/>
    <mergeCell ref="ERR25:ERR26"/>
    <mergeCell ref="ERS25:ERS26"/>
    <mergeCell ref="ERT25:ERT26"/>
    <mergeCell ref="ERU25:ERU26"/>
    <mergeCell ref="ERV25:ERV26"/>
    <mergeCell ref="ERW25:ERW26"/>
    <mergeCell ref="ERX25:ERX26"/>
    <mergeCell ref="ERY25:ERY26"/>
    <mergeCell ref="ERZ25:ERZ26"/>
    <mergeCell ref="ESA25:ESA26"/>
    <mergeCell ref="ESB25:ESB26"/>
    <mergeCell ref="ESC25:ESC26"/>
    <mergeCell ref="ESD25:ESD26"/>
    <mergeCell ref="ESE25:ESE26"/>
    <mergeCell ref="ESF25:ESF26"/>
    <mergeCell ref="EPS25:EPS26"/>
    <mergeCell ref="EPT25:EPT26"/>
    <mergeCell ref="EPU25:EPU26"/>
    <mergeCell ref="EPV25:EPV26"/>
    <mergeCell ref="EPW25:EPW26"/>
    <mergeCell ref="EPX25:EPX26"/>
    <mergeCell ref="EPY25:EPY26"/>
    <mergeCell ref="EPZ25:EPZ26"/>
    <mergeCell ref="EQA25:EQA26"/>
    <mergeCell ref="EQB25:EQB26"/>
    <mergeCell ref="EQC25:EQC26"/>
    <mergeCell ref="EQD25:EQD26"/>
    <mergeCell ref="EQE25:EQE26"/>
    <mergeCell ref="EQF25:EQF26"/>
    <mergeCell ref="EQG25:EQG26"/>
    <mergeCell ref="EQH25:EQH26"/>
    <mergeCell ref="EQI25:EQI26"/>
    <mergeCell ref="EQJ25:EQJ26"/>
    <mergeCell ref="EQK25:EQK26"/>
    <mergeCell ref="EQL25:EQL26"/>
    <mergeCell ref="EQM25:EQM26"/>
    <mergeCell ref="EQN25:EQN26"/>
    <mergeCell ref="EQO25:EQO26"/>
    <mergeCell ref="EQP25:EQP26"/>
    <mergeCell ref="EQQ25:EQQ26"/>
    <mergeCell ref="EQR25:EQR26"/>
    <mergeCell ref="EQS25:EQS26"/>
    <mergeCell ref="EQT25:EQT26"/>
    <mergeCell ref="EQU25:EQU26"/>
    <mergeCell ref="EQV25:EQV26"/>
    <mergeCell ref="EQW25:EQW26"/>
    <mergeCell ref="EQX25:EQX26"/>
    <mergeCell ref="EQY25:EQY26"/>
    <mergeCell ref="EOL25:EOL26"/>
    <mergeCell ref="EOM25:EOM26"/>
    <mergeCell ref="EON25:EON26"/>
    <mergeCell ref="EOO25:EOO26"/>
    <mergeCell ref="EOP25:EOP26"/>
    <mergeCell ref="EOQ25:EOQ26"/>
    <mergeCell ref="EOR25:EOR26"/>
    <mergeCell ref="EOS25:EOS26"/>
    <mergeCell ref="EOT25:EOT26"/>
    <mergeCell ref="EOU25:EOU26"/>
    <mergeCell ref="EOV25:EOV26"/>
    <mergeCell ref="EOW25:EOW26"/>
    <mergeCell ref="EOX25:EOX26"/>
    <mergeCell ref="EOY25:EOY26"/>
    <mergeCell ref="EOZ25:EOZ26"/>
    <mergeCell ref="EPA25:EPA26"/>
    <mergeCell ref="EPB25:EPB26"/>
    <mergeCell ref="EPC25:EPC26"/>
    <mergeCell ref="EPD25:EPD26"/>
    <mergeCell ref="EPE25:EPE26"/>
    <mergeCell ref="EPF25:EPF26"/>
    <mergeCell ref="EPG25:EPG26"/>
    <mergeCell ref="EPH25:EPH26"/>
    <mergeCell ref="EPI25:EPI26"/>
    <mergeCell ref="EPJ25:EPJ26"/>
    <mergeCell ref="EPK25:EPK26"/>
    <mergeCell ref="EPL25:EPL26"/>
    <mergeCell ref="EPM25:EPM26"/>
    <mergeCell ref="EPN25:EPN26"/>
    <mergeCell ref="EPO25:EPO26"/>
    <mergeCell ref="EPP25:EPP26"/>
    <mergeCell ref="EPQ25:EPQ26"/>
    <mergeCell ref="EPR25:EPR26"/>
    <mergeCell ref="ENE25:ENE26"/>
    <mergeCell ref="ENF25:ENF26"/>
    <mergeCell ref="ENG25:ENG26"/>
    <mergeCell ref="ENH25:ENH26"/>
    <mergeCell ref="ENI25:ENI26"/>
    <mergeCell ref="ENJ25:ENJ26"/>
    <mergeCell ref="ENK25:ENK26"/>
    <mergeCell ref="ENL25:ENL26"/>
    <mergeCell ref="ENM25:ENM26"/>
    <mergeCell ref="ENN25:ENN26"/>
    <mergeCell ref="ENO25:ENO26"/>
    <mergeCell ref="ENP25:ENP26"/>
    <mergeCell ref="ENQ25:ENQ26"/>
    <mergeCell ref="ENR25:ENR26"/>
    <mergeCell ref="ENS25:ENS26"/>
    <mergeCell ref="ENT25:ENT26"/>
    <mergeCell ref="ENU25:ENU26"/>
    <mergeCell ref="ENV25:ENV26"/>
    <mergeCell ref="ENW25:ENW26"/>
    <mergeCell ref="ENX25:ENX26"/>
    <mergeCell ref="ENY25:ENY26"/>
    <mergeCell ref="ENZ25:ENZ26"/>
    <mergeCell ref="EOA25:EOA26"/>
    <mergeCell ref="EOB25:EOB26"/>
    <mergeCell ref="EOC25:EOC26"/>
    <mergeCell ref="EOD25:EOD26"/>
    <mergeCell ref="EOE25:EOE26"/>
    <mergeCell ref="EOF25:EOF26"/>
    <mergeCell ref="EOG25:EOG26"/>
    <mergeCell ref="EOH25:EOH26"/>
    <mergeCell ref="EOI25:EOI26"/>
    <mergeCell ref="EOJ25:EOJ26"/>
    <mergeCell ref="EOK25:EOK26"/>
    <mergeCell ref="ELX25:ELX26"/>
    <mergeCell ref="ELY25:ELY26"/>
    <mergeCell ref="ELZ25:ELZ26"/>
    <mergeCell ref="EMA25:EMA26"/>
    <mergeCell ref="EMB25:EMB26"/>
    <mergeCell ref="EMC25:EMC26"/>
    <mergeCell ref="EMD25:EMD26"/>
    <mergeCell ref="EME25:EME26"/>
    <mergeCell ref="EMF25:EMF26"/>
    <mergeCell ref="EMG25:EMG26"/>
    <mergeCell ref="EMH25:EMH26"/>
    <mergeCell ref="EMI25:EMI26"/>
    <mergeCell ref="EMJ25:EMJ26"/>
    <mergeCell ref="EMK25:EMK26"/>
    <mergeCell ref="EML25:EML26"/>
    <mergeCell ref="EMM25:EMM26"/>
    <mergeCell ref="EMN25:EMN26"/>
    <mergeCell ref="EMO25:EMO26"/>
    <mergeCell ref="EMP25:EMP26"/>
    <mergeCell ref="EMQ25:EMQ26"/>
    <mergeCell ref="EMR25:EMR26"/>
    <mergeCell ref="EMS25:EMS26"/>
    <mergeCell ref="EMT25:EMT26"/>
    <mergeCell ref="EMU25:EMU26"/>
    <mergeCell ref="EMV25:EMV26"/>
    <mergeCell ref="EMW25:EMW26"/>
    <mergeCell ref="EMX25:EMX26"/>
    <mergeCell ref="EMY25:EMY26"/>
    <mergeCell ref="EMZ25:EMZ26"/>
    <mergeCell ref="ENA25:ENA26"/>
    <mergeCell ref="ENB25:ENB26"/>
    <mergeCell ref="ENC25:ENC26"/>
    <mergeCell ref="END25:END26"/>
    <mergeCell ref="EKQ25:EKQ26"/>
    <mergeCell ref="EKR25:EKR26"/>
    <mergeCell ref="EKS25:EKS26"/>
    <mergeCell ref="EKT25:EKT26"/>
    <mergeCell ref="EKU25:EKU26"/>
    <mergeCell ref="EKV25:EKV26"/>
    <mergeCell ref="EKW25:EKW26"/>
    <mergeCell ref="EKX25:EKX26"/>
    <mergeCell ref="EKY25:EKY26"/>
    <mergeCell ref="EKZ25:EKZ26"/>
    <mergeCell ref="ELA25:ELA26"/>
    <mergeCell ref="ELB25:ELB26"/>
    <mergeCell ref="ELC25:ELC26"/>
    <mergeCell ref="ELD25:ELD26"/>
    <mergeCell ref="ELE25:ELE26"/>
    <mergeCell ref="ELF25:ELF26"/>
    <mergeCell ref="ELG25:ELG26"/>
    <mergeCell ref="ELH25:ELH26"/>
    <mergeCell ref="ELI25:ELI26"/>
    <mergeCell ref="ELJ25:ELJ26"/>
    <mergeCell ref="ELK25:ELK26"/>
    <mergeCell ref="ELL25:ELL26"/>
    <mergeCell ref="ELM25:ELM26"/>
    <mergeCell ref="ELN25:ELN26"/>
    <mergeCell ref="ELO25:ELO26"/>
    <mergeCell ref="ELP25:ELP26"/>
    <mergeCell ref="ELQ25:ELQ26"/>
    <mergeCell ref="ELR25:ELR26"/>
    <mergeCell ref="ELS25:ELS26"/>
    <mergeCell ref="ELT25:ELT26"/>
    <mergeCell ref="ELU25:ELU26"/>
    <mergeCell ref="ELV25:ELV26"/>
    <mergeCell ref="ELW25:ELW26"/>
    <mergeCell ref="EJJ25:EJJ26"/>
    <mergeCell ref="EJK25:EJK26"/>
    <mergeCell ref="EJL25:EJL26"/>
    <mergeCell ref="EJM25:EJM26"/>
    <mergeCell ref="EJN25:EJN26"/>
    <mergeCell ref="EJO25:EJO26"/>
    <mergeCell ref="EJP25:EJP26"/>
    <mergeCell ref="EJQ25:EJQ26"/>
    <mergeCell ref="EJR25:EJR26"/>
    <mergeCell ref="EJS25:EJS26"/>
    <mergeCell ref="EJT25:EJT26"/>
    <mergeCell ref="EJU25:EJU26"/>
    <mergeCell ref="EJV25:EJV26"/>
    <mergeCell ref="EJW25:EJW26"/>
    <mergeCell ref="EJX25:EJX26"/>
    <mergeCell ref="EJY25:EJY26"/>
    <mergeCell ref="EJZ25:EJZ26"/>
    <mergeCell ref="EKA25:EKA26"/>
    <mergeCell ref="EKB25:EKB26"/>
    <mergeCell ref="EKC25:EKC26"/>
    <mergeCell ref="EKD25:EKD26"/>
    <mergeCell ref="EKE25:EKE26"/>
    <mergeCell ref="EKF25:EKF26"/>
    <mergeCell ref="EKG25:EKG26"/>
    <mergeCell ref="EKH25:EKH26"/>
    <mergeCell ref="EKI25:EKI26"/>
    <mergeCell ref="EKJ25:EKJ26"/>
    <mergeCell ref="EKK25:EKK26"/>
    <mergeCell ref="EKL25:EKL26"/>
    <mergeCell ref="EKM25:EKM26"/>
    <mergeCell ref="EKN25:EKN26"/>
    <mergeCell ref="EKO25:EKO26"/>
    <mergeCell ref="EKP25:EKP26"/>
    <mergeCell ref="EIC25:EIC26"/>
    <mergeCell ref="EID25:EID26"/>
    <mergeCell ref="EIE25:EIE26"/>
    <mergeCell ref="EIF25:EIF26"/>
    <mergeCell ref="EIG25:EIG26"/>
    <mergeCell ref="EIH25:EIH26"/>
    <mergeCell ref="EII25:EII26"/>
    <mergeCell ref="EIJ25:EIJ26"/>
    <mergeCell ref="EIK25:EIK26"/>
    <mergeCell ref="EIL25:EIL26"/>
    <mergeCell ref="EIM25:EIM26"/>
    <mergeCell ref="EIN25:EIN26"/>
    <mergeCell ref="EIO25:EIO26"/>
    <mergeCell ref="EIP25:EIP26"/>
    <mergeCell ref="EIQ25:EIQ26"/>
    <mergeCell ref="EIR25:EIR26"/>
    <mergeCell ref="EIS25:EIS26"/>
    <mergeCell ref="EIT25:EIT26"/>
    <mergeCell ref="EIU25:EIU26"/>
    <mergeCell ref="EIV25:EIV26"/>
    <mergeCell ref="EIW25:EIW26"/>
    <mergeCell ref="EIX25:EIX26"/>
    <mergeCell ref="EIY25:EIY26"/>
    <mergeCell ref="EIZ25:EIZ26"/>
    <mergeCell ref="EJA25:EJA26"/>
    <mergeCell ref="EJB25:EJB26"/>
    <mergeCell ref="EJC25:EJC26"/>
    <mergeCell ref="EJD25:EJD26"/>
    <mergeCell ref="EJE25:EJE26"/>
    <mergeCell ref="EJF25:EJF26"/>
    <mergeCell ref="EJG25:EJG26"/>
    <mergeCell ref="EJH25:EJH26"/>
    <mergeCell ref="EJI25:EJI26"/>
    <mergeCell ref="EGV25:EGV26"/>
    <mergeCell ref="EGW25:EGW26"/>
    <mergeCell ref="EGX25:EGX26"/>
    <mergeCell ref="EGY25:EGY26"/>
    <mergeCell ref="EGZ25:EGZ26"/>
    <mergeCell ref="EHA25:EHA26"/>
    <mergeCell ref="EHB25:EHB26"/>
    <mergeCell ref="EHC25:EHC26"/>
    <mergeCell ref="EHD25:EHD26"/>
    <mergeCell ref="EHE25:EHE26"/>
    <mergeCell ref="EHF25:EHF26"/>
    <mergeCell ref="EHG25:EHG26"/>
    <mergeCell ref="EHH25:EHH26"/>
    <mergeCell ref="EHI25:EHI26"/>
    <mergeCell ref="EHJ25:EHJ26"/>
    <mergeCell ref="EHK25:EHK26"/>
    <mergeCell ref="EHL25:EHL26"/>
    <mergeCell ref="EHM25:EHM26"/>
    <mergeCell ref="EHN25:EHN26"/>
    <mergeCell ref="EHO25:EHO26"/>
    <mergeCell ref="EHP25:EHP26"/>
    <mergeCell ref="EHQ25:EHQ26"/>
    <mergeCell ref="EHR25:EHR26"/>
    <mergeCell ref="EHS25:EHS26"/>
    <mergeCell ref="EHT25:EHT26"/>
    <mergeCell ref="EHU25:EHU26"/>
    <mergeCell ref="EHV25:EHV26"/>
    <mergeCell ref="EHW25:EHW26"/>
    <mergeCell ref="EHX25:EHX26"/>
    <mergeCell ref="EHY25:EHY26"/>
    <mergeCell ref="EHZ25:EHZ26"/>
    <mergeCell ref="EIA25:EIA26"/>
    <mergeCell ref="EIB25:EIB26"/>
    <mergeCell ref="EFO25:EFO26"/>
    <mergeCell ref="EFP25:EFP26"/>
    <mergeCell ref="EFQ25:EFQ26"/>
    <mergeCell ref="EFR25:EFR26"/>
    <mergeCell ref="EFS25:EFS26"/>
    <mergeCell ref="EFT25:EFT26"/>
    <mergeCell ref="EFU25:EFU26"/>
    <mergeCell ref="EFV25:EFV26"/>
    <mergeCell ref="EFW25:EFW26"/>
    <mergeCell ref="EFX25:EFX26"/>
    <mergeCell ref="EFY25:EFY26"/>
    <mergeCell ref="EFZ25:EFZ26"/>
    <mergeCell ref="EGA25:EGA26"/>
    <mergeCell ref="EGB25:EGB26"/>
    <mergeCell ref="EGC25:EGC26"/>
    <mergeCell ref="EGD25:EGD26"/>
    <mergeCell ref="EGE25:EGE26"/>
    <mergeCell ref="EGF25:EGF26"/>
    <mergeCell ref="EGG25:EGG26"/>
    <mergeCell ref="EGH25:EGH26"/>
    <mergeCell ref="EGI25:EGI26"/>
    <mergeCell ref="EGJ25:EGJ26"/>
    <mergeCell ref="EGK25:EGK26"/>
    <mergeCell ref="EGL25:EGL26"/>
    <mergeCell ref="EGM25:EGM26"/>
    <mergeCell ref="EGN25:EGN26"/>
    <mergeCell ref="EGO25:EGO26"/>
    <mergeCell ref="EGP25:EGP26"/>
    <mergeCell ref="EGQ25:EGQ26"/>
    <mergeCell ref="EGR25:EGR26"/>
    <mergeCell ref="EGS25:EGS26"/>
    <mergeCell ref="EGT25:EGT26"/>
    <mergeCell ref="EGU25:EGU26"/>
    <mergeCell ref="EEH25:EEH26"/>
    <mergeCell ref="EEI25:EEI26"/>
    <mergeCell ref="EEJ25:EEJ26"/>
    <mergeCell ref="EEK25:EEK26"/>
    <mergeCell ref="EEL25:EEL26"/>
    <mergeCell ref="EEM25:EEM26"/>
    <mergeCell ref="EEN25:EEN26"/>
    <mergeCell ref="EEO25:EEO26"/>
    <mergeCell ref="EEP25:EEP26"/>
    <mergeCell ref="EEQ25:EEQ26"/>
    <mergeCell ref="EER25:EER26"/>
    <mergeCell ref="EES25:EES26"/>
    <mergeCell ref="EET25:EET26"/>
    <mergeCell ref="EEU25:EEU26"/>
    <mergeCell ref="EEV25:EEV26"/>
    <mergeCell ref="EEW25:EEW26"/>
    <mergeCell ref="EEX25:EEX26"/>
    <mergeCell ref="EEY25:EEY26"/>
    <mergeCell ref="EEZ25:EEZ26"/>
    <mergeCell ref="EFA25:EFA26"/>
    <mergeCell ref="EFB25:EFB26"/>
    <mergeCell ref="EFC25:EFC26"/>
    <mergeCell ref="EFD25:EFD26"/>
    <mergeCell ref="EFE25:EFE26"/>
    <mergeCell ref="EFF25:EFF26"/>
    <mergeCell ref="EFG25:EFG26"/>
    <mergeCell ref="EFH25:EFH26"/>
    <mergeCell ref="EFI25:EFI26"/>
    <mergeCell ref="EFJ25:EFJ26"/>
    <mergeCell ref="EFK25:EFK26"/>
    <mergeCell ref="EFL25:EFL26"/>
    <mergeCell ref="EFM25:EFM26"/>
    <mergeCell ref="EFN25:EFN26"/>
    <mergeCell ref="EDA25:EDA26"/>
    <mergeCell ref="EDB25:EDB26"/>
    <mergeCell ref="EDC25:EDC26"/>
    <mergeCell ref="EDD25:EDD26"/>
    <mergeCell ref="EDE25:EDE26"/>
    <mergeCell ref="EDF25:EDF26"/>
    <mergeCell ref="EDG25:EDG26"/>
    <mergeCell ref="EDH25:EDH26"/>
    <mergeCell ref="EDI25:EDI26"/>
    <mergeCell ref="EDJ25:EDJ26"/>
    <mergeCell ref="EDK25:EDK26"/>
    <mergeCell ref="EDL25:EDL26"/>
    <mergeCell ref="EDM25:EDM26"/>
    <mergeCell ref="EDN25:EDN26"/>
    <mergeCell ref="EDO25:EDO26"/>
    <mergeCell ref="EDP25:EDP26"/>
    <mergeCell ref="EDQ25:EDQ26"/>
    <mergeCell ref="EDR25:EDR26"/>
    <mergeCell ref="EDS25:EDS26"/>
    <mergeCell ref="EDT25:EDT26"/>
    <mergeCell ref="EDU25:EDU26"/>
    <mergeCell ref="EDV25:EDV26"/>
    <mergeCell ref="EDW25:EDW26"/>
    <mergeCell ref="EDX25:EDX26"/>
    <mergeCell ref="EDY25:EDY26"/>
    <mergeCell ref="EDZ25:EDZ26"/>
    <mergeCell ref="EEA25:EEA26"/>
    <mergeCell ref="EEB25:EEB26"/>
    <mergeCell ref="EEC25:EEC26"/>
    <mergeCell ref="EED25:EED26"/>
    <mergeCell ref="EEE25:EEE26"/>
    <mergeCell ref="EEF25:EEF26"/>
    <mergeCell ref="EEG25:EEG26"/>
    <mergeCell ref="EBT25:EBT26"/>
    <mergeCell ref="EBU25:EBU26"/>
    <mergeCell ref="EBV25:EBV26"/>
    <mergeCell ref="EBW25:EBW26"/>
    <mergeCell ref="EBX25:EBX26"/>
    <mergeCell ref="EBY25:EBY26"/>
    <mergeCell ref="EBZ25:EBZ26"/>
    <mergeCell ref="ECA25:ECA26"/>
    <mergeCell ref="ECB25:ECB26"/>
    <mergeCell ref="ECC25:ECC26"/>
    <mergeCell ref="ECD25:ECD26"/>
    <mergeCell ref="ECE25:ECE26"/>
    <mergeCell ref="ECF25:ECF26"/>
    <mergeCell ref="ECG25:ECG26"/>
    <mergeCell ref="ECH25:ECH26"/>
    <mergeCell ref="ECI25:ECI26"/>
    <mergeCell ref="ECJ25:ECJ26"/>
    <mergeCell ref="ECK25:ECK26"/>
    <mergeCell ref="ECL25:ECL26"/>
    <mergeCell ref="ECM25:ECM26"/>
    <mergeCell ref="ECN25:ECN26"/>
    <mergeCell ref="ECO25:ECO26"/>
    <mergeCell ref="ECP25:ECP26"/>
    <mergeCell ref="ECQ25:ECQ26"/>
    <mergeCell ref="ECR25:ECR26"/>
    <mergeCell ref="ECS25:ECS26"/>
    <mergeCell ref="ECT25:ECT26"/>
    <mergeCell ref="ECU25:ECU26"/>
    <mergeCell ref="ECV25:ECV26"/>
    <mergeCell ref="ECW25:ECW26"/>
    <mergeCell ref="ECX25:ECX26"/>
    <mergeCell ref="ECY25:ECY26"/>
    <mergeCell ref="ECZ25:ECZ26"/>
    <mergeCell ref="EAM25:EAM26"/>
    <mergeCell ref="EAN25:EAN26"/>
    <mergeCell ref="EAO25:EAO26"/>
    <mergeCell ref="EAP25:EAP26"/>
    <mergeCell ref="EAQ25:EAQ26"/>
    <mergeCell ref="EAR25:EAR26"/>
    <mergeCell ref="EAS25:EAS26"/>
    <mergeCell ref="EAT25:EAT26"/>
    <mergeCell ref="EAU25:EAU26"/>
    <mergeCell ref="EAV25:EAV26"/>
    <mergeCell ref="EAW25:EAW26"/>
    <mergeCell ref="EAX25:EAX26"/>
    <mergeCell ref="EAY25:EAY26"/>
    <mergeCell ref="EAZ25:EAZ26"/>
    <mergeCell ref="EBA25:EBA26"/>
    <mergeCell ref="EBB25:EBB26"/>
    <mergeCell ref="EBC25:EBC26"/>
    <mergeCell ref="EBD25:EBD26"/>
    <mergeCell ref="EBE25:EBE26"/>
    <mergeCell ref="EBF25:EBF26"/>
    <mergeCell ref="EBG25:EBG26"/>
    <mergeCell ref="EBH25:EBH26"/>
    <mergeCell ref="EBI25:EBI26"/>
    <mergeCell ref="EBJ25:EBJ26"/>
    <mergeCell ref="EBK25:EBK26"/>
    <mergeCell ref="EBL25:EBL26"/>
    <mergeCell ref="EBM25:EBM26"/>
    <mergeCell ref="EBN25:EBN26"/>
    <mergeCell ref="EBO25:EBO26"/>
    <mergeCell ref="EBP25:EBP26"/>
    <mergeCell ref="EBQ25:EBQ26"/>
    <mergeCell ref="EBR25:EBR26"/>
    <mergeCell ref="EBS25:EBS26"/>
    <mergeCell ref="DZF25:DZF26"/>
    <mergeCell ref="DZG25:DZG26"/>
    <mergeCell ref="DZH25:DZH26"/>
    <mergeCell ref="DZI25:DZI26"/>
    <mergeCell ref="DZJ25:DZJ26"/>
    <mergeCell ref="DZK25:DZK26"/>
    <mergeCell ref="DZL25:DZL26"/>
    <mergeCell ref="DZM25:DZM26"/>
    <mergeCell ref="DZN25:DZN26"/>
    <mergeCell ref="DZO25:DZO26"/>
    <mergeCell ref="DZP25:DZP26"/>
    <mergeCell ref="DZQ25:DZQ26"/>
    <mergeCell ref="DZR25:DZR26"/>
    <mergeCell ref="DZS25:DZS26"/>
    <mergeCell ref="DZT25:DZT26"/>
    <mergeCell ref="DZU25:DZU26"/>
    <mergeCell ref="DZV25:DZV26"/>
    <mergeCell ref="DZW25:DZW26"/>
    <mergeCell ref="DZX25:DZX26"/>
    <mergeCell ref="DZY25:DZY26"/>
    <mergeCell ref="DZZ25:DZZ26"/>
    <mergeCell ref="EAA25:EAA26"/>
    <mergeCell ref="EAB25:EAB26"/>
    <mergeCell ref="EAC25:EAC26"/>
    <mergeCell ref="EAD25:EAD26"/>
    <mergeCell ref="EAE25:EAE26"/>
    <mergeCell ref="EAF25:EAF26"/>
    <mergeCell ref="EAG25:EAG26"/>
    <mergeCell ref="EAH25:EAH26"/>
    <mergeCell ref="EAI25:EAI26"/>
    <mergeCell ref="EAJ25:EAJ26"/>
    <mergeCell ref="EAK25:EAK26"/>
    <mergeCell ref="EAL25:EAL26"/>
    <mergeCell ref="DXY25:DXY26"/>
    <mergeCell ref="DXZ25:DXZ26"/>
    <mergeCell ref="DYA25:DYA26"/>
    <mergeCell ref="DYB25:DYB26"/>
    <mergeCell ref="DYC25:DYC26"/>
    <mergeCell ref="DYD25:DYD26"/>
    <mergeCell ref="DYE25:DYE26"/>
    <mergeCell ref="DYF25:DYF26"/>
    <mergeCell ref="DYG25:DYG26"/>
    <mergeCell ref="DYH25:DYH26"/>
    <mergeCell ref="DYI25:DYI26"/>
    <mergeCell ref="DYJ25:DYJ26"/>
    <mergeCell ref="DYK25:DYK26"/>
    <mergeCell ref="DYL25:DYL26"/>
    <mergeCell ref="DYM25:DYM26"/>
    <mergeCell ref="DYN25:DYN26"/>
    <mergeCell ref="DYO25:DYO26"/>
    <mergeCell ref="DYP25:DYP26"/>
    <mergeCell ref="DYQ25:DYQ26"/>
    <mergeCell ref="DYR25:DYR26"/>
    <mergeCell ref="DYS25:DYS26"/>
    <mergeCell ref="DYT25:DYT26"/>
    <mergeCell ref="DYU25:DYU26"/>
    <mergeCell ref="DYV25:DYV26"/>
    <mergeCell ref="DYW25:DYW26"/>
    <mergeCell ref="DYX25:DYX26"/>
    <mergeCell ref="DYY25:DYY26"/>
    <mergeCell ref="DYZ25:DYZ26"/>
    <mergeCell ref="DZA25:DZA26"/>
    <mergeCell ref="DZB25:DZB26"/>
    <mergeCell ref="DZC25:DZC26"/>
    <mergeCell ref="DZD25:DZD26"/>
    <mergeCell ref="DZE25:DZE26"/>
    <mergeCell ref="DWR25:DWR26"/>
    <mergeCell ref="DWS25:DWS26"/>
    <mergeCell ref="DWT25:DWT26"/>
    <mergeCell ref="DWU25:DWU26"/>
    <mergeCell ref="DWV25:DWV26"/>
    <mergeCell ref="DWW25:DWW26"/>
    <mergeCell ref="DWX25:DWX26"/>
    <mergeCell ref="DWY25:DWY26"/>
    <mergeCell ref="DWZ25:DWZ26"/>
    <mergeCell ref="DXA25:DXA26"/>
    <mergeCell ref="DXB25:DXB26"/>
    <mergeCell ref="DXC25:DXC26"/>
    <mergeCell ref="DXD25:DXD26"/>
    <mergeCell ref="DXE25:DXE26"/>
    <mergeCell ref="DXF25:DXF26"/>
    <mergeCell ref="DXG25:DXG26"/>
    <mergeCell ref="DXH25:DXH26"/>
    <mergeCell ref="DXI25:DXI26"/>
    <mergeCell ref="DXJ25:DXJ26"/>
    <mergeCell ref="DXK25:DXK26"/>
    <mergeCell ref="DXL25:DXL26"/>
    <mergeCell ref="DXM25:DXM26"/>
    <mergeCell ref="DXN25:DXN26"/>
    <mergeCell ref="DXO25:DXO26"/>
    <mergeCell ref="DXP25:DXP26"/>
    <mergeCell ref="DXQ25:DXQ26"/>
    <mergeCell ref="DXR25:DXR26"/>
    <mergeCell ref="DXS25:DXS26"/>
    <mergeCell ref="DXT25:DXT26"/>
    <mergeCell ref="DXU25:DXU26"/>
    <mergeCell ref="DXV25:DXV26"/>
    <mergeCell ref="DXW25:DXW26"/>
    <mergeCell ref="DXX25:DXX26"/>
    <mergeCell ref="DVK25:DVK26"/>
    <mergeCell ref="DVL25:DVL26"/>
    <mergeCell ref="DVM25:DVM26"/>
    <mergeCell ref="DVN25:DVN26"/>
    <mergeCell ref="DVO25:DVO26"/>
    <mergeCell ref="DVP25:DVP26"/>
    <mergeCell ref="DVQ25:DVQ26"/>
    <mergeCell ref="DVR25:DVR26"/>
    <mergeCell ref="DVS25:DVS26"/>
    <mergeCell ref="DVT25:DVT26"/>
    <mergeCell ref="DVU25:DVU26"/>
    <mergeCell ref="DVV25:DVV26"/>
    <mergeCell ref="DVW25:DVW26"/>
    <mergeCell ref="DVX25:DVX26"/>
    <mergeCell ref="DVY25:DVY26"/>
    <mergeCell ref="DVZ25:DVZ26"/>
    <mergeCell ref="DWA25:DWA26"/>
    <mergeCell ref="DWB25:DWB26"/>
    <mergeCell ref="DWC25:DWC26"/>
    <mergeCell ref="DWD25:DWD26"/>
    <mergeCell ref="DWE25:DWE26"/>
    <mergeCell ref="DWF25:DWF26"/>
    <mergeCell ref="DWG25:DWG26"/>
    <mergeCell ref="DWH25:DWH26"/>
    <mergeCell ref="DWI25:DWI26"/>
    <mergeCell ref="DWJ25:DWJ26"/>
    <mergeCell ref="DWK25:DWK26"/>
    <mergeCell ref="DWL25:DWL26"/>
    <mergeCell ref="DWM25:DWM26"/>
    <mergeCell ref="DWN25:DWN26"/>
    <mergeCell ref="DWO25:DWO26"/>
    <mergeCell ref="DWP25:DWP26"/>
    <mergeCell ref="DWQ25:DWQ26"/>
    <mergeCell ref="DUD25:DUD26"/>
    <mergeCell ref="DUE25:DUE26"/>
    <mergeCell ref="DUF25:DUF26"/>
    <mergeCell ref="DUG25:DUG26"/>
    <mergeCell ref="DUH25:DUH26"/>
    <mergeCell ref="DUI25:DUI26"/>
    <mergeCell ref="DUJ25:DUJ26"/>
    <mergeCell ref="DUK25:DUK26"/>
    <mergeCell ref="DUL25:DUL26"/>
    <mergeCell ref="DUM25:DUM26"/>
    <mergeCell ref="DUN25:DUN26"/>
    <mergeCell ref="DUO25:DUO26"/>
    <mergeCell ref="DUP25:DUP26"/>
    <mergeCell ref="DUQ25:DUQ26"/>
    <mergeCell ref="DUR25:DUR26"/>
    <mergeCell ref="DUS25:DUS26"/>
    <mergeCell ref="DUT25:DUT26"/>
    <mergeCell ref="DUU25:DUU26"/>
    <mergeCell ref="DUV25:DUV26"/>
    <mergeCell ref="DUW25:DUW26"/>
    <mergeCell ref="DUX25:DUX26"/>
    <mergeCell ref="DUY25:DUY26"/>
    <mergeCell ref="DUZ25:DUZ26"/>
    <mergeCell ref="DVA25:DVA26"/>
    <mergeCell ref="DVB25:DVB26"/>
    <mergeCell ref="DVC25:DVC26"/>
    <mergeCell ref="DVD25:DVD26"/>
    <mergeCell ref="DVE25:DVE26"/>
    <mergeCell ref="DVF25:DVF26"/>
    <mergeCell ref="DVG25:DVG26"/>
    <mergeCell ref="DVH25:DVH26"/>
    <mergeCell ref="DVI25:DVI26"/>
    <mergeCell ref="DVJ25:DVJ26"/>
    <mergeCell ref="DSW25:DSW26"/>
    <mergeCell ref="DSX25:DSX26"/>
    <mergeCell ref="DSY25:DSY26"/>
    <mergeCell ref="DSZ25:DSZ26"/>
    <mergeCell ref="DTA25:DTA26"/>
    <mergeCell ref="DTB25:DTB26"/>
    <mergeCell ref="DTC25:DTC26"/>
    <mergeCell ref="DTD25:DTD26"/>
    <mergeCell ref="DTE25:DTE26"/>
    <mergeCell ref="DTF25:DTF26"/>
    <mergeCell ref="DTG25:DTG26"/>
    <mergeCell ref="DTH25:DTH26"/>
    <mergeCell ref="DTI25:DTI26"/>
    <mergeCell ref="DTJ25:DTJ26"/>
    <mergeCell ref="DTK25:DTK26"/>
    <mergeCell ref="DTL25:DTL26"/>
    <mergeCell ref="DTM25:DTM26"/>
    <mergeCell ref="DTN25:DTN26"/>
    <mergeCell ref="DTO25:DTO26"/>
    <mergeCell ref="DTP25:DTP26"/>
    <mergeCell ref="DTQ25:DTQ26"/>
    <mergeCell ref="DTR25:DTR26"/>
    <mergeCell ref="DTS25:DTS26"/>
    <mergeCell ref="DTT25:DTT26"/>
    <mergeCell ref="DTU25:DTU26"/>
    <mergeCell ref="DTV25:DTV26"/>
    <mergeCell ref="DTW25:DTW26"/>
    <mergeCell ref="DTX25:DTX26"/>
    <mergeCell ref="DTY25:DTY26"/>
    <mergeCell ref="DTZ25:DTZ26"/>
    <mergeCell ref="DUA25:DUA26"/>
    <mergeCell ref="DUB25:DUB26"/>
    <mergeCell ref="DUC25:DUC26"/>
    <mergeCell ref="DRP25:DRP26"/>
    <mergeCell ref="DRQ25:DRQ26"/>
    <mergeCell ref="DRR25:DRR26"/>
    <mergeCell ref="DRS25:DRS26"/>
    <mergeCell ref="DRT25:DRT26"/>
    <mergeCell ref="DRU25:DRU26"/>
    <mergeCell ref="DRV25:DRV26"/>
    <mergeCell ref="DRW25:DRW26"/>
    <mergeCell ref="DRX25:DRX26"/>
    <mergeCell ref="DRY25:DRY26"/>
    <mergeCell ref="DRZ25:DRZ26"/>
    <mergeCell ref="DSA25:DSA26"/>
    <mergeCell ref="DSB25:DSB26"/>
    <mergeCell ref="DSC25:DSC26"/>
    <mergeCell ref="DSD25:DSD26"/>
    <mergeCell ref="DSE25:DSE26"/>
    <mergeCell ref="DSF25:DSF26"/>
    <mergeCell ref="DSG25:DSG26"/>
    <mergeCell ref="DSH25:DSH26"/>
    <mergeCell ref="DSI25:DSI26"/>
    <mergeCell ref="DSJ25:DSJ26"/>
    <mergeCell ref="DSK25:DSK26"/>
    <mergeCell ref="DSL25:DSL26"/>
    <mergeCell ref="DSM25:DSM26"/>
    <mergeCell ref="DSN25:DSN26"/>
    <mergeCell ref="DSO25:DSO26"/>
    <mergeCell ref="DSP25:DSP26"/>
    <mergeCell ref="DSQ25:DSQ26"/>
    <mergeCell ref="DSR25:DSR26"/>
    <mergeCell ref="DSS25:DSS26"/>
    <mergeCell ref="DST25:DST26"/>
    <mergeCell ref="DSU25:DSU26"/>
    <mergeCell ref="DSV25:DSV26"/>
    <mergeCell ref="DQI25:DQI26"/>
    <mergeCell ref="DQJ25:DQJ26"/>
    <mergeCell ref="DQK25:DQK26"/>
    <mergeCell ref="DQL25:DQL26"/>
    <mergeCell ref="DQM25:DQM26"/>
    <mergeCell ref="DQN25:DQN26"/>
    <mergeCell ref="DQO25:DQO26"/>
    <mergeCell ref="DQP25:DQP26"/>
    <mergeCell ref="DQQ25:DQQ26"/>
    <mergeCell ref="DQR25:DQR26"/>
    <mergeCell ref="DQS25:DQS26"/>
    <mergeCell ref="DQT25:DQT26"/>
    <mergeCell ref="DQU25:DQU26"/>
    <mergeCell ref="DQV25:DQV26"/>
    <mergeCell ref="DQW25:DQW26"/>
    <mergeCell ref="DQX25:DQX26"/>
    <mergeCell ref="DQY25:DQY26"/>
    <mergeCell ref="DQZ25:DQZ26"/>
    <mergeCell ref="DRA25:DRA26"/>
    <mergeCell ref="DRB25:DRB26"/>
    <mergeCell ref="DRC25:DRC26"/>
    <mergeCell ref="DRD25:DRD26"/>
    <mergeCell ref="DRE25:DRE26"/>
    <mergeCell ref="DRF25:DRF26"/>
    <mergeCell ref="DRG25:DRG26"/>
    <mergeCell ref="DRH25:DRH26"/>
    <mergeCell ref="DRI25:DRI26"/>
    <mergeCell ref="DRJ25:DRJ26"/>
    <mergeCell ref="DRK25:DRK26"/>
    <mergeCell ref="DRL25:DRL26"/>
    <mergeCell ref="DRM25:DRM26"/>
    <mergeCell ref="DRN25:DRN26"/>
    <mergeCell ref="DRO25:DRO26"/>
    <mergeCell ref="DPB25:DPB26"/>
    <mergeCell ref="DPC25:DPC26"/>
    <mergeCell ref="DPD25:DPD26"/>
    <mergeCell ref="DPE25:DPE26"/>
    <mergeCell ref="DPF25:DPF26"/>
    <mergeCell ref="DPG25:DPG26"/>
    <mergeCell ref="DPH25:DPH26"/>
    <mergeCell ref="DPI25:DPI26"/>
    <mergeCell ref="DPJ25:DPJ26"/>
    <mergeCell ref="DPK25:DPK26"/>
    <mergeCell ref="DPL25:DPL26"/>
    <mergeCell ref="DPM25:DPM26"/>
    <mergeCell ref="DPN25:DPN26"/>
    <mergeCell ref="DPO25:DPO26"/>
    <mergeCell ref="DPP25:DPP26"/>
    <mergeCell ref="DPQ25:DPQ26"/>
    <mergeCell ref="DPR25:DPR26"/>
    <mergeCell ref="DPS25:DPS26"/>
    <mergeCell ref="DPT25:DPT26"/>
    <mergeCell ref="DPU25:DPU26"/>
    <mergeCell ref="DPV25:DPV26"/>
    <mergeCell ref="DPW25:DPW26"/>
    <mergeCell ref="DPX25:DPX26"/>
    <mergeCell ref="DPY25:DPY26"/>
    <mergeCell ref="DPZ25:DPZ26"/>
    <mergeCell ref="DQA25:DQA26"/>
    <mergeCell ref="DQB25:DQB26"/>
    <mergeCell ref="DQC25:DQC26"/>
    <mergeCell ref="DQD25:DQD26"/>
    <mergeCell ref="DQE25:DQE26"/>
    <mergeCell ref="DQF25:DQF26"/>
    <mergeCell ref="DQG25:DQG26"/>
    <mergeCell ref="DQH25:DQH26"/>
    <mergeCell ref="DNU25:DNU26"/>
    <mergeCell ref="DNV25:DNV26"/>
    <mergeCell ref="DNW25:DNW26"/>
    <mergeCell ref="DNX25:DNX26"/>
    <mergeCell ref="DNY25:DNY26"/>
    <mergeCell ref="DNZ25:DNZ26"/>
    <mergeCell ref="DOA25:DOA26"/>
    <mergeCell ref="DOB25:DOB26"/>
    <mergeCell ref="DOC25:DOC26"/>
    <mergeCell ref="DOD25:DOD26"/>
    <mergeCell ref="DOE25:DOE26"/>
    <mergeCell ref="DOF25:DOF26"/>
    <mergeCell ref="DOG25:DOG26"/>
    <mergeCell ref="DOH25:DOH26"/>
    <mergeCell ref="DOI25:DOI26"/>
    <mergeCell ref="DOJ25:DOJ26"/>
    <mergeCell ref="DOK25:DOK26"/>
    <mergeCell ref="DOL25:DOL26"/>
    <mergeCell ref="DOM25:DOM26"/>
    <mergeCell ref="DON25:DON26"/>
    <mergeCell ref="DOO25:DOO26"/>
    <mergeCell ref="DOP25:DOP26"/>
    <mergeCell ref="DOQ25:DOQ26"/>
    <mergeCell ref="DOR25:DOR26"/>
    <mergeCell ref="DOS25:DOS26"/>
    <mergeCell ref="DOT25:DOT26"/>
    <mergeCell ref="DOU25:DOU26"/>
    <mergeCell ref="DOV25:DOV26"/>
    <mergeCell ref="DOW25:DOW26"/>
    <mergeCell ref="DOX25:DOX26"/>
    <mergeCell ref="DOY25:DOY26"/>
    <mergeCell ref="DOZ25:DOZ26"/>
    <mergeCell ref="DPA25:DPA26"/>
    <mergeCell ref="DMN25:DMN26"/>
    <mergeCell ref="DMO25:DMO26"/>
    <mergeCell ref="DMP25:DMP26"/>
    <mergeCell ref="DMQ25:DMQ26"/>
    <mergeCell ref="DMR25:DMR26"/>
    <mergeCell ref="DMS25:DMS26"/>
    <mergeCell ref="DMT25:DMT26"/>
    <mergeCell ref="DMU25:DMU26"/>
    <mergeCell ref="DMV25:DMV26"/>
    <mergeCell ref="DMW25:DMW26"/>
    <mergeCell ref="DMX25:DMX26"/>
    <mergeCell ref="DMY25:DMY26"/>
    <mergeCell ref="DMZ25:DMZ26"/>
    <mergeCell ref="DNA25:DNA26"/>
    <mergeCell ref="DNB25:DNB26"/>
    <mergeCell ref="DNC25:DNC26"/>
    <mergeCell ref="DND25:DND26"/>
    <mergeCell ref="DNE25:DNE26"/>
    <mergeCell ref="DNF25:DNF26"/>
    <mergeCell ref="DNG25:DNG26"/>
    <mergeCell ref="DNH25:DNH26"/>
    <mergeCell ref="DNI25:DNI26"/>
    <mergeCell ref="DNJ25:DNJ26"/>
    <mergeCell ref="DNK25:DNK26"/>
    <mergeCell ref="DNL25:DNL26"/>
    <mergeCell ref="DNM25:DNM26"/>
    <mergeCell ref="DNN25:DNN26"/>
    <mergeCell ref="DNO25:DNO26"/>
    <mergeCell ref="DNP25:DNP26"/>
    <mergeCell ref="DNQ25:DNQ26"/>
    <mergeCell ref="DNR25:DNR26"/>
    <mergeCell ref="DNS25:DNS26"/>
    <mergeCell ref="DNT25:DNT26"/>
    <mergeCell ref="DLG25:DLG26"/>
    <mergeCell ref="DLH25:DLH26"/>
    <mergeCell ref="DLI25:DLI26"/>
    <mergeCell ref="DLJ25:DLJ26"/>
    <mergeCell ref="DLK25:DLK26"/>
    <mergeCell ref="DLL25:DLL26"/>
    <mergeCell ref="DLM25:DLM26"/>
    <mergeCell ref="DLN25:DLN26"/>
    <mergeCell ref="DLO25:DLO26"/>
    <mergeCell ref="DLP25:DLP26"/>
    <mergeCell ref="DLQ25:DLQ26"/>
    <mergeCell ref="DLR25:DLR26"/>
    <mergeCell ref="DLS25:DLS26"/>
    <mergeCell ref="DLT25:DLT26"/>
    <mergeCell ref="DLU25:DLU26"/>
    <mergeCell ref="DLV25:DLV26"/>
    <mergeCell ref="DLW25:DLW26"/>
    <mergeCell ref="DLX25:DLX26"/>
    <mergeCell ref="DLY25:DLY26"/>
    <mergeCell ref="DLZ25:DLZ26"/>
    <mergeCell ref="DMA25:DMA26"/>
    <mergeCell ref="DMB25:DMB26"/>
    <mergeCell ref="DMC25:DMC26"/>
    <mergeCell ref="DMD25:DMD26"/>
    <mergeCell ref="DME25:DME26"/>
    <mergeCell ref="DMF25:DMF26"/>
    <mergeCell ref="DMG25:DMG26"/>
    <mergeCell ref="DMH25:DMH26"/>
    <mergeCell ref="DMI25:DMI26"/>
    <mergeCell ref="DMJ25:DMJ26"/>
    <mergeCell ref="DMK25:DMK26"/>
    <mergeCell ref="DML25:DML26"/>
    <mergeCell ref="DMM25:DMM26"/>
    <mergeCell ref="DJZ25:DJZ26"/>
    <mergeCell ref="DKA25:DKA26"/>
    <mergeCell ref="DKB25:DKB26"/>
    <mergeCell ref="DKC25:DKC26"/>
    <mergeCell ref="DKD25:DKD26"/>
    <mergeCell ref="DKE25:DKE26"/>
    <mergeCell ref="DKF25:DKF26"/>
    <mergeCell ref="DKG25:DKG26"/>
    <mergeCell ref="DKH25:DKH26"/>
    <mergeCell ref="DKI25:DKI26"/>
    <mergeCell ref="DKJ25:DKJ26"/>
    <mergeCell ref="DKK25:DKK26"/>
    <mergeCell ref="DKL25:DKL26"/>
    <mergeCell ref="DKM25:DKM26"/>
    <mergeCell ref="DKN25:DKN26"/>
    <mergeCell ref="DKO25:DKO26"/>
    <mergeCell ref="DKP25:DKP26"/>
    <mergeCell ref="DKQ25:DKQ26"/>
    <mergeCell ref="DKR25:DKR26"/>
    <mergeCell ref="DKS25:DKS26"/>
    <mergeCell ref="DKT25:DKT26"/>
    <mergeCell ref="DKU25:DKU26"/>
    <mergeCell ref="DKV25:DKV26"/>
    <mergeCell ref="DKW25:DKW26"/>
    <mergeCell ref="DKX25:DKX26"/>
    <mergeCell ref="DKY25:DKY26"/>
    <mergeCell ref="DKZ25:DKZ26"/>
    <mergeCell ref="DLA25:DLA26"/>
    <mergeCell ref="DLB25:DLB26"/>
    <mergeCell ref="DLC25:DLC26"/>
    <mergeCell ref="DLD25:DLD26"/>
    <mergeCell ref="DLE25:DLE26"/>
    <mergeCell ref="DLF25:DLF26"/>
    <mergeCell ref="DIS25:DIS26"/>
    <mergeCell ref="DIT25:DIT26"/>
    <mergeCell ref="DIU25:DIU26"/>
    <mergeCell ref="DIV25:DIV26"/>
    <mergeCell ref="DIW25:DIW26"/>
    <mergeCell ref="DIX25:DIX26"/>
    <mergeCell ref="DIY25:DIY26"/>
    <mergeCell ref="DIZ25:DIZ26"/>
    <mergeCell ref="DJA25:DJA26"/>
    <mergeCell ref="DJB25:DJB26"/>
    <mergeCell ref="DJC25:DJC26"/>
    <mergeCell ref="DJD25:DJD26"/>
    <mergeCell ref="DJE25:DJE26"/>
    <mergeCell ref="DJF25:DJF26"/>
    <mergeCell ref="DJG25:DJG26"/>
    <mergeCell ref="DJH25:DJH26"/>
    <mergeCell ref="DJI25:DJI26"/>
    <mergeCell ref="DJJ25:DJJ26"/>
    <mergeCell ref="DJK25:DJK26"/>
    <mergeCell ref="DJL25:DJL26"/>
    <mergeCell ref="DJM25:DJM26"/>
    <mergeCell ref="DJN25:DJN26"/>
    <mergeCell ref="DJO25:DJO26"/>
    <mergeCell ref="DJP25:DJP26"/>
    <mergeCell ref="DJQ25:DJQ26"/>
    <mergeCell ref="DJR25:DJR26"/>
    <mergeCell ref="DJS25:DJS26"/>
    <mergeCell ref="DJT25:DJT26"/>
    <mergeCell ref="DJU25:DJU26"/>
    <mergeCell ref="DJV25:DJV26"/>
    <mergeCell ref="DJW25:DJW26"/>
    <mergeCell ref="DJX25:DJX26"/>
    <mergeCell ref="DJY25:DJY26"/>
    <mergeCell ref="DHL25:DHL26"/>
    <mergeCell ref="DHM25:DHM26"/>
    <mergeCell ref="DHN25:DHN26"/>
    <mergeCell ref="DHO25:DHO26"/>
    <mergeCell ref="DHP25:DHP26"/>
    <mergeCell ref="DHQ25:DHQ26"/>
    <mergeCell ref="DHR25:DHR26"/>
    <mergeCell ref="DHS25:DHS26"/>
    <mergeCell ref="DHT25:DHT26"/>
    <mergeCell ref="DHU25:DHU26"/>
    <mergeCell ref="DHV25:DHV26"/>
    <mergeCell ref="DHW25:DHW26"/>
    <mergeCell ref="DHX25:DHX26"/>
    <mergeCell ref="DHY25:DHY26"/>
    <mergeCell ref="DHZ25:DHZ26"/>
    <mergeCell ref="DIA25:DIA26"/>
    <mergeCell ref="DIB25:DIB26"/>
    <mergeCell ref="DIC25:DIC26"/>
    <mergeCell ref="DID25:DID26"/>
    <mergeCell ref="DIE25:DIE26"/>
    <mergeCell ref="DIF25:DIF26"/>
    <mergeCell ref="DIG25:DIG26"/>
    <mergeCell ref="DIH25:DIH26"/>
    <mergeCell ref="DII25:DII26"/>
    <mergeCell ref="DIJ25:DIJ26"/>
    <mergeCell ref="DIK25:DIK26"/>
    <mergeCell ref="DIL25:DIL26"/>
    <mergeCell ref="DIM25:DIM26"/>
    <mergeCell ref="DIN25:DIN26"/>
    <mergeCell ref="DIO25:DIO26"/>
    <mergeCell ref="DIP25:DIP26"/>
    <mergeCell ref="DIQ25:DIQ26"/>
    <mergeCell ref="DIR25:DIR26"/>
    <mergeCell ref="DGE25:DGE26"/>
    <mergeCell ref="DGF25:DGF26"/>
    <mergeCell ref="DGG25:DGG26"/>
    <mergeCell ref="DGH25:DGH26"/>
    <mergeCell ref="DGI25:DGI26"/>
    <mergeCell ref="DGJ25:DGJ26"/>
    <mergeCell ref="DGK25:DGK26"/>
    <mergeCell ref="DGL25:DGL26"/>
    <mergeCell ref="DGM25:DGM26"/>
    <mergeCell ref="DGN25:DGN26"/>
    <mergeCell ref="DGO25:DGO26"/>
    <mergeCell ref="DGP25:DGP26"/>
    <mergeCell ref="DGQ25:DGQ26"/>
    <mergeCell ref="DGR25:DGR26"/>
    <mergeCell ref="DGS25:DGS26"/>
    <mergeCell ref="DGT25:DGT26"/>
    <mergeCell ref="DGU25:DGU26"/>
    <mergeCell ref="DGV25:DGV26"/>
    <mergeCell ref="DGW25:DGW26"/>
    <mergeCell ref="DGX25:DGX26"/>
    <mergeCell ref="DGY25:DGY26"/>
    <mergeCell ref="DGZ25:DGZ26"/>
    <mergeCell ref="DHA25:DHA26"/>
    <mergeCell ref="DHB25:DHB26"/>
    <mergeCell ref="DHC25:DHC26"/>
    <mergeCell ref="DHD25:DHD26"/>
    <mergeCell ref="DHE25:DHE26"/>
    <mergeCell ref="DHF25:DHF26"/>
    <mergeCell ref="DHG25:DHG26"/>
    <mergeCell ref="DHH25:DHH26"/>
    <mergeCell ref="DHI25:DHI26"/>
    <mergeCell ref="DHJ25:DHJ26"/>
    <mergeCell ref="DHK25:DHK26"/>
    <mergeCell ref="DEX25:DEX26"/>
    <mergeCell ref="DEY25:DEY26"/>
    <mergeCell ref="DEZ25:DEZ26"/>
    <mergeCell ref="DFA25:DFA26"/>
    <mergeCell ref="DFB25:DFB26"/>
    <mergeCell ref="DFC25:DFC26"/>
    <mergeCell ref="DFD25:DFD26"/>
    <mergeCell ref="DFE25:DFE26"/>
    <mergeCell ref="DFF25:DFF26"/>
    <mergeCell ref="DFG25:DFG26"/>
    <mergeCell ref="DFH25:DFH26"/>
    <mergeCell ref="DFI25:DFI26"/>
    <mergeCell ref="DFJ25:DFJ26"/>
    <mergeCell ref="DFK25:DFK26"/>
    <mergeCell ref="DFL25:DFL26"/>
    <mergeCell ref="DFM25:DFM26"/>
    <mergeCell ref="DFN25:DFN26"/>
    <mergeCell ref="DFO25:DFO26"/>
    <mergeCell ref="DFP25:DFP26"/>
    <mergeCell ref="DFQ25:DFQ26"/>
    <mergeCell ref="DFR25:DFR26"/>
    <mergeCell ref="DFS25:DFS26"/>
    <mergeCell ref="DFT25:DFT26"/>
    <mergeCell ref="DFU25:DFU26"/>
    <mergeCell ref="DFV25:DFV26"/>
    <mergeCell ref="DFW25:DFW26"/>
    <mergeCell ref="DFX25:DFX26"/>
    <mergeCell ref="DFY25:DFY26"/>
    <mergeCell ref="DFZ25:DFZ26"/>
    <mergeCell ref="DGA25:DGA26"/>
    <mergeCell ref="DGB25:DGB26"/>
    <mergeCell ref="DGC25:DGC26"/>
    <mergeCell ref="DGD25:DGD26"/>
    <mergeCell ref="DDQ25:DDQ26"/>
    <mergeCell ref="DDR25:DDR26"/>
    <mergeCell ref="DDS25:DDS26"/>
    <mergeCell ref="DDT25:DDT26"/>
    <mergeCell ref="DDU25:DDU26"/>
    <mergeCell ref="DDV25:DDV26"/>
    <mergeCell ref="DDW25:DDW26"/>
    <mergeCell ref="DDX25:DDX26"/>
    <mergeCell ref="DDY25:DDY26"/>
    <mergeCell ref="DDZ25:DDZ26"/>
    <mergeCell ref="DEA25:DEA26"/>
    <mergeCell ref="DEB25:DEB26"/>
    <mergeCell ref="DEC25:DEC26"/>
    <mergeCell ref="DED25:DED26"/>
    <mergeCell ref="DEE25:DEE26"/>
    <mergeCell ref="DEF25:DEF26"/>
    <mergeCell ref="DEG25:DEG26"/>
    <mergeCell ref="DEH25:DEH26"/>
    <mergeCell ref="DEI25:DEI26"/>
    <mergeCell ref="DEJ25:DEJ26"/>
    <mergeCell ref="DEK25:DEK26"/>
    <mergeCell ref="DEL25:DEL26"/>
    <mergeCell ref="DEM25:DEM26"/>
    <mergeCell ref="DEN25:DEN26"/>
    <mergeCell ref="DEO25:DEO26"/>
    <mergeCell ref="DEP25:DEP26"/>
    <mergeCell ref="DEQ25:DEQ26"/>
    <mergeCell ref="DER25:DER26"/>
    <mergeCell ref="DES25:DES26"/>
    <mergeCell ref="DET25:DET26"/>
    <mergeCell ref="DEU25:DEU26"/>
    <mergeCell ref="DEV25:DEV26"/>
    <mergeCell ref="DEW25:DEW26"/>
    <mergeCell ref="DCJ25:DCJ26"/>
    <mergeCell ref="DCK25:DCK26"/>
    <mergeCell ref="DCL25:DCL26"/>
    <mergeCell ref="DCM25:DCM26"/>
    <mergeCell ref="DCN25:DCN26"/>
    <mergeCell ref="DCO25:DCO26"/>
    <mergeCell ref="DCP25:DCP26"/>
    <mergeCell ref="DCQ25:DCQ26"/>
    <mergeCell ref="DCR25:DCR26"/>
    <mergeCell ref="DCS25:DCS26"/>
    <mergeCell ref="DCT25:DCT26"/>
    <mergeCell ref="DCU25:DCU26"/>
    <mergeCell ref="DCV25:DCV26"/>
    <mergeCell ref="DCW25:DCW26"/>
    <mergeCell ref="DCX25:DCX26"/>
    <mergeCell ref="DCY25:DCY26"/>
    <mergeCell ref="DCZ25:DCZ26"/>
    <mergeCell ref="DDA25:DDA26"/>
    <mergeCell ref="DDB25:DDB26"/>
    <mergeCell ref="DDC25:DDC26"/>
    <mergeCell ref="DDD25:DDD26"/>
    <mergeCell ref="DDE25:DDE26"/>
    <mergeCell ref="DDF25:DDF26"/>
    <mergeCell ref="DDG25:DDG26"/>
    <mergeCell ref="DDH25:DDH26"/>
    <mergeCell ref="DDI25:DDI26"/>
    <mergeCell ref="DDJ25:DDJ26"/>
    <mergeCell ref="DDK25:DDK26"/>
    <mergeCell ref="DDL25:DDL26"/>
    <mergeCell ref="DDM25:DDM26"/>
    <mergeCell ref="DDN25:DDN26"/>
    <mergeCell ref="DDO25:DDO26"/>
    <mergeCell ref="DDP25:DDP26"/>
    <mergeCell ref="DBC25:DBC26"/>
    <mergeCell ref="DBD25:DBD26"/>
    <mergeCell ref="DBE25:DBE26"/>
    <mergeCell ref="DBF25:DBF26"/>
    <mergeCell ref="DBG25:DBG26"/>
    <mergeCell ref="DBH25:DBH26"/>
    <mergeCell ref="DBI25:DBI26"/>
    <mergeCell ref="DBJ25:DBJ26"/>
    <mergeCell ref="DBK25:DBK26"/>
    <mergeCell ref="DBL25:DBL26"/>
    <mergeCell ref="DBM25:DBM26"/>
    <mergeCell ref="DBN25:DBN26"/>
    <mergeCell ref="DBO25:DBO26"/>
    <mergeCell ref="DBP25:DBP26"/>
    <mergeCell ref="DBQ25:DBQ26"/>
    <mergeCell ref="DBR25:DBR26"/>
    <mergeCell ref="DBS25:DBS26"/>
    <mergeCell ref="DBT25:DBT26"/>
    <mergeCell ref="DBU25:DBU26"/>
    <mergeCell ref="DBV25:DBV26"/>
    <mergeCell ref="DBW25:DBW26"/>
    <mergeCell ref="DBX25:DBX26"/>
    <mergeCell ref="DBY25:DBY26"/>
    <mergeCell ref="DBZ25:DBZ26"/>
    <mergeCell ref="DCA25:DCA26"/>
    <mergeCell ref="DCB25:DCB26"/>
    <mergeCell ref="DCC25:DCC26"/>
    <mergeCell ref="DCD25:DCD26"/>
    <mergeCell ref="DCE25:DCE26"/>
    <mergeCell ref="DCF25:DCF26"/>
    <mergeCell ref="DCG25:DCG26"/>
    <mergeCell ref="DCH25:DCH26"/>
    <mergeCell ref="DCI25:DCI26"/>
    <mergeCell ref="CZV25:CZV26"/>
    <mergeCell ref="CZW25:CZW26"/>
    <mergeCell ref="CZX25:CZX26"/>
    <mergeCell ref="CZY25:CZY26"/>
    <mergeCell ref="CZZ25:CZZ26"/>
    <mergeCell ref="DAA25:DAA26"/>
    <mergeCell ref="DAB25:DAB26"/>
    <mergeCell ref="DAC25:DAC26"/>
    <mergeCell ref="DAD25:DAD26"/>
    <mergeCell ref="DAE25:DAE26"/>
    <mergeCell ref="DAF25:DAF26"/>
    <mergeCell ref="DAG25:DAG26"/>
    <mergeCell ref="DAH25:DAH26"/>
    <mergeCell ref="DAI25:DAI26"/>
    <mergeCell ref="DAJ25:DAJ26"/>
    <mergeCell ref="DAK25:DAK26"/>
    <mergeCell ref="DAL25:DAL26"/>
    <mergeCell ref="DAM25:DAM26"/>
    <mergeCell ref="DAN25:DAN26"/>
    <mergeCell ref="DAO25:DAO26"/>
    <mergeCell ref="DAP25:DAP26"/>
    <mergeCell ref="DAQ25:DAQ26"/>
    <mergeCell ref="DAR25:DAR26"/>
    <mergeCell ref="DAS25:DAS26"/>
    <mergeCell ref="DAT25:DAT26"/>
    <mergeCell ref="DAU25:DAU26"/>
    <mergeCell ref="DAV25:DAV26"/>
    <mergeCell ref="DAW25:DAW26"/>
    <mergeCell ref="DAX25:DAX26"/>
    <mergeCell ref="DAY25:DAY26"/>
    <mergeCell ref="DAZ25:DAZ26"/>
    <mergeCell ref="DBA25:DBA26"/>
    <mergeCell ref="DBB25:DBB26"/>
    <mergeCell ref="CYO25:CYO26"/>
    <mergeCell ref="CYP25:CYP26"/>
    <mergeCell ref="CYQ25:CYQ26"/>
    <mergeCell ref="CYR25:CYR26"/>
    <mergeCell ref="CYS25:CYS26"/>
    <mergeCell ref="CYT25:CYT26"/>
    <mergeCell ref="CYU25:CYU26"/>
    <mergeCell ref="CYV25:CYV26"/>
    <mergeCell ref="CYW25:CYW26"/>
    <mergeCell ref="CYX25:CYX26"/>
    <mergeCell ref="CYY25:CYY26"/>
    <mergeCell ref="CYZ25:CYZ26"/>
    <mergeCell ref="CZA25:CZA26"/>
    <mergeCell ref="CZB25:CZB26"/>
    <mergeCell ref="CZC25:CZC26"/>
    <mergeCell ref="CZD25:CZD26"/>
    <mergeCell ref="CZE25:CZE26"/>
    <mergeCell ref="CZF25:CZF26"/>
    <mergeCell ref="CZG25:CZG26"/>
    <mergeCell ref="CZH25:CZH26"/>
    <mergeCell ref="CZI25:CZI26"/>
    <mergeCell ref="CZJ25:CZJ26"/>
    <mergeCell ref="CZK25:CZK26"/>
    <mergeCell ref="CZL25:CZL26"/>
    <mergeCell ref="CZM25:CZM26"/>
    <mergeCell ref="CZN25:CZN26"/>
    <mergeCell ref="CZO25:CZO26"/>
    <mergeCell ref="CZP25:CZP26"/>
    <mergeCell ref="CZQ25:CZQ26"/>
    <mergeCell ref="CZR25:CZR26"/>
    <mergeCell ref="CZS25:CZS26"/>
    <mergeCell ref="CZT25:CZT26"/>
    <mergeCell ref="CZU25:CZU26"/>
    <mergeCell ref="CXH25:CXH26"/>
    <mergeCell ref="CXI25:CXI26"/>
    <mergeCell ref="CXJ25:CXJ26"/>
    <mergeCell ref="CXK25:CXK26"/>
    <mergeCell ref="CXL25:CXL26"/>
    <mergeCell ref="CXM25:CXM26"/>
    <mergeCell ref="CXN25:CXN26"/>
    <mergeCell ref="CXO25:CXO26"/>
    <mergeCell ref="CXP25:CXP26"/>
    <mergeCell ref="CXQ25:CXQ26"/>
    <mergeCell ref="CXR25:CXR26"/>
    <mergeCell ref="CXS25:CXS26"/>
    <mergeCell ref="CXT25:CXT26"/>
    <mergeCell ref="CXU25:CXU26"/>
    <mergeCell ref="CXV25:CXV26"/>
    <mergeCell ref="CXW25:CXW26"/>
    <mergeCell ref="CXX25:CXX26"/>
    <mergeCell ref="CXY25:CXY26"/>
    <mergeCell ref="CXZ25:CXZ26"/>
    <mergeCell ref="CYA25:CYA26"/>
    <mergeCell ref="CYB25:CYB26"/>
    <mergeCell ref="CYC25:CYC26"/>
    <mergeCell ref="CYD25:CYD26"/>
    <mergeCell ref="CYE25:CYE26"/>
    <mergeCell ref="CYF25:CYF26"/>
    <mergeCell ref="CYG25:CYG26"/>
    <mergeCell ref="CYH25:CYH26"/>
    <mergeCell ref="CYI25:CYI26"/>
    <mergeCell ref="CYJ25:CYJ26"/>
    <mergeCell ref="CYK25:CYK26"/>
    <mergeCell ref="CYL25:CYL26"/>
    <mergeCell ref="CYM25:CYM26"/>
    <mergeCell ref="CYN25:CYN26"/>
    <mergeCell ref="CWA25:CWA26"/>
    <mergeCell ref="CWB25:CWB26"/>
    <mergeCell ref="CWC25:CWC26"/>
    <mergeCell ref="CWD25:CWD26"/>
    <mergeCell ref="CWE25:CWE26"/>
    <mergeCell ref="CWF25:CWF26"/>
    <mergeCell ref="CWG25:CWG26"/>
    <mergeCell ref="CWH25:CWH26"/>
    <mergeCell ref="CWI25:CWI26"/>
    <mergeCell ref="CWJ25:CWJ26"/>
    <mergeCell ref="CWK25:CWK26"/>
    <mergeCell ref="CWL25:CWL26"/>
    <mergeCell ref="CWM25:CWM26"/>
    <mergeCell ref="CWN25:CWN26"/>
    <mergeCell ref="CWO25:CWO26"/>
    <mergeCell ref="CWP25:CWP26"/>
    <mergeCell ref="CWQ25:CWQ26"/>
    <mergeCell ref="CWR25:CWR26"/>
    <mergeCell ref="CWS25:CWS26"/>
    <mergeCell ref="CWT25:CWT26"/>
    <mergeCell ref="CWU25:CWU26"/>
    <mergeCell ref="CWV25:CWV26"/>
    <mergeCell ref="CWW25:CWW26"/>
    <mergeCell ref="CWX25:CWX26"/>
    <mergeCell ref="CWY25:CWY26"/>
    <mergeCell ref="CWZ25:CWZ26"/>
    <mergeCell ref="CXA25:CXA26"/>
    <mergeCell ref="CXB25:CXB26"/>
    <mergeCell ref="CXC25:CXC26"/>
    <mergeCell ref="CXD25:CXD26"/>
    <mergeCell ref="CXE25:CXE26"/>
    <mergeCell ref="CXF25:CXF26"/>
    <mergeCell ref="CXG25:CXG26"/>
    <mergeCell ref="CUT25:CUT26"/>
    <mergeCell ref="CUU25:CUU26"/>
    <mergeCell ref="CUV25:CUV26"/>
    <mergeCell ref="CUW25:CUW26"/>
    <mergeCell ref="CUX25:CUX26"/>
    <mergeCell ref="CUY25:CUY26"/>
    <mergeCell ref="CUZ25:CUZ26"/>
    <mergeCell ref="CVA25:CVA26"/>
    <mergeCell ref="CVB25:CVB26"/>
    <mergeCell ref="CVC25:CVC26"/>
    <mergeCell ref="CVD25:CVD26"/>
    <mergeCell ref="CVE25:CVE26"/>
    <mergeCell ref="CVF25:CVF26"/>
    <mergeCell ref="CVG25:CVG26"/>
    <mergeCell ref="CVH25:CVH26"/>
    <mergeCell ref="CVI25:CVI26"/>
    <mergeCell ref="CVJ25:CVJ26"/>
    <mergeCell ref="CVK25:CVK26"/>
    <mergeCell ref="CVL25:CVL26"/>
    <mergeCell ref="CVM25:CVM26"/>
    <mergeCell ref="CVN25:CVN26"/>
    <mergeCell ref="CVO25:CVO26"/>
    <mergeCell ref="CVP25:CVP26"/>
    <mergeCell ref="CVQ25:CVQ26"/>
    <mergeCell ref="CVR25:CVR26"/>
    <mergeCell ref="CVS25:CVS26"/>
    <mergeCell ref="CVT25:CVT26"/>
    <mergeCell ref="CVU25:CVU26"/>
    <mergeCell ref="CVV25:CVV26"/>
    <mergeCell ref="CVW25:CVW26"/>
    <mergeCell ref="CVX25:CVX26"/>
    <mergeCell ref="CVY25:CVY26"/>
    <mergeCell ref="CVZ25:CVZ26"/>
    <mergeCell ref="CTM25:CTM26"/>
    <mergeCell ref="CTN25:CTN26"/>
    <mergeCell ref="CTO25:CTO26"/>
    <mergeCell ref="CTP25:CTP26"/>
    <mergeCell ref="CTQ25:CTQ26"/>
    <mergeCell ref="CTR25:CTR26"/>
    <mergeCell ref="CTS25:CTS26"/>
    <mergeCell ref="CTT25:CTT26"/>
    <mergeCell ref="CTU25:CTU26"/>
    <mergeCell ref="CTV25:CTV26"/>
    <mergeCell ref="CTW25:CTW26"/>
    <mergeCell ref="CTX25:CTX26"/>
    <mergeCell ref="CTY25:CTY26"/>
    <mergeCell ref="CTZ25:CTZ26"/>
    <mergeCell ref="CUA25:CUA26"/>
    <mergeCell ref="CUB25:CUB26"/>
    <mergeCell ref="CUC25:CUC26"/>
    <mergeCell ref="CUD25:CUD26"/>
    <mergeCell ref="CUE25:CUE26"/>
    <mergeCell ref="CUF25:CUF26"/>
    <mergeCell ref="CUG25:CUG26"/>
    <mergeCell ref="CUH25:CUH26"/>
    <mergeCell ref="CUI25:CUI26"/>
    <mergeCell ref="CUJ25:CUJ26"/>
    <mergeCell ref="CUK25:CUK26"/>
    <mergeCell ref="CUL25:CUL26"/>
    <mergeCell ref="CUM25:CUM26"/>
    <mergeCell ref="CUN25:CUN26"/>
    <mergeCell ref="CUO25:CUO26"/>
    <mergeCell ref="CUP25:CUP26"/>
    <mergeCell ref="CUQ25:CUQ26"/>
    <mergeCell ref="CUR25:CUR26"/>
    <mergeCell ref="CUS25:CUS26"/>
    <mergeCell ref="CSF25:CSF26"/>
    <mergeCell ref="CSG25:CSG26"/>
    <mergeCell ref="CSH25:CSH26"/>
    <mergeCell ref="CSI25:CSI26"/>
    <mergeCell ref="CSJ25:CSJ26"/>
    <mergeCell ref="CSK25:CSK26"/>
    <mergeCell ref="CSL25:CSL26"/>
    <mergeCell ref="CSM25:CSM26"/>
    <mergeCell ref="CSN25:CSN26"/>
    <mergeCell ref="CSO25:CSO26"/>
    <mergeCell ref="CSP25:CSP26"/>
    <mergeCell ref="CSQ25:CSQ26"/>
    <mergeCell ref="CSR25:CSR26"/>
    <mergeCell ref="CSS25:CSS26"/>
    <mergeCell ref="CST25:CST26"/>
    <mergeCell ref="CSU25:CSU26"/>
    <mergeCell ref="CSV25:CSV26"/>
    <mergeCell ref="CSW25:CSW26"/>
    <mergeCell ref="CSX25:CSX26"/>
    <mergeCell ref="CSY25:CSY26"/>
    <mergeCell ref="CSZ25:CSZ26"/>
    <mergeCell ref="CTA25:CTA26"/>
    <mergeCell ref="CTB25:CTB26"/>
    <mergeCell ref="CTC25:CTC26"/>
    <mergeCell ref="CTD25:CTD26"/>
    <mergeCell ref="CTE25:CTE26"/>
    <mergeCell ref="CTF25:CTF26"/>
    <mergeCell ref="CTG25:CTG26"/>
    <mergeCell ref="CTH25:CTH26"/>
    <mergeCell ref="CTI25:CTI26"/>
    <mergeCell ref="CTJ25:CTJ26"/>
    <mergeCell ref="CTK25:CTK26"/>
    <mergeCell ref="CTL25:CTL26"/>
    <mergeCell ref="CQY25:CQY26"/>
    <mergeCell ref="CQZ25:CQZ26"/>
    <mergeCell ref="CRA25:CRA26"/>
    <mergeCell ref="CRB25:CRB26"/>
    <mergeCell ref="CRC25:CRC26"/>
    <mergeCell ref="CRD25:CRD26"/>
    <mergeCell ref="CRE25:CRE26"/>
    <mergeCell ref="CRF25:CRF26"/>
    <mergeCell ref="CRG25:CRG26"/>
    <mergeCell ref="CRH25:CRH26"/>
    <mergeCell ref="CRI25:CRI26"/>
    <mergeCell ref="CRJ25:CRJ26"/>
    <mergeCell ref="CRK25:CRK26"/>
    <mergeCell ref="CRL25:CRL26"/>
    <mergeCell ref="CRM25:CRM26"/>
    <mergeCell ref="CRN25:CRN26"/>
    <mergeCell ref="CRO25:CRO26"/>
    <mergeCell ref="CRP25:CRP26"/>
    <mergeCell ref="CRQ25:CRQ26"/>
    <mergeCell ref="CRR25:CRR26"/>
    <mergeCell ref="CRS25:CRS26"/>
    <mergeCell ref="CRT25:CRT26"/>
    <mergeCell ref="CRU25:CRU26"/>
    <mergeCell ref="CRV25:CRV26"/>
    <mergeCell ref="CRW25:CRW26"/>
    <mergeCell ref="CRX25:CRX26"/>
    <mergeCell ref="CRY25:CRY26"/>
    <mergeCell ref="CRZ25:CRZ26"/>
    <mergeCell ref="CSA25:CSA26"/>
    <mergeCell ref="CSB25:CSB26"/>
    <mergeCell ref="CSC25:CSC26"/>
    <mergeCell ref="CSD25:CSD26"/>
    <mergeCell ref="CSE25:CSE26"/>
    <mergeCell ref="CPR25:CPR26"/>
    <mergeCell ref="CPS25:CPS26"/>
    <mergeCell ref="CPT25:CPT26"/>
    <mergeCell ref="CPU25:CPU26"/>
    <mergeCell ref="CPV25:CPV26"/>
    <mergeCell ref="CPW25:CPW26"/>
    <mergeCell ref="CPX25:CPX26"/>
    <mergeCell ref="CPY25:CPY26"/>
    <mergeCell ref="CPZ25:CPZ26"/>
    <mergeCell ref="CQA25:CQA26"/>
    <mergeCell ref="CQB25:CQB26"/>
    <mergeCell ref="CQC25:CQC26"/>
    <mergeCell ref="CQD25:CQD26"/>
    <mergeCell ref="CQE25:CQE26"/>
    <mergeCell ref="CQF25:CQF26"/>
    <mergeCell ref="CQG25:CQG26"/>
    <mergeCell ref="CQH25:CQH26"/>
    <mergeCell ref="CQI25:CQI26"/>
    <mergeCell ref="CQJ25:CQJ26"/>
    <mergeCell ref="CQK25:CQK26"/>
    <mergeCell ref="CQL25:CQL26"/>
    <mergeCell ref="CQM25:CQM26"/>
    <mergeCell ref="CQN25:CQN26"/>
    <mergeCell ref="CQO25:CQO26"/>
    <mergeCell ref="CQP25:CQP26"/>
    <mergeCell ref="CQQ25:CQQ26"/>
    <mergeCell ref="CQR25:CQR26"/>
    <mergeCell ref="CQS25:CQS26"/>
    <mergeCell ref="CQT25:CQT26"/>
    <mergeCell ref="CQU25:CQU26"/>
    <mergeCell ref="CQV25:CQV26"/>
    <mergeCell ref="CQW25:CQW26"/>
    <mergeCell ref="CQX25:CQX26"/>
    <mergeCell ref="COK25:COK26"/>
    <mergeCell ref="COL25:COL26"/>
    <mergeCell ref="COM25:COM26"/>
    <mergeCell ref="CON25:CON26"/>
    <mergeCell ref="COO25:COO26"/>
    <mergeCell ref="COP25:COP26"/>
    <mergeCell ref="COQ25:COQ26"/>
    <mergeCell ref="COR25:COR26"/>
    <mergeCell ref="COS25:COS26"/>
    <mergeCell ref="COT25:COT26"/>
    <mergeCell ref="COU25:COU26"/>
    <mergeCell ref="COV25:COV26"/>
    <mergeCell ref="COW25:COW26"/>
    <mergeCell ref="COX25:COX26"/>
    <mergeCell ref="COY25:COY26"/>
    <mergeCell ref="COZ25:COZ26"/>
    <mergeCell ref="CPA25:CPA26"/>
    <mergeCell ref="CPB25:CPB26"/>
    <mergeCell ref="CPC25:CPC26"/>
    <mergeCell ref="CPD25:CPD26"/>
    <mergeCell ref="CPE25:CPE26"/>
    <mergeCell ref="CPF25:CPF26"/>
    <mergeCell ref="CPG25:CPG26"/>
    <mergeCell ref="CPH25:CPH26"/>
    <mergeCell ref="CPI25:CPI26"/>
    <mergeCell ref="CPJ25:CPJ26"/>
    <mergeCell ref="CPK25:CPK26"/>
    <mergeCell ref="CPL25:CPL26"/>
    <mergeCell ref="CPM25:CPM26"/>
    <mergeCell ref="CPN25:CPN26"/>
    <mergeCell ref="CPO25:CPO26"/>
    <mergeCell ref="CPP25:CPP26"/>
    <mergeCell ref="CPQ25:CPQ26"/>
    <mergeCell ref="CND25:CND26"/>
    <mergeCell ref="CNE25:CNE26"/>
    <mergeCell ref="CNF25:CNF26"/>
    <mergeCell ref="CNG25:CNG26"/>
    <mergeCell ref="CNH25:CNH26"/>
    <mergeCell ref="CNI25:CNI26"/>
    <mergeCell ref="CNJ25:CNJ26"/>
    <mergeCell ref="CNK25:CNK26"/>
    <mergeCell ref="CNL25:CNL26"/>
    <mergeCell ref="CNM25:CNM26"/>
    <mergeCell ref="CNN25:CNN26"/>
    <mergeCell ref="CNO25:CNO26"/>
    <mergeCell ref="CNP25:CNP26"/>
    <mergeCell ref="CNQ25:CNQ26"/>
    <mergeCell ref="CNR25:CNR26"/>
    <mergeCell ref="CNS25:CNS26"/>
    <mergeCell ref="CNT25:CNT26"/>
    <mergeCell ref="CNU25:CNU26"/>
    <mergeCell ref="CNV25:CNV26"/>
    <mergeCell ref="CNW25:CNW26"/>
    <mergeCell ref="CNX25:CNX26"/>
    <mergeCell ref="CNY25:CNY26"/>
    <mergeCell ref="CNZ25:CNZ26"/>
    <mergeCell ref="COA25:COA26"/>
    <mergeCell ref="COB25:COB26"/>
    <mergeCell ref="COC25:COC26"/>
    <mergeCell ref="COD25:COD26"/>
    <mergeCell ref="COE25:COE26"/>
    <mergeCell ref="COF25:COF26"/>
    <mergeCell ref="COG25:COG26"/>
    <mergeCell ref="COH25:COH26"/>
    <mergeCell ref="COI25:COI26"/>
    <mergeCell ref="COJ25:COJ26"/>
    <mergeCell ref="CLW25:CLW26"/>
    <mergeCell ref="CLX25:CLX26"/>
    <mergeCell ref="CLY25:CLY26"/>
    <mergeCell ref="CLZ25:CLZ26"/>
    <mergeCell ref="CMA25:CMA26"/>
    <mergeCell ref="CMB25:CMB26"/>
    <mergeCell ref="CMC25:CMC26"/>
    <mergeCell ref="CMD25:CMD26"/>
    <mergeCell ref="CME25:CME26"/>
    <mergeCell ref="CMF25:CMF26"/>
    <mergeCell ref="CMG25:CMG26"/>
    <mergeCell ref="CMH25:CMH26"/>
    <mergeCell ref="CMI25:CMI26"/>
    <mergeCell ref="CMJ25:CMJ26"/>
    <mergeCell ref="CMK25:CMK26"/>
    <mergeCell ref="CML25:CML26"/>
    <mergeCell ref="CMM25:CMM26"/>
    <mergeCell ref="CMN25:CMN26"/>
    <mergeCell ref="CMO25:CMO26"/>
    <mergeCell ref="CMP25:CMP26"/>
    <mergeCell ref="CMQ25:CMQ26"/>
    <mergeCell ref="CMR25:CMR26"/>
    <mergeCell ref="CMS25:CMS26"/>
    <mergeCell ref="CMT25:CMT26"/>
    <mergeCell ref="CMU25:CMU26"/>
    <mergeCell ref="CMV25:CMV26"/>
    <mergeCell ref="CMW25:CMW26"/>
    <mergeCell ref="CMX25:CMX26"/>
    <mergeCell ref="CMY25:CMY26"/>
    <mergeCell ref="CMZ25:CMZ26"/>
    <mergeCell ref="CNA25:CNA26"/>
    <mergeCell ref="CNB25:CNB26"/>
    <mergeCell ref="CNC25:CNC26"/>
    <mergeCell ref="CKP25:CKP26"/>
    <mergeCell ref="CKQ25:CKQ26"/>
    <mergeCell ref="CKR25:CKR26"/>
    <mergeCell ref="CKS25:CKS26"/>
    <mergeCell ref="CKT25:CKT26"/>
    <mergeCell ref="CKU25:CKU26"/>
    <mergeCell ref="CKV25:CKV26"/>
    <mergeCell ref="CKW25:CKW26"/>
    <mergeCell ref="CKX25:CKX26"/>
    <mergeCell ref="CKY25:CKY26"/>
    <mergeCell ref="CKZ25:CKZ26"/>
    <mergeCell ref="CLA25:CLA26"/>
    <mergeCell ref="CLB25:CLB26"/>
    <mergeCell ref="CLC25:CLC26"/>
    <mergeCell ref="CLD25:CLD26"/>
    <mergeCell ref="CLE25:CLE26"/>
    <mergeCell ref="CLF25:CLF26"/>
    <mergeCell ref="CLG25:CLG26"/>
    <mergeCell ref="CLH25:CLH26"/>
    <mergeCell ref="CLI25:CLI26"/>
    <mergeCell ref="CLJ25:CLJ26"/>
    <mergeCell ref="CLK25:CLK26"/>
    <mergeCell ref="CLL25:CLL26"/>
    <mergeCell ref="CLM25:CLM26"/>
    <mergeCell ref="CLN25:CLN26"/>
    <mergeCell ref="CLO25:CLO26"/>
    <mergeCell ref="CLP25:CLP26"/>
    <mergeCell ref="CLQ25:CLQ26"/>
    <mergeCell ref="CLR25:CLR26"/>
    <mergeCell ref="CLS25:CLS26"/>
    <mergeCell ref="CLT25:CLT26"/>
    <mergeCell ref="CLU25:CLU26"/>
    <mergeCell ref="CLV25:CLV26"/>
    <mergeCell ref="CJI25:CJI26"/>
    <mergeCell ref="CJJ25:CJJ26"/>
    <mergeCell ref="CJK25:CJK26"/>
    <mergeCell ref="CJL25:CJL26"/>
    <mergeCell ref="CJM25:CJM26"/>
    <mergeCell ref="CJN25:CJN26"/>
    <mergeCell ref="CJO25:CJO26"/>
    <mergeCell ref="CJP25:CJP26"/>
    <mergeCell ref="CJQ25:CJQ26"/>
    <mergeCell ref="CJR25:CJR26"/>
    <mergeCell ref="CJS25:CJS26"/>
    <mergeCell ref="CJT25:CJT26"/>
    <mergeCell ref="CJU25:CJU26"/>
    <mergeCell ref="CJV25:CJV26"/>
    <mergeCell ref="CJW25:CJW26"/>
    <mergeCell ref="CJX25:CJX26"/>
    <mergeCell ref="CJY25:CJY26"/>
    <mergeCell ref="CJZ25:CJZ26"/>
    <mergeCell ref="CKA25:CKA26"/>
    <mergeCell ref="CKB25:CKB26"/>
    <mergeCell ref="CKC25:CKC26"/>
    <mergeCell ref="CKD25:CKD26"/>
    <mergeCell ref="CKE25:CKE26"/>
    <mergeCell ref="CKF25:CKF26"/>
    <mergeCell ref="CKG25:CKG26"/>
    <mergeCell ref="CKH25:CKH26"/>
    <mergeCell ref="CKI25:CKI26"/>
    <mergeCell ref="CKJ25:CKJ26"/>
    <mergeCell ref="CKK25:CKK26"/>
    <mergeCell ref="CKL25:CKL26"/>
    <mergeCell ref="CKM25:CKM26"/>
    <mergeCell ref="CKN25:CKN26"/>
    <mergeCell ref="CKO25:CKO26"/>
    <mergeCell ref="CIB25:CIB26"/>
    <mergeCell ref="CIC25:CIC26"/>
    <mergeCell ref="CID25:CID26"/>
    <mergeCell ref="CIE25:CIE26"/>
    <mergeCell ref="CIF25:CIF26"/>
    <mergeCell ref="CIG25:CIG26"/>
    <mergeCell ref="CIH25:CIH26"/>
    <mergeCell ref="CII25:CII26"/>
    <mergeCell ref="CIJ25:CIJ26"/>
    <mergeCell ref="CIK25:CIK26"/>
    <mergeCell ref="CIL25:CIL26"/>
    <mergeCell ref="CIM25:CIM26"/>
    <mergeCell ref="CIN25:CIN26"/>
    <mergeCell ref="CIO25:CIO26"/>
    <mergeCell ref="CIP25:CIP26"/>
    <mergeCell ref="CIQ25:CIQ26"/>
    <mergeCell ref="CIR25:CIR26"/>
    <mergeCell ref="CIS25:CIS26"/>
    <mergeCell ref="CIT25:CIT26"/>
    <mergeCell ref="CIU25:CIU26"/>
    <mergeCell ref="CIV25:CIV26"/>
    <mergeCell ref="CIW25:CIW26"/>
    <mergeCell ref="CIX25:CIX26"/>
    <mergeCell ref="CIY25:CIY26"/>
    <mergeCell ref="CIZ25:CIZ26"/>
    <mergeCell ref="CJA25:CJA26"/>
    <mergeCell ref="CJB25:CJB26"/>
    <mergeCell ref="CJC25:CJC26"/>
    <mergeCell ref="CJD25:CJD26"/>
    <mergeCell ref="CJE25:CJE26"/>
    <mergeCell ref="CJF25:CJF26"/>
    <mergeCell ref="CJG25:CJG26"/>
    <mergeCell ref="CJH25:CJH26"/>
    <mergeCell ref="CGU25:CGU26"/>
    <mergeCell ref="CGV25:CGV26"/>
    <mergeCell ref="CGW25:CGW26"/>
    <mergeCell ref="CGX25:CGX26"/>
    <mergeCell ref="CGY25:CGY26"/>
    <mergeCell ref="CGZ25:CGZ26"/>
    <mergeCell ref="CHA25:CHA26"/>
    <mergeCell ref="CHB25:CHB26"/>
    <mergeCell ref="CHC25:CHC26"/>
    <mergeCell ref="CHD25:CHD26"/>
    <mergeCell ref="CHE25:CHE26"/>
    <mergeCell ref="CHF25:CHF26"/>
    <mergeCell ref="CHG25:CHG26"/>
    <mergeCell ref="CHH25:CHH26"/>
    <mergeCell ref="CHI25:CHI26"/>
    <mergeCell ref="CHJ25:CHJ26"/>
    <mergeCell ref="CHK25:CHK26"/>
    <mergeCell ref="CHL25:CHL26"/>
    <mergeCell ref="CHM25:CHM26"/>
    <mergeCell ref="CHN25:CHN26"/>
    <mergeCell ref="CHO25:CHO26"/>
    <mergeCell ref="CHP25:CHP26"/>
    <mergeCell ref="CHQ25:CHQ26"/>
    <mergeCell ref="CHR25:CHR26"/>
    <mergeCell ref="CHS25:CHS26"/>
    <mergeCell ref="CHT25:CHT26"/>
    <mergeCell ref="CHU25:CHU26"/>
    <mergeCell ref="CHV25:CHV26"/>
    <mergeCell ref="CHW25:CHW26"/>
    <mergeCell ref="CHX25:CHX26"/>
    <mergeCell ref="CHY25:CHY26"/>
    <mergeCell ref="CHZ25:CHZ26"/>
    <mergeCell ref="CIA25:CIA26"/>
    <mergeCell ref="CFN25:CFN26"/>
    <mergeCell ref="CFO25:CFO26"/>
    <mergeCell ref="CFP25:CFP26"/>
    <mergeCell ref="CFQ25:CFQ26"/>
    <mergeCell ref="CFR25:CFR26"/>
    <mergeCell ref="CFS25:CFS26"/>
    <mergeCell ref="CFT25:CFT26"/>
    <mergeCell ref="CFU25:CFU26"/>
    <mergeCell ref="CFV25:CFV26"/>
    <mergeCell ref="CFW25:CFW26"/>
    <mergeCell ref="CFX25:CFX26"/>
    <mergeCell ref="CFY25:CFY26"/>
    <mergeCell ref="CFZ25:CFZ26"/>
    <mergeCell ref="CGA25:CGA26"/>
    <mergeCell ref="CGB25:CGB26"/>
    <mergeCell ref="CGC25:CGC26"/>
    <mergeCell ref="CGD25:CGD26"/>
    <mergeCell ref="CGE25:CGE26"/>
    <mergeCell ref="CGF25:CGF26"/>
    <mergeCell ref="CGG25:CGG26"/>
    <mergeCell ref="CGH25:CGH26"/>
    <mergeCell ref="CGI25:CGI26"/>
    <mergeCell ref="CGJ25:CGJ26"/>
    <mergeCell ref="CGK25:CGK26"/>
    <mergeCell ref="CGL25:CGL26"/>
    <mergeCell ref="CGM25:CGM26"/>
    <mergeCell ref="CGN25:CGN26"/>
    <mergeCell ref="CGO25:CGO26"/>
    <mergeCell ref="CGP25:CGP26"/>
    <mergeCell ref="CGQ25:CGQ26"/>
    <mergeCell ref="CGR25:CGR26"/>
    <mergeCell ref="CGS25:CGS26"/>
    <mergeCell ref="CGT25:CGT26"/>
    <mergeCell ref="CEG25:CEG26"/>
    <mergeCell ref="CEH25:CEH26"/>
    <mergeCell ref="CEI25:CEI26"/>
    <mergeCell ref="CEJ25:CEJ26"/>
    <mergeCell ref="CEK25:CEK26"/>
    <mergeCell ref="CEL25:CEL26"/>
    <mergeCell ref="CEM25:CEM26"/>
    <mergeCell ref="CEN25:CEN26"/>
    <mergeCell ref="CEO25:CEO26"/>
    <mergeCell ref="CEP25:CEP26"/>
    <mergeCell ref="CEQ25:CEQ26"/>
    <mergeCell ref="CER25:CER26"/>
    <mergeCell ref="CES25:CES26"/>
    <mergeCell ref="CET25:CET26"/>
    <mergeCell ref="CEU25:CEU26"/>
    <mergeCell ref="CEV25:CEV26"/>
    <mergeCell ref="CEW25:CEW26"/>
    <mergeCell ref="CEX25:CEX26"/>
    <mergeCell ref="CEY25:CEY26"/>
    <mergeCell ref="CEZ25:CEZ26"/>
    <mergeCell ref="CFA25:CFA26"/>
    <mergeCell ref="CFB25:CFB26"/>
    <mergeCell ref="CFC25:CFC26"/>
    <mergeCell ref="CFD25:CFD26"/>
    <mergeCell ref="CFE25:CFE26"/>
    <mergeCell ref="CFF25:CFF26"/>
    <mergeCell ref="CFG25:CFG26"/>
    <mergeCell ref="CFH25:CFH26"/>
    <mergeCell ref="CFI25:CFI26"/>
    <mergeCell ref="CFJ25:CFJ26"/>
    <mergeCell ref="CFK25:CFK26"/>
    <mergeCell ref="CFL25:CFL26"/>
    <mergeCell ref="CFM25:CFM26"/>
    <mergeCell ref="CCZ25:CCZ26"/>
    <mergeCell ref="CDA25:CDA26"/>
    <mergeCell ref="CDB25:CDB26"/>
    <mergeCell ref="CDC25:CDC26"/>
    <mergeCell ref="CDD25:CDD26"/>
    <mergeCell ref="CDE25:CDE26"/>
    <mergeCell ref="CDF25:CDF26"/>
    <mergeCell ref="CDG25:CDG26"/>
    <mergeCell ref="CDH25:CDH26"/>
    <mergeCell ref="CDI25:CDI26"/>
    <mergeCell ref="CDJ25:CDJ26"/>
    <mergeCell ref="CDK25:CDK26"/>
    <mergeCell ref="CDL25:CDL26"/>
    <mergeCell ref="CDM25:CDM26"/>
    <mergeCell ref="CDN25:CDN26"/>
    <mergeCell ref="CDO25:CDO26"/>
    <mergeCell ref="CDP25:CDP26"/>
    <mergeCell ref="CDQ25:CDQ26"/>
    <mergeCell ref="CDR25:CDR26"/>
    <mergeCell ref="CDS25:CDS26"/>
    <mergeCell ref="CDT25:CDT26"/>
    <mergeCell ref="CDU25:CDU26"/>
    <mergeCell ref="CDV25:CDV26"/>
    <mergeCell ref="CDW25:CDW26"/>
    <mergeCell ref="CDX25:CDX26"/>
    <mergeCell ref="CDY25:CDY26"/>
    <mergeCell ref="CDZ25:CDZ26"/>
    <mergeCell ref="CEA25:CEA26"/>
    <mergeCell ref="CEB25:CEB26"/>
    <mergeCell ref="CEC25:CEC26"/>
    <mergeCell ref="CED25:CED26"/>
    <mergeCell ref="CEE25:CEE26"/>
    <mergeCell ref="CEF25:CEF26"/>
    <mergeCell ref="CBS25:CBS26"/>
    <mergeCell ref="CBT25:CBT26"/>
    <mergeCell ref="CBU25:CBU26"/>
    <mergeCell ref="CBV25:CBV26"/>
    <mergeCell ref="CBW25:CBW26"/>
    <mergeCell ref="CBX25:CBX26"/>
    <mergeCell ref="CBY25:CBY26"/>
    <mergeCell ref="CBZ25:CBZ26"/>
    <mergeCell ref="CCA25:CCA26"/>
    <mergeCell ref="CCB25:CCB26"/>
    <mergeCell ref="CCC25:CCC26"/>
    <mergeCell ref="CCD25:CCD26"/>
    <mergeCell ref="CCE25:CCE26"/>
    <mergeCell ref="CCF25:CCF26"/>
    <mergeCell ref="CCG25:CCG26"/>
    <mergeCell ref="CCH25:CCH26"/>
    <mergeCell ref="CCI25:CCI26"/>
    <mergeCell ref="CCJ25:CCJ26"/>
    <mergeCell ref="CCK25:CCK26"/>
    <mergeCell ref="CCL25:CCL26"/>
    <mergeCell ref="CCM25:CCM26"/>
    <mergeCell ref="CCN25:CCN26"/>
    <mergeCell ref="CCO25:CCO26"/>
    <mergeCell ref="CCP25:CCP26"/>
    <mergeCell ref="CCQ25:CCQ26"/>
    <mergeCell ref="CCR25:CCR26"/>
    <mergeCell ref="CCS25:CCS26"/>
    <mergeCell ref="CCT25:CCT26"/>
    <mergeCell ref="CCU25:CCU26"/>
    <mergeCell ref="CCV25:CCV26"/>
    <mergeCell ref="CCW25:CCW26"/>
    <mergeCell ref="CCX25:CCX26"/>
    <mergeCell ref="CCY25:CCY26"/>
    <mergeCell ref="CAL25:CAL26"/>
    <mergeCell ref="CAM25:CAM26"/>
    <mergeCell ref="CAN25:CAN26"/>
    <mergeCell ref="CAO25:CAO26"/>
    <mergeCell ref="CAP25:CAP26"/>
    <mergeCell ref="CAQ25:CAQ26"/>
    <mergeCell ref="CAR25:CAR26"/>
    <mergeCell ref="CAS25:CAS26"/>
    <mergeCell ref="CAT25:CAT26"/>
    <mergeCell ref="CAU25:CAU26"/>
    <mergeCell ref="CAV25:CAV26"/>
    <mergeCell ref="CAW25:CAW26"/>
    <mergeCell ref="CAX25:CAX26"/>
    <mergeCell ref="CAY25:CAY26"/>
    <mergeCell ref="CAZ25:CAZ26"/>
    <mergeCell ref="CBA25:CBA26"/>
    <mergeCell ref="CBB25:CBB26"/>
    <mergeCell ref="CBC25:CBC26"/>
    <mergeCell ref="CBD25:CBD26"/>
    <mergeCell ref="CBE25:CBE26"/>
    <mergeCell ref="CBF25:CBF26"/>
    <mergeCell ref="CBG25:CBG26"/>
    <mergeCell ref="CBH25:CBH26"/>
    <mergeCell ref="CBI25:CBI26"/>
    <mergeCell ref="CBJ25:CBJ26"/>
    <mergeCell ref="CBK25:CBK26"/>
    <mergeCell ref="CBL25:CBL26"/>
    <mergeCell ref="CBM25:CBM26"/>
    <mergeCell ref="CBN25:CBN26"/>
    <mergeCell ref="CBO25:CBO26"/>
    <mergeCell ref="CBP25:CBP26"/>
    <mergeCell ref="CBQ25:CBQ26"/>
    <mergeCell ref="CBR25:CBR26"/>
    <mergeCell ref="BZE25:BZE26"/>
    <mergeCell ref="BZF25:BZF26"/>
    <mergeCell ref="BZG25:BZG26"/>
    <mergeCell ref="BZH25:BZH26"/>
    <mergeCell ref="BZI25:BZI26"/>
    <mergeCell ref="BZJ25:BZJ26"/>
    <mergeCell ref="BZK25:BZK26"/>
    <mergeCell ref="BZL25:BZL26"/>
    <mergeCell ref="BZM25:BZM26"/>
    <mergeCell ref="BZN25:BZN26"/>
    <mergeCell ref="BZO25:BZO26"/>
    <mergeCell ref="BZP25:BZP26"/>
    <mergeCell ref="BZQ25:BZQ26"/>
    <mergeCell ref="BZR25:BZR26"/>
    <mergeCell ref="BZS25:BZS26"/>
    <mergeCell ref="BZT25:BZT26"/>
    <mergeCell ref="BZU25:BZU26"/>
    <mergeCell ref="BZV25:BZV26"/>
    <mergeCell ref="BZW25:BZW26"/>
    <mergeCell ref="BZX25:BZX26"/>
    <mergeCell ref="BZY25:BZY26"/>
    <mergeCell ref="BZZ25:BZZ26"/>
    <mergeCell ref="CAA25:CAA26"/>
    <mergeCell ref="CAB25:CAB26"/>
    <mergeCell ref="CAC25:CAC26"/>
    <mergeCell ref="CAD25:CAD26"/>
    <mergeCell ref="CAE25:CAE26"/>
    <mergeCell ref="CAF25:CAF26"/>
    <mergeCell ref="CAG25:CAG26"/>
    <mergeCell ref="CAH25:CAH26"/>
    <mergeCell ref="CAI25:CAI26"/>
    <mergeCell ref="CAJ25:CAJ26"/>
    <mergeCell ref="CAK25:CAK26"/>
    <mergeCell ref="BXX25:BXX26"/>
    <mergeCell ref="BXY25:BXY26"/>
    <mergeCell ref="BXZ25:BXZ26"/>
    <mergeCell ref="BYA25:BYA26"/>
    <mergeCell ref="BYB25:BYB26"/>
    <mergeCell ref="BYC25:BYC26"/>
    <mergeCell ref="BYD25:BYD26"/>
    <mergeCell ref="BYE25:BYE26"/>
    <mergeCell ref="BYF25:BYF26"/>
    <mergeCell ref="BYG25:BYG26"/>
    <mergeCell ref="BYH25:BYH26"/>
    <mergeCell ref="BYI25:BYI26"/>
    <mergeCell ref="BYJ25:BYJ26"/>
    <mergeCell ref="BYK25:BYK26"/>
    <mergeCell ref="BYL25:BYL26"/>
    <mergeCell ref="BYM25:BYM26"/>
    <mergeCell ref="BYN25:BYN26"/>
    <mergeCell ref="BYO25:BYO26"/>
    <mergeCell ref="BYP25:BYP26"/>
    <mergeCell ref="BYQ25:BYQ26"/>
    <mergeCell ref="BYR25:BYR26"/>
    <mergeCell ref="BYS25:BYS26"/>
    <mergeCell ref="BYT25:BYT26"/>
    <mergeCell ref="BYU25:BYU26"/>
    <mergeCell ref="BYV25:BYV26"/>
    <mergeCell ref="BYW25:BYW26"/>
    <mergeCell ref="BYX25:BYX26"/>
    <mergeCell ref="BYY25:BYY26"/>
    <mergeCell ref="BYZ25:BYZ26"/>
    <mergeCell ref="BZA25:BZA26"/>
    <mergeCell ref="BZB25:BZB26"/>
    <mergeCell ref="BZC25:BZC26"/>
    <mergeCell ref="BZD25:BZD26"/>
    <mergeCell ref="BWQ25:BWQ26"/>
    <mergeCell ref="BWR25:BWR26"/>
    <mergeCell ref="BWS25:BWS26"/>
    <mergeCell ref="BWT25:BWT26"/>
    <mergeCell ref="BWU25:BWU26"/>
    <mergeCell ref="BWV25:BWV26"/>
    <mergeCell ref="BWW25:BWW26"/>
    <mergeCell ref="BWX25:BWX26"/>
    <mergeCell ref="BWY25:BWY26"/>
    <mergeCell ref="BWZ25:BWZ26"/>
    <mergeCell ref="BXA25:BXA26"/>
    <mergeCell ref="BXB25:BXB26"/>
    <mergeCell ref="BXC25:BXC26"/>
    <mergeCell ref="BXD25:BXD26"/>
    <mergeCell ref="BXE25:BXE26"/>
    <mergeCell ref="BXF25:BXF26"/>
    <mergeCell ref="BXG25:BXG26"/>
    <mergeCell ref="BXH25:BXH26"/>
    <mergeCell ref="BXI25:BXI26"/>
    <mergeCell ref="BXJ25:BXJ26"/>
    <mergeCell ref="BXK25:BXK26"/>
    <mergeCell ref="BXL25:BXL26"/>
    <mergeCell ref="BXM25:BXM26"/>
    <mergeCell ref="BXN25:BXN26"/>
    <mergeCell ref="BXO25:BXO26"/>
    <mergeCell ref="BXP25:BXP26"/>
    <mergeCell ref="BXQ25:BXQ26"/>
    <mergeCell ref="BXR25:BXR26"/>
    <mergeCell ref="BXS25:BXS26"/>
    <mergeCell ref="BXT25:BXT26"/>
    <mergeCell ref="BXU25:BXU26"/>
    <mergeCell ref="BXV25:BXV26"/>
    <mergeCell ref="BXW25:BXW26"/>
    <mergeCell ref="BVJ25:BVJ26"/>
    <mergeCell ref="BVK25:BVK26"/>
    <mergeCell ref="BVL25:BVL26"/>
    <mergeCell ref="BVM25:BVM26"/>
    <mergeCell ref="BVN25:BVN26"/>
    <mergeCell ref="BVO25:BVO26"/>
    <mergeCell ref="BVP25:BVP26"/>
    <mergeCell ref="BVQ25:BVQ26"/>
    <mergeCell ref="BVR25:BVR26"/>
    <mergeCell ref="BVS25:BVS26"/>
    <mergeCell ref="BVT25:BVT26"/>
    <mergeCell ref="BVU25:BVU26"/>
    <mergeCell ref="BVV25:BVV26"/>
    <mergeCell ref="BVW25:BVW26"/>
    <mergeCell ref="BVX25:BVX26"/>
    <mergeCell ref="BVY25:BVY26"/>
    <mergeCell ref="BVZ25:BVZ26"/>
    <mergeCell ref="BWA25:BWA26"/>
    <mergeCell ref="BWB25:BWB26"/>
    <mergeCell ref="BWC25:BWC26"/>
    <mergeCell ref="BWD25:BWD26"/>
    <mergeCell ref="BWE25:BWE26"/>
    <mergeCell ref="BWF25:BWF26"/>
    <mergeCell ref="BWG25:BWG26"/>
    <mergeCell ref="BWH25:BWH26"/>
    <mergeCell ref="BWI25:BWI26"/>
    <mergeCell ref="BWJ25:BWJ26"/>
    <mergeCell ref="BWK25:BWK26"/>
    <mergeCell ref="BWL25:BWL26"/>
    <mergeCell ref="BWM25:BWM26"/>
    <mergeCell ref="BWN25:BWN26"/>
    <mergeCell ref="BWO25:BWO26"/>
    <mergeCell ref="BWP25:BWP26"/>
    <mergeCell ref="BUC25:BUC26"/>
    <mergeCell ref="BUD25:BUD26"/>
    <mergeCell ref="BUE25:BUE26"/>
    <mergeCell ref="BUF25:BUF26"/>
    <mergeCell ref="BUG25:BUG26"/>
    <mergeCell ref="BUH25:BUH26"/>
    <mergeCell ref="BUI25:BUI26"/>
    <mergeCell ref="BUJ25:BUJ26"/>
    <mergeCell ref="BUK25:BUK26"/>
    <mergeCell ref="BUL25:BUL26"/>
    <mergeCell ref="BUM25:BUM26"/>
    <mergeCell ref="BUN25:BUN26"/>
    <mergeCell ref="BUO25:BUO26"/>
    <mergeCell ref="BUP25:BUP26"/>
    <mergeCell ref="BUQ25:BUQ26"/>
    <mergeCell ref="BUR25:BUR26"/>
    <mergeCell ref="BUS25:BUS26"/>
    <mergeCell ref="BUT25:BUT26"/>
    <mergeCell ref="BUU25:BUU26"/>
    <mergeCell ref="BUV25:BUV26"/>
    <mergeCell ref="BUW25:BUW26"/>
    <mergeCell ref="BUX25:BUX26"/>
    <mergeCell ref="BUY25:BUY26"/>
    <mergeCell ref="BUZ25:BUZ26"/>
    <mergeCell ref="BVA25:BVA26"/>
    <mergeCell ref="BVB25:BVB26"/>
    <mergeCell ref="BVC25:BVC26"/>
    <mergeCell ref="BVD25:BVD26"/>
    <mergeCell ref="BVE25:BVE26"/>
    <mergeCell ref="BVF25:BVF26"/>
    <mergeCell ref="BVG25:BVG26"/>
    <mergeCell ref="BVH25:BVH26"/>
    <mergeCell ref="BVI25:BVI26"/>
    <mergeCell ref="BSV25:BSV26"/>
    <mergeCell ref="BSW25:BSW26"/>
    <mergeCell ref="BSX25:BSX26"/>
    <mergeCell ref="BSY25:BSY26"/>
    <mergeCell ref="BSZ25:BSZ26"/>
    <mergeCell ref="BTA25:BTA26"/>
    <mergeCell ref="BTB25:BTB26"/>
    <mergeCell ref="BTC25:BTC26"/>
    <mergeCell ref="BTD25:BTD26"/>
    <mergeCell ref="BTE25:BTE26"/>
    <mergeCell ref="BTF25:BTF26"/>
    <mergeCell ref="BTG25:BTG26"/>
    <mergeCell ref="BTH25:BTH26"/>
    <mergeCell ref="BTI25:BTI26"/>
    <mergeCell ref="BTJ25:BTJ26"/>
    <mergeCell ref="BTK25:BTK26"/>
    <mergeCell ref="BTL25:BTL26"/>
    <mergeCell ref="BTM25:BTM26"/>
    <mergeCell ref="BTN25:BTN26"/>
    <mergeCell ref="BTO25:BTO26"/>
    <mergeCell ref="BTP25:BTP26"/>
    <mergeCell ref="BTQ25:BTQ26"/>
    <mergeCell ref="BTR25:BTR26"/>
    <mergeCell ref="BTS25:BTS26"/>
    <mergeCell ref="BTT25:BTT26"/>
    <mergeCell ref="BTU25:BTU26"/>
    <mergeCell ref="BTV25:BTV26"/>
    <mergeCell ref="BTW25:BTW26"/>
    <mergeCell ref="BTX25:BTX26"/>
    <mergeCell ref="BTY25:BTY26"/>
    <mergeCell ref="BTZ25:BTZ26"/>
    <mergeCell ref="BUA25:BUA26"/>
    <mergeCell ref="BUB25:BUB26"/>
    <mergeCell ref="BRO25:BRO26"/>
    <mergeCell ref="BRP25:BRP26"/>
    <mergeCell ref="BRQ25:BRQ26"/>
    <mergeCell ref="BRR25:BRR26"/>
    <mergeCell ref="BRS25:BRS26"/>
    <mergeCell ref="BRT25:BRT26"/>
    <mergeCell ref="BRU25:BRU26"/>
    <mergeCell ref="BRV25:BRV26"/>
    <mergeCell ref="BRW25:BRW26"/>
    <mergeCell ref="BRX25:BRX26"/>
    <mergeCell ref="BRY25:BRY26"/>
    <mergeCell ref="BRZ25:BRZ26"/>
    <mergeCell ref="BSA25:BSA26"/>
    <mergeCell ref="BSB25:BSB26"/>
    <mergeCell ref="BSC25:BSC26"/>
    <mergeCell ref="BSD25:BSD26"/>
    <mergeCell ref="BSE25:BSE26"/>
    <mergeCell ref="BSF25:BSF26"/>
    <mergeCell ref="BSG25:BSG26"/>
    <mergeCell ref="BSH25:BSH26"/>
    <mergeCell ref="BSI25:BSI26"/>
    <mergeCell ref="BSJ25:BSJ26"/>
    <mergeCell ref="BSK25:BSK26"/>
    <mergeCell ref="BSL25:BSL26"/>
    <mergeCell ref="BSM25:BSM26"/>
    <mergeCell ref="BSN25:BSN26"/>
    <mergeCell ref="BSO25:BSO26"/>
    <mergeCell ref="BSP25:BSP26"/>
    <mergeCell ref="BSQ25:BSQ26"/>
    <mergeCell ref="BSR25:BSR26"/>
    <mergeCell ref="BSS25:BSS26"/>
    <mergeCell ref="BST25:BST26"/>
    <mergeCell ref="BSU25:BSU26"/>
    <mergeCell ref="BQH25:BQH26"/>
    <mergeCell ref="BQI25:BQI26"/>
    <mergeCell ref="BQJ25:BQJ26"/>
    <mergeCell ref="BQK25:BQK26"/>
    <mergeCell ref="BQL25:BQL26"/>
    <mergeCell ref="BQM25:BQM26"/>
    <mergeCell ref="BQN25:BQN26"/>
    <mergeCell ref="BQO25:BQO26"/>
    <mergeCell ref="BQP25:BQP26"/>
    <mergeCell ref="BQQ25:BQQ26"/>
    <mergeCell ref="BQR25:BQR26"/>
    <mergeCell ref="BQS25:BQS26"/>
    <mergeCell ref="BQT25:BQT26"/>
    <mergeCell ref="BQU25:BQU26"/>
    <mergeCell ref="BQV25:BQV26"/>
    <mergeCell ref="BQW25:BQW26"/>
    <mergeCell ref="BQX25:BQX26"/>
    <mergeCell ref="BQY25:BQY26"/>
    <mergeCell ref="BQZ25:BQZ26"/>
    <mergeCell ref="BRA25:BRA26"/>
    <mergeCell ref="BRB25:BRB26"/>
    <mergeCell ref="BRC25:BRC26"/>
    <mergeCell ref="BRD25:BRD26"/>
    <mergeCell ref="BRE25:BRE26"/>
    <mergeCell ref="BRF25:BRF26"/>
    <mergeCell ref="BRG25:BRG26"/>
    <mergeCell ref="BRH25:BRH26"/>
    <mergeCell ref="BRI25:BRI26"/>
    <mergeCell ref="BRJ25:BRJ26"/>
    <mergeCell ref="BRK25:BRK26"/>
    <mergeCell ref="BRL25:BRL26"/>
    <mergeCell ref="BRM25:BRM26"/>
    <mergeCell ref="BRN25:BRN26"/>
    <mergeCell ref="BPA25:BPA26"/>
    <mergeCell ref="BPB25:BPB26"/>
    <mergeCell ref="BPC25:BPC26"/>
    <mergeCell ref="BPD25:BPD26"/>
    <mergeCell ref="BPE25:BPE26"/>
    <mergeCell ref="BPF25:BPF26"/>
    <mergeCell ref="BPG25:BPG26"/>
    <mergeCell ref="BPH25:BPH26"/>
    <mergeCell ref="BPI25:BPI26"/>
    <mergeCell ref="BPJ25:BPJ26"/>
    <mergeCell ref="BPK25:BPK26"/>
    <mergeCell ref="BPL25:BPL26"/>
    <mergeCell ref="BPM25:BPM26"/>
    <mergeCell ref="BPN25:BPN26"/>
    <mergeCell ref="BPO25:BPO26"/>
    <mergeCell ref="BPP25:BPP26"/>
    <mergeCell ref="BPQ25:BPQ26"/>
    <mergeCell ref="BPR25:BPR26"/>
    <mergeCell ref="BPS25:BPS26"/>
    <mergeCell ref="BPT25:BPT26"/>
    <mergeCell ref="BPU25:BPU26"/>
    <mergeCell ref="BPV25:BPV26"/>
    <mergeCell ref="BPW25:BPW26"/>
    <mergeCell ref="BPX25:BPX26"/>
    <mergeCell ref="BPY25:BPY26"/>
    <mergeCell ref="BPZ25:BPZ26"/>
    <mergeCell ref="BQA25:BQA26"/>
    <mergeCell ref="BQB25:BQB26"/>
    <mergeCell ref="BQC25:BQC26"/>
    <mergeCell ref="BQD25:BQD26"/>
    <mergeCell ref="BQE25:BQE26"/>
    <mergeCell ref="BQF25:BQF26"/>
    <mergeCell ref="BQG25:BQG26"/>
    <mergeCell ref="BNT25:BNT26"/>
    <mergeCell ref="BNU25:BNU26"/>
    <mergeCell ref="BNV25:BNV26"/>
    <mergeCell ref="BNW25:BNW26"/>
    <mergeCell ref="BNX25:BNX26"/>
    <mergeCell ref="BNY25:BNY26"/>
    <mergeCell ref="BNZ25:BNZ26"/>
    <mergeCell ref="BOA25:BOA26"/>
    <mergeCell ref="BOB25:BOB26"/>
    <mergeCell ref="BOC25:BOC26"/>
    <mergeCell ref="BOD25:BOD26"/>
    <mergeCell ref="BOE25:BOE26"/>
    <mergeCell ref="BOF25:BOF26"/>
    <mergeCell ref="BOG25:BOG26"/>
    <mergeCell ref="BOH25:BOH26"/>
    <mergeCell ref="BOI25:BOI26"/>
    <mergeCell ref="BOJ25:BOJ26"/>
    <mergeCell ref="BOK25:BOK26"/>
    <mergeCell ref="BOL25:BOL26"/>
    <mergeCell ref="BOM25:BOM26"/>
    <mergeCell ref="BON25:BON26"/>
    <mergeCell ref="BOO25:BOO26"/>
    <mergeCell ref="BOP25:BOP26"/>
    <mergeCell ref="BOQ25:BOQ26"/>
    <mergeCell ref="BOR25:BOR26"/>
    <mergeCell ref="BOS25:BOS26"/>
    <mergeCell ref="BOT25:BOT26"/>
    <mergeCell ref="BOU25:BOU26"/>
    <mergeCell ref="BOV25:BOV26"/>
    <mergeCell ref="BOW25:BOW26"/>
    <mergeCell ref="BOX25:BOX26"/>
    <mergeCell ref="BOY25:BOY26"/>
    <mergeCell ref="BOZ25:BOZ26"/>
    <mergeCell ref="BMM25:BMM26"/>
    <mergeCell ref="BMN25:BMN26"/>
    <mergeCell ref="BMO25:BMO26"/>
    <mergeCell ref="BMP25:BMP26"/>
    <mergeCell ref="BMQ25:BMQ26"/>
    <mergeCell ref="BMR25:BMR26"/>
    <mergeCell ref="BMS25:BMS26"/>
    <mergeCell ref="BMT25:BMT26"/>
    <mergeCell ref="BMU25:BMU26"/>
    <mergeCell ref="BMV25:BMV26"/>
    <mergeCell ref="BMW25:BMW26"/>
    <mergeCell ref="BMX25:BMX26"/>
    <mergeCell ref="BMY25:BMY26"/>
    <mergeCell ref="BMZ25:BMZ26"/>
    <mergeCell ref="BNA25:BNA26"/>
    <mergeCell ref="BNB25:BNB26"/>
    <mergeCell ref="BNC25:BNC26"/>
    <mergeCell ref="BND25:BND26"/>
    <mergeCell ref="BNE25:BNE26"/>
    <mergeCell ref="BNF25:BNF26"/>
    <mergeCell ref="BNG25:BNG26"/>
    <mergeCell ref="BNH25:BNH26"/>
    <mergeCell ref="BNI25:BNI26"/>
    <mergeCell ref="BNJ25:BNJ26"/>
    <mergeCell ref="BNK25:BNK26"/>
    <mergeCell ref="BNL25:BNL26"/>
    <mergeCell ref="BNM25:BNM26"/>
    <mergeCell ref="BNN25:BNN26"/>
    <mergeCell ref="BNO25:BNO26"/>
    <mergeCell ref="BNP25:BNP26"/>
    <mergeCell ref="BNQ25:BNQ26"/>
    <mergeCell ref="BNR25:BNR26"/>
    <mergeCell ref="BNS25:BNS26"/>
    <mergeCell ref="BLF25:BLF26"/>
    <mergeCell ref="BLG25:BLG26"/>
    <mergeCell ref="BLH25:BLH26"/>
    <mergeCell ref="BLI25:BLI26"/>
    <mergeCell ref="BLJ25:BLJ26"/>
    <mergeCell ref="BLK25:BLK26"/>
    <mergeCell ref="BLL25:BLL26"/>
    <mergeCell ref="BLM25:BLM26"/>
    <mergeCell ref="BLN25:BLN26"/>
    <mergeCell ref="BLO25:BLO26"/>
    <mergeCell ref="BLP25:BLP26"/>
    <mergeCell ref="BLQ25:BLQ26"/>
    <mergeCell ref="BLR25:BLR26"/>
    <mergeCell ref="BLS25:BLS26"/>
    <mergeCell ref="BLT25:BLT26"/>
    <mergeCell ref="BLU25:BLU26"/>
    <mergeCell ref="BLV25:BLV26"/>
    <mergeCell ref="BLW25:BLW26"/>
    <mergeCell ref="BLX25:BLX26"/>
    <mergeCell ref="BLY25:BLY26"/>
    <mergeCell ref="BLZ25:BLZ26"/>
    <mergeCell ref="BMA25:BMA26"/>
    <mergeCell ref="BMB25:BMB26"/>
    <mergeCell ref="BMC25:BMC26"/>
    <mergeCell ref="BMD25:BMD26"/>
    <mergeCell ref="BME25:BME26"/>
    <mergeCell ref="BMF25:BMF26"/>
    <mergeCell ref="BMG25:BMG26"/>
    <mergeCell ref="BMH25:BMH26"/>
    <mergeCell ref="BMI25:BMI26"/>
    <mergeCell ref="BMJ25:BMJ26"/>
    <mergeCell ref="BMK25:BMK26"/>
    <mergeCell ref="BML25:BML26"/>
    <mergeCell ref="BJY25:BJY26"/>
    <mergeCell ref="BJZ25:BJZ26"/>
    <mergeCell ref="BKA25:BKA26"/>
    <mergeCell ref="BKB25:BKB26"/>
    <mergeCell ref="BKC25:BKC26"/>
    <mergeCell ref="BKD25:BKD26"/>
    <mergeCell ref="BKE25:BKE26"/>
    <mergeCell ref="BKF25:BKF26"/>
    <mergeCell ref="BKG25:BKG26"/>
    <mergeCell ref="BKH25:BKH26"/>
    <mergeCell ref="BKI25:BKI26"/>
    <mergeCell ref="BKJ25:BKJ26"/>
    <mergeCell ref="BKK25:BKK26"/>
    <mergeCell ref="BKL25:BKL26"/>
    <mergeCell ref="BKM25:BKM26"/>
    <mergeCell ref="BKN25:BKN26"/>
    <mergeCell ref="BKO25:BKO26"/>
    <mergeCell ref="BKP25:BKP26"/>
    <mergeCell ref="BKQ25:BKQ26"/>
    <mergeCell ref="BKR25:BKR26"/>
    <mergeCell ref="BKS25:BKS26"/>
    <mergeCell ref="BKT25:BKT26"/>
    <mergeCell ref="BKU25:BKU26"/>
    <mergeCell ref="BKV25:BKV26"/>
    <mergeCell ref="BKW25:BKW26"/>
    <mergeCell ref="BKX25:BKX26"/>
    <mergeCell ref="BKY25:BKY26"/>
    <mergeCell ref="BKZ25:BKZ26"/>
    <mergeCell ref="BLA25:BLA26"/>
    <mergeCell ref="BLB25:BLB26"/>
    <mergeCell ref="BLC25:BLC26"/>
    <mergeCell ref="BLD25:BLD26"/>
    <mergeCell ref="BLE25:BLE26"/>
    <mergeCell ref="BIR25:BIR26"/>
    <mergeCell ref="BIS25:BIS26"/>
    <mergeCell ref="BIT25:BIT26"/>
    <mergeCell ref="BIU25:BIU26"/>
    <mergeCell ref="BIV25:BIV26"/>
    <mergeCell ref="BIW25:BIW26"/>
    <mergeCell ref="BIX25:BIX26"/>
    <mergeCell ref="BIY25:BIY26"/>
    <mergeCell ref="BIZ25:BIZ26"/>
    <mergeCell ref="BJA25:BJA26"/>
    <mergeCell ref="BJB25:BJB26"/>
    <mergeCell ref="BJC25:BJC26"/>
    <mergeCell ref="BJD25:BJD26"/>
    <mergeCell ref="BJE25:BJE26"/>
    <mergeCell ref="BJF25:BJF26"/>
    <mergeCell ref="BJG25:BJG26"/>
    <mergeCell ref="BJH25:BJH26"/>
    <mergeCell ref="BJI25:BJI26"/>
    <mergeCell ref="BJJ25:BJJ26"/>
    <mergeCell ref="BJK25:BJK26"/>
    <mergeCell ref="BJL25:BJL26"/>
    <mergeCell ref="BJM25:BJM26"/>
    <mergeCell ref="BJN25:BJN26"/>
    <mergeCell ref="BJO25:BJO26"/>
    <mergeCell ref="BJP25:BJP26"/>
    <mergeCell ref="BJQ25:BJQ26"/>
    <mergeCell ref="BJR25:BJR26"/>
    <mergeCell ref="BJS25:BJS26"/>
    <mergeCell ref="BJT25:BJT26"/>
    <mergeCell ref="BJU25:BJU26"/>
    <mergeCell ref="BJV25:BJV26"/>
    <mergeCell ref="BJW25:BJW26"/>
    <mergeCell ref="BJX25:BJX26"/>
    <mergeCell ref="BHK25:BHK26"/>
    <mergeCell ref="BHL25:BHL26"/>
    <mergeCell ref="BHM25:BHM26"/>
    <mergeCell ref="BHN25:BHN26"/>
    <mergeCell ref="BHO25:BHO26"/>
    <mergeCell ref="BHP25:BHP26"/>
    <mergeCell ref="BHQ25:BHQ26"/>
    <mergeCell ref="BHR25:BHR26"/>
    <mergeCell ref="BHS25:BHS26"/>
    <mergeCell ref="BHT25:BHT26"/>
    <mergeCell ref="BHU25:BHU26"/>
    <mergeCell ref="BHV25:BHV26"/>
    <mergeCell ref="BHW25:BHW26"/>
    <mergeCell ref="BHX25:BHX26"/>
    <mergeCell ref="BHY25:BHY26"/>
    <mergeCell ref="BHZ25:BHZ26"/>
    <mergeCell ref="BIA25:BIA26"/>
    <mergeCell ref="BIB25:BIB26"/>
    <mergeCell ref="BIC25:BIC26"/>
    <mergeCell ref="BID25:BID26"/>
    <mergeCell ref="BIE25:BIE26"/>
    <mergeCell ref="BIF25:BIF26"/>
    <mergeCell ref="BIG25:BIG26"/>
    <mergeCell ref="BIH25:BIH26"/>
    <mergeCell ref="BII25:BII26"/>
    <mergeCell ref="BIJ25:BIJ26"/>
    <mergeCell ref="BIK25:BIK26"/>
    <mergeCell ref="BIL25:BIL26"/>
    <mergeCell ref="BIM25:BIM26"/>
    <mergeCell ref="BIN25:BIN26"/>
    <mergeCell ref="BIO25:BIO26"/>
    <mergeCell ref="BIP25:BIP26"/>
    <mergeCell ref="BIQ25:BIQ26"/>
    <mergeCell ref="BGD25:BGD26"/>
    <mergeCell ref="BGE25:BGE26"/>
    <mergeCell ref="BGF25:BGF26"/>
    <mergeCell ref="BGG25:BGG26"/>
    <mergeCell ref="BGH25:BGH26"/>
    <mergeCell ref="BGI25:BGI26"/>
    <mergeCell ref="BGJ25:BGJ26"/>
    <mergeCell ref="BGK25:BGK26"/>
    <mergeCell ref="BGL25:BGL26"/>
    <mergeCell ref="BGM25:BGM26"/>
    <mergeCell ref="BGN25:BGN26"/>
    <mergeCell ref="BGO25:BGO26"/>
    <mergeCell ref="BGP25:BGP26"/>
    <mergeCell ref="BGQ25:BGQ26"/>
    <mergeCell ref="BGR25:BGR26"/>
    <mergeCell ref="BGS25:BGS26"/>
    <mergeCell ref="BGT25:BGT26"/>
    <mergeCell ref="BGU25:BGU26"/>
    <mergeCell ref="BGV25:BGV26"/>
    <mergeCell ref="BGW25:BGW26"/>
    <mergeCell ref="BGX25:BGX26"/>
    <mergeCell ref="BGY25:BGY26"/>
    <mergeCell ref="BGZ25:BGZ26"/>
    <mergeCell ref="BHA25:BHA26"/>
    <mergeCell ref="BHB25:BHB26"/>
    <mergeCell ref="BHC25:BHC26"/>
    <mergeCell ref="BHD25:BHD26"/>
    <mergeCell ref="BHE25:BHE26"/>
    <mergeCell ref="BHF25:BHF26"/>
    <mergeCell ref="BHG25:BHG26"/>
    <mergeCell ref="BHH25:BHH26"/>
    <mergeCell ref="BHI25:BHI26"/>
    <mergeCell ref="BHJ25:BHJ26"/>
    <mergeCell ref="BEW25:BEW26"/>
    <mergeCell ref="BEX25:BEX26"/>
    <mergeCell ref="BEY25:BEY26"/>
    <mergeCell ref="BEZ25:BEZ26"/>
    <mergeCell ref="BFA25:BFA26"/>
    <mergeCell ref="BFB25:BFB26"/>
    <mergeCell ref="BFC25:BFC26"/>
    <mergeCell ref="BFD25:BFD26"/>
    <mergeCell ref="BFE25:BFE26"/>
    <mergeCell ref="BFF25:BFF26"/>
    <mergeCell ref="BFG25:BFG26"/>
    <mergeCell ref="BFH25:BFH26"/>
    <mergeCell ref="BFI25:BFI26"/>
    <mergeCell ref="BFJ25:BFJ26"/>
    <mergeCell ref="BFK25:BFK26"/>
    <mergeCell ref="BFL25:BFL26"/>
    <mergeCell ref="BFM25:BFM26"/>
    <mergeCell ref="BFN25:BFN26"/>
    <mergeCell ref="BFO25:BFO26"/>
    <mergeCell ref="BFP25:BFP26"/>
    <mergeCell ref="BFQ25:BFQ26"/>
    <mergeCell ref="BFR25:BFR26"/>
    <mergeCell ref="BFS25:BFS26"/>
    <mergeCell ref="BFT25:BFT26"/>
    <mergeCell ref="BFU25:BFU26"/>
    <mergeCell ref="BFV25:BFV26"/>
    <mergeCell ref="BFW25:BFW26"/>
    <mergeCell ref="BFX25:BFX26"/>
    <mergeCell ref="BFY25:BFY26"/>
    <mergeCell ref="BFZ25:BFZ26"/>
    <mergeCell ref="BGA25:BGA26"/>
    <mergeCell ref="BGB25:BGB26"/>
    <mergeCell ref="BGC25:BGC26"/>
    <mergeCell ref="BDP25:BDP26"/>
    <mergeCell ref="BDQ25:BDQ26"/>
    <mergeCell ref="BDR25:BDR26"/>
    <mergeCell ref="BDS25:BDS26"/>
    <mergeCell ref="BDT25:BDT26"/>
    <mergeCell ref="BDU25:BDU26"/>
    <mergeCell ref="BDV25:BDV26"/>
    <mergeCell ref="BDW25:BDW26"/>
    <mergeCell ref="BDX25:BDX26"/>
    <mergeCell ref="BDY25:BDY26"/>
    <mergeCell ref="BDZ25:BDZ26"/>
    <mergeCell ref="BEA25:BEA26"/>
    <mergeCell ref="BEB25:BEB26"/>
    <mergeCell ref="BEC25:BEC26"/>
    <mergeCell ref="BED25:BED26"/>
    <mergeCell ref="BEE25:BEE26"/>
    <mergeCell ref="BEF25:BEF26"/>
    <mergeCell ref="BEG25:BEG26"/>
    <mergeCell ref="BEH25:BEH26"/>
    <mergeCell ref="BEI25:BEI26"/>
    <mergeCell ref="BEJ25:BEJ26"/>
    <mergeCell ref="BEK25:BEK26"/>
    <mergeCell ref="BEL25:BEL26"/>
    <mergeCell ref="BEM25:BEM26"/>
    <mergeCell ref="BEN25:BEN26"/>
    <mergeCell ref="BEO25:BEO26"/>
    <mergeCell ref="BEP25:BEP26"/>
    <mergeCell ref="BEQ25:BEQ26"/>
    <mergeCell ref="BER25:BER26"/>
    <mergeCell ref="BES25:BES26"/>
    <mergeCell ref="BET25:BET26"/>
    <mergeCell ref="BEU25:BEU26"/>
    <mergeCell ref="BEV25:BEV26"/>
    <mergeCell ref="BCI25:BCI26"/>
    <mergeCell ref="BCJ25:BCJ26"/>
    <mergeCell ref="BCK25:BCK26"/>
    <mergeCell ref="BCL25:BCL26"/>
    <mergeCell ref="BCM25:BCM26"/>
    <mergeCell ref="BCN25:BCN26"/>
    <mergeCell ref="BCO25:BCO26"/>
    <mergeCell ref="BCP25:BCP26"/>
    <mergeCell ref="BCQ25:BCQ26"/>
    <mergeCell ref="BCR25:BCR26"/>
    <mergeCell ref="BCS25:BCS26"/>
    <mergeCell ref="BCT25:BCT26"/>
    <mergeCell ref="BCU25:BCU26"/>
    <mergeCell ref="BCV25:BCV26"/>
    <mergeCell ref="BCW25:BCW26"/>
    <mergeCell ref="BCX25:BCX26"/>
    <mergeCell ref="BCY25:BCY26"/>
    <mergeCell ref="BCZ25:BCZ26"/>
    <mergeCell ref="BDA25:BDA26"/>
    <mergeCell ref="BDB25:BDB26"/>
    <mergeCell ref="BDC25:BDC26"/>
    <mergeCell ref="BDD25:BDD26"/>
    <mergeCell ref="BDE25:BDE26"/>
    <mergeCell ref="BDF25:BDF26"/>
    <mergeCell ref="BDG25:BDG26"/>
    <mergeCell ref="BDH25:BDH26"/>
    <mergeCell ref="BDI25:BDI26"/>
    <mergeCell ref="BDJ25:BDJ26"/>
    <mergeCell ref="BDK25:BDK26"/>
    <mergeCell ref="BDL25:BDL26"/>
    <mergeCell ref="BDM25:BDM26"/>
    <mergeCell ref="BDN25:BDN26"/>
    <mergeCell ref="BDO25:BDO26"/>
    <mergeCell ref="BBB25:BBB26"/>
    <mergeCell ref="BBC25:BBC26"/>
    <mergeCell ref="BBD25:BBD26"/>
    <mergeCell ref="BBE25:BBE26"/>
    <mergeCell ref="BBF25:BBF26"/>
    <mergeCell ref="BBG25:BBG26"/>
    <mergeCell ref="BBH25:BBH26"/>
    <mergeCell ref="BBI25:BBI26"/>
    <mergeCell ref="BBJ25:BBJ26"/>
    <mergeCell ref="BBK25:BBK26"/>
    <mergeCell ref="BBL25:BBL26"/>
    <mergeCell ref="BBM25:BBM26"/>
    <mergeCell ref="BBN25:BBN26"/>
    <mergeCell ref="BBO25:BBO26"/>
    <mergeCell ref="BBP25:BBP26"/>
    <mergeCell ref="BBQ25:BBQ26"/>
    <mergeCell ref="BBR25:BBR26"/>
    <mergeCell ref="BBS25:BBS26"/>
    <mergeCell ref="BBT25:BBT26"/>
    <mergeCell ref="BBU25:BBU26"/>
    <mergeCell ref="BBV25:BBV26"/>
    <mergeCell ref="BBW25:BBW26"/>
    <mergeCell ref="BBX25:BBX26"/>
    <mergeCell ref="BBY25:BBY26"/>
    <mergeCell ref="BBZ25:BBZ26"/>
    <mergeCell ref="BCA25:BCA26"/>
    <mergeCell ref="BCB25:BCB26"/>
    <mergeCell ref="BCC25:BCC26"/>
    <mergeCell ref="BCD25:BCD26"/>
    <mergeCell ref="BCE25:BCE26"/>
    <mergeCell ref="BCF25:BCF26"/>
    <mergeCell ref="BCG25:BCG26"/>
    <mergeCell ref="BCH25:BCH26"/>
    <mergeCell ref="AZU25:AZU26"/>
    <mergeCell ref="AZV25:AZV26"/>
    <mergeCell ref="AZW25:AZW26"/>
    <mergeCell ref="AZX25:AZX26"/>
    <mergeCell ref="AZY25:AZY26"/>
    <mergeCell ref="AZZ25:AZZ26"/>
    <mergeCell ref="BAA25:BAA26"/>
    <mergeCell ref="BAB25:BAB26"/>
    <mergeCell ref="BAC25:BAC26"/>
    <mergeCell ref="BAD25:BAD26"/>
    <mergeCell ref="BAE25:BAE26"/>
    <mergeCell ref="BAF25:BAF26"/>
    <mergeCell ref="BAG25:BAG26"/>
    <mergeCell ref="BAH25:BAH26"/>
    <mergeCell ref="BAI25:BAI26"/>
    <mergeCell ref="BAJ25:BAJ26"/>
    <mergeCell ref="BAK25:BAK26"/>
    <mergeCell ref="BAL25:BAL26"/>
    <mergeCell ref="BAM25:BAM26"/>
    <mergeCell ref="BAN25:BAN26"/>
    <mergeCell ref="BAO25:BAO26"/>
    <mergeCell ref="BAP25:BAP26"/>
    <mergeCell ref="BAQ25:BAQ26"/>
    <mergeCell ref="BAR25:BAR26"/>
    <mergeCell ref="BAS25:BAS26"/>
    <mergeCell ref="BAT25:BAT26"/>
    <mergeCell ref="BAU25:BAU26"/>
    <mergeCell ref="BAV25:BAV26"/>
    <mergeCell ref="BAW25:BAW26"/>
    <mergeCell ref="BAX25:BAX26"/>
    <mergeCell ref="BAY25:BAY26"/>
    <mergeCell ref="BAZ25:BAZ26"/>
    <mergeCell ref="BBA25:BBA26"/>
    <mergeCell ref="AYN25:AYN26"/>
    <mergeCell ref="AYO25:AYO26"/>
    <mergeCell ref="AYP25:AYP26"/>
    <mergeCell ref="AYQ25:AYQ26"/>
    <mergeCell ref="AYR25:AYR26"/>
    <mergeCell ref="AYS25:AYS26"/>
    <mergeCell ref="AYT25:AYT26"/>
    <mergeCell ref="AYU25:AYU26"/>
    <mergeCell ref="AYV25:AYV26"/>
    <mergeCell ref="AYW25:AYW26"/>
    <mergeCell ref="AYX25:AYX26"/>
    <mergeCell ref="AYY25:AYY26"/>
    <mergeCell ref="AYZ25:AYZ26"/>
    <mergeCell ref="AZA25:AZA26"/>
    <mergeCell ref="AZB25:AZB26"/>
    <mergeCell ref="AZC25:AZC26"/>
    <mergeCell ref="AZD25:AZD26"/>
    <mergeCell ref="AZE25:AZE26"/>
    <mergeCell ref="AZF25:AZF26"/>
    <mergeCell ref="AZG25:AZG26"/>
    <mergeCell ref="AZH25:AZH26"/>
    <mergeCell ref="AZI25:AZI26"/>
    <mergeCell ref="AZJ25:AZJ26"/>
    <mergeCell ref="AZK25:AZK26"/>
    <mergeCell ref="AZL25:AZL26"/>
    <mergeCell ref="AZM25:AZM26"/>
    <mergeCell ref="AZN25:AZN26"/>
    <mergeCell ref="AZO25:AZO26"/>
    <mergeCell ref="AZP25:AZP26"/>
    <mergeCell ref="AZQ25:AZQ26"/>
    <mergeCell ref="AZR25:AZR26"/>
    <mergeCell ref="AZS25:AZS26"/>
    <mergeCell ref="AZT25:AZT26"/>
    <mergeCell ref="AXG25:AXG26"/>
    <mergeCell ref="AXH25:AXH26"/>
    <mergeCell ref="AXI25:AXI26"/>
    <mergeCell ref="AXJ25:AXJ26"/>
    <mergeCell ref="AXK25:AXK26"/>
    <mergeCell ref="AXL25:AXL26"/>
    <mergeCell ref="AXM25:AXM26"/>
    <mergeCell ref="AXN25:AXN26"/>
    <mergeCell ref="AXO25:AXO26"/>
    <mergeCell ref="AXP25:AXP26"/>
    <mergeCell ref="AXQ25:AXQ26"/>
    <mergeCell ref="AXR25:AXR26"/>
    <mergeCell ref="AXS25:AXS26"/>
    <mergeCell ref="AXT25:AXT26"/>
    <mergeCell ref="AXU25:AXU26"/>
    <mergeCell ref="AXV25:AXV26"/>
    <mergeCell ref="AXW25:AXW26"/>
    <mergeCell ref="AXX25:AXX26"/>
    <mergeCell ref="AXY25:AXY26"/>
    <mergeCell ref="AXZ25:AXZ26"/>
    <mergeCell ref="AYA25:AYA26"/>
    <mergeCell ref="AYB25:AYB26"/>
    <mergeCell ref="AYC25:AYC26"/>
    <mergeCell ref="AYD25:AYD26"/>
    <mergeCell ref="AYE25:AYE26"/>
    <mergeCell ref="AYF25:AYF26"/>
    <mergeCell ref="AYG25:AYG26"/>
    <mergeCell ref="AYH25:AYH26"/>
    <mergeCell ref="AYI25:AYI26"/>
    <mergeCell ref="AYJ25:AYJ26"/>
    <mergeCell ref="AYK25:AYK26"/>
    <mergeCell ref="AYL25:AYL26"/>
    <mergeCell ref="AYM25:AYM26"/>
    <mergeCell ref="AVZ25:AVZ26"/>
    <mergeCell ref="AWA25:AWA26"/>
    <mergeCell ref="AWB25:AWB26"/>
    <mergeCell ref="AWC25:AWC26"/>
    <mergeCell ref="AWD25:AWD26"/>
    <mergeCell ref="AWE25:AWE26"/>
    <mergeCell ref="AWF25:AWF26"/>
    <mergeCell ref="AWG25:AWG26"/>
    <mergeCell ref="AWH25:AWH26"/>
    <mergeCell ref="AWI25:AWI26"/>
    <mergeCell ref="AWJ25:AWJ26"/>
    <mergeCell ref="AWK25:AWK26"/>
    <mergeCell ref="AWL25:AWL26"/>
    <mergeCell ref="AWM25:AWM26"/>
    <mergeCell ref="AWN25:AWN26"/>
    <mergeCell ref="AWO25:AWO26"/>
    <mergeCell ref="AWP25:AWP26"/>
    <mergeCell ref="AWQ25:AWQ26"/>
    <mergeCell ref="AWR25:AWR26"/>
    <mergeCell ref="AWS25:AWS26"/>
    <mergeCell ref="AWT25:AWT26"/>
    <mergeCell ref="AWU25:AWU26"/>
    <mergeCell ref="AWV25:AWV26"/>
    <mergeCell ref="AWW25:AWW26"/>
    <mergeCell ref="AWX25:AWX26"/>
    <mergeCell ref="AWY25:AWY26"/>
    <mergeCell ref="AWZ25:AWZ26"/>
    <mergeCell ref="AXA25:AXA26"/>
    <mergeCell ref="AXB25:AXB26"/>
    <mergeCell ref="AXC25:AXC26"/>
    <mergeCell ref="AXD25:AXD26"/>
    <mergeCell ref="AXE25:AXE26"/>
    <mergeCell ref="AXF25:AXF26"/>
    <mergeCell ref="AUS25:AUS26"/>
    <mergeCell ref="AUT25:AUT26"/>
    <mergeCell ref="AUU25:AUU26"/>
    <mergeCell ref="AUV25:AUV26"/>
    <mergeCell ref="AUW25:AUW26"/>
    <mergeCell ref="AUX25:AUX26"/>
    <mergeCell ref="AUY25:AUY26"/>
    <mergeCell ref="AUZ25:AUZ26"/>
    <mergeCell ref="AVA25:AVA26"/>
    <mergeCell ref="AVB25:AVB26"/>
    <mergeCell ref="AVC25:AVC26"/>
    <mergeCell ref="AVD25:AVD26"/>
    <mergeCell ref="AVE25:AVE26"/>
    <mergeCell ref="AVF25:AVF26"/>
    <mergeCell ref="AVG25:AVG26"/>
    <mergeCell ref="AVH25:AVH26"/>
    <mergeCell ref="AVI25:AVI26"/>
    <mergeCell ref="AVJ25:AVJ26"/>
    <mergeCell ref="AVK25:AVK26"/>
    <mergeCell ref="AVL25:AVL26"/>
    <mergeCell ref="AVM25:AVM26"/>
    <mergeCell ref="AVN25:AVN26"/>
    <mergeCell ref="AVO25:AVO26"/>
    <mergeCell ref="AVP25:AVP26"/>
    <mergeCell ref="AVQ25:AVQ26"/>
    <mergeCell ref="AVR25:AVR26"/>
    <mergeCell ref="AVS25:AVS26"/>
    <mergeCell ref="AVT25:AVT26"/>
    <mergeCell ref="AVU25:AVU26"/>
    <mergeCell ref="AVV25:AVV26"/>
    <mergeCell ref="AVW25:AVW26"/>
    <mergeCell ref="AVX25:AVX26"/>
    <mergeCell ref="AVY25:AVY26"/>
    <mergeCell ref="ATL25:ATL26"/>
    <mergeCell ref="ATM25:ATM26"/>
    <mergeCell ref="ATN25:ATN26"/>
    <mergeCell ref="ATO25:ATO26"/>
    <mergeCell ref="ATP25:ATP26"/>
    <mergeCell ref="ATQ25:ATQ26"/>
    <mergeCell ref="ATR25:ATR26"/>
    <mergeCell ref="ATS25:ATS26"/>
    <mergeCell ref="ATT25:ATT26"/>
    <mergeCell ref="ATU25:ATU26"/>
    <mergeCell ref="ATV25:ATV26"/>
    <mergeCell ref="ATW25:ATW26"/>
    <mergeCell ref="ATX25:ATX26"/>
    <mergeCell ref="ATY25:ATY26"/>
    <mergeCell ref="ATZ25:ATZ26"/>
    <mergeCell ref="AUA25:AUA26"/>
    <mergeCell ref="AUB25:AUB26"/>
    <mergeCell ref="AUC25:AUC26"/>
    <mergeCell ref="AUD25:AUD26"/>
    <mergeCell ref="AUE25:AUE26"/>
    <mergeCell ref="AUF25:AUF26"/>
    <mergeCell ref="AUG25:AUG26"/>
    <mergeCell ref="AUH25:AUH26"/>
    <mergeCell ref="AUI25:AUI26"/>
    <mergeCell ref="AUJ25:AUJ26"/>
    <mergeCell ref="AUK25:AUK26"/>
    <mergeCell ref="AUL25:AUL26"/>
    <mergeCell ref="AUM25:AUM26"/>
    <mergeCell ref="AUN25:AUN26"/>
    <mergeCell ref="AUO25:AUO26"/>
    <mergeCell ref="AUP25:AUP26"/>
    <mergeCell ref="AUQ25:AUQ26"/>
    <mergeCell ref="AUR25:AUR26"/>
    <mergeCell ref="ASE25:ASE26"/>
    <mergeCell ref="ASF25:ASF26"/>
    <mergeCell ref="ASG25:ASG26"/>
    <mergeCell ref="ASH25:ASH26"/>
    <mergeCell ref="ASI25:ASI26"/>
    <mergeCell ref="ASJ25:ASJ26"/>
    <mergeCell ref="ASK25:ASK26"/>
    <mergeCell ref="ASL25:ASL26"/>
    <mergeCell ref="ASM25:ASM26"/>
    <mergeCell ref="ASN25:ASN26"/>
    <mergeCell ref="ASO25:ASO26"/>
    <mergeCell ref="ASP25:ASP26"/>
    <mergeCell ref="ASQ25:ASQ26"/>
    <mergeCell ref="ASR25:ASR26"/>
    <mergeCell ref="ASS25:ASS26"/>
    <mergeCell ref="AST25:AST26"/>
    <mergeCell ref="ASU25:ASU26"/>
    <mergeCell ref="ASV25:ASV26"/>
    <mergeCell ref="ASW25:ASW26"/>
    <mergeCell ref="ASX25:ASX26"/>
    <mergeCell ref="ASY25:ASY26"/>
    <mergeCell ref="ASZ25:ASZ26"/>
    <mergeCell ref="ATA25:ATA26"/>
    <mergeCell ref="ATB25:ATB26"/>
    <mergeCell ref="ATC25:ATC26"/>
    <mergeCell ref="ATD25:ATD26"/>
    <mergeCell ref="ATE25:ATE26"/>
    <mergeCell ref="ATF25:ATF26"/>
    <mergeCell ref="ATG25:ATG26"/>
    <mergeCell ref="ATH25:ATH26"/>
    <mergeCell ref="ATI25:ATI26"/>
    <mergeCell ref="ATJ25:ATJ26"/>
    <mergeCell ref="ATK25:ATK26"/>
    <mergeCell ref="AQX25:AQX26"/>
    <mergeCell ref="AQY25:AQY26"/>
    <mergeCell ref="AQZ25:AQZ26"/>
    <mergeCell ref="ARA25:ARA26"/>
    <mergeCell ref="ARB25:ARB26"/>
    <mergeCell ref="ARC25:ARC26"/>
    <mergeCell ref="ARD25:ARD26"/>
    <mergeCell ref="ARE25:ARE26"/>
    <mergeCell ref="ARF25:ARF26"/>
    <mergeCell ref="ARG25:ARG26"/>
    <mergeCell ref="ARH25:ARH26"/>
    <mergeCell ref="ARI25:ARI26"/>
    <mergeCell ref="ARJ25:ARJ26"/>
    <mergeCell ref="ARK25:ARK26"/>
    <mergeCell ref="ARL25:ARL26"/>
    <mergeCell ref="ARM25:ARM26"/>
    <mergeCell ref="ARN25:ARN26"/>
    <mergeCell ref="ARO25:ARO26"/>
    <mergeCell ref="ARP25:ARP26"/>
    <mergeCell ref="ARQ25:ARQ26"/>
    <mergeCell ref="ARR25:ARR26"/>
    <mergeCell ref="ARS25:ARS26"/>
    <mergeCell ref="ART25:ART26"/>
    <mergeCell ref="ARU25:ARU26"/>
    <mergeCell ref="ARV25:ARV26"/>
    <mergeCell ref="ARW25:ARW26"/>
    <mergeCell ref="ARX25:ARX26"/>
    <mergeCell ref="ARY25:ARY26"/>
    <mergeCell ref="ARZ25:ARZ26"/>
    <mergeCell ref="ASA25:ASA26"/>
    <mergeCell ref="ASB25:ASB26"/>
    <mergeCell ref="ASC25:ASC26"/>
    <mergeCell ref="ASD25:ASD26"/>
    <mergeCell ref="APQ25:APQ26"/>
    <mergeCell ref="APR25:APR26"/>
    <mergeCell ref="APS25:APS26"/>
    <mergeCell ref="APT25:APT26"/>
    <mergeCell ref="APU25:APU26"/>
    <mergeCell ref="APV25:APV26"/>
    <mergeCell ref="APW25:APW26"/>
    <mergeCell ref="APX25:APX26"/>
    <mergeCell ref="APY25:APY26"/>
    <mergeCell ref="APZ25:APZ26"/>
    <mergeCell ref="AQA25:AQA26"/>
    <mergeCell ref="AQB25:AQB26"/>
    <mergeCell ref="AQC25:AQC26"/>
    <mergeCell ref="AQD25:AQD26"/>
    <mergeCell ref="AQE25:AQE26"/>
    <mergeCell ref="AQF25:AQF26"/>
    <mergeCell ref="AQG25:AQG26"/>
    <mergeCell ref="AQH25:AQH26"/>
    <mergeCell ref="AQI25:AQI26"/>
    <mergeCell ref="AQJ25:AQJ26"/>
    <mergeCell ref="AQK25:AQK26"/>
    <mergeCell ref="AQL25:AQL26"/>
    <mergeCell ref="AQM25:AQM26"/>
    <mergeCell ref="AQN25:AQN26"/>
    <mergeCell ref="AQO25:AQO26"/>
    <mergeCell ref="AQP25:AQP26"/>
    <mergeCell ref="AQQ25:AQQ26"/>
    <mergeCell ref="AQR25:AQR26"/>
    <mergeCell ref="AQS25:AQS26"/>
    <mergeCell ref="AQT25:AQT26"/>
    <mergeCell ref="AQU25:AQU26"/>
    <mergeCell ref="AQV25:AQV26"/>
    <mergeCell ref="AQW25:AQW26"/>
    <mergeCell ref="AOJ25:AOJ26"/>
    <mergeCell ref="AOK25:AOK26"/>
    <mergeCell ref="AOL25:AOL26"/>
    <mergeCell ref="AOM25:AOM26"/>
    <mergeCell ref="AON25:AON26"/>
    <mergeCell ref="AOO25:AOO26"/>
    <mergeCell ref="AOP25:AOP26"/>
    <mergeCell ref="AOQ25:AOQ26"/>
    <mergeCell ref="AOR25:AOR26"/>
    <mergeCell ref="AOS25:AOS26"/>
    <mergeCell ref="AOT25:AOT26"/>
    <mergeCell ref="AOU25:AOU26"/>
    <mergeCell ref="AOV25:AOV26"/>
    <mergeCell ref="AOW25:AOW26"/>
    <mergeCell ref="AOX25:AOX26"/>
    <mergeCell ref="AOY25:AOY26"/>
    <mergeCell ref="AOZ25:AOZ26"/>
    <mergeCell ref="APA25:APA26"/>
    <mergeCell ref="APB25:APB26"/>
    <mergeCell ref="APC25:APC26"/>
    <mergeCell ref="APD25:APD26"/>
    <mergeCell ref="APE25:APE26"/>
    <mergeCell ref="APF25:APF26"/>
    <mergeCell ref="APG25:APG26"/>
    <mergeCell ref="APH25:APH26"/>
    <mergeCell ref="API25:API26"/>
    <mergeCell ref="APJ25:APJ26"/>
    <mergeCell ref="APK25:APK26"/>
    <mergeCell ref="APL25:APL26"/>
    <mergeCell ref="APM25:APM26"/>
    <mergeCell ref="APN25:APN26"/>
    <mergeCell ref="APO25:APO26"/>
    <mergeCell ref="APP25:APP26"/>
    <mergeCell ref="ANC25:ANC26"/>
    <mergeCell ref="AND25:AND26"/>
    <mergeCell ref="ANE25:ANE26"/>
    <mergeCell ref="ANF25:ANF26"/>
    <mergeCell ref="ANG25:ANG26"/>
    <mergeCell ref="ANH25:ANH26"/>
    <mergeCell ref="ANI25:ANI26"/>
    <mergeCell ref="ANJ25:ANJ26"/>
    <mergeCell ref="ANK25:ANK26"/>
    <mergeCell ref="ANL25:ANL26"/>
    <mergeCell ref="ANM25:ANM26"/>
    <mergeCell ref="ANN25:ANN26"/>
    <mergeCell ref="ANO25:ANO26"/>
    <mergeCell ref="ANP25:ANP26"/>
    <mergeCell ref="ANQ25:ANQ26"/>
    <mergeCell ref="ANR25:ANR26"/>
    <mergeCell ref="ANS25:ANS26"/>
    <mergeCell ref="ANT25:ANT26"/>
    <mergeCell ref="ANU25:ANU26"/>
    <mergeCell ref="ANV25:ANV26"/>
    <mergeCell ref="ANW25:ANW26"/>
    <mergeCell ref="ANX25:ANX26"/>
    <mergeCell ref="ANY25:ANY26"/>
    <mergeCell ref="ANZ25:ANZ26"/>
    <mergeCell ref="AOA25:AOA26"/>
    <mergeCell ref="AOB25:AOB26"/>
    <mergeCell ref="AOC25:AOC26"/>
    <mergeCell ref="AOD25:AOD26"/>
    <mergeCell ref="AOE25:AOE26"/>
    <mergeCell ref="AOF25:AOF26"/>
    <mergeCell ref="AOG25:AOG26"/>
    <mergeCell ref="AOH25:AOH26"/>
    <mergeCell ref="AOI25:AOI26"/>
    <mergeCell ref="ALV25:ALV26"/>
    <mergeCell ref="ALW25:ALW26"/>
    <mergeCell ref="ALX25:ALX26"/>
    <mergeCell ref="ALY25:ALY26"/>
    <mergeCell ref="ALZ25:ALZ26"/>
    <mergeCell ref="AMA25:AMA26"/>
    <mergeCell ref="AMB25:AMB26"/>
    <mergeCell ref="AMC25:AMC26"/>
    <mergeCell ref="AMD25:AMD26"/>
    <mergeCell ref="AME25:AME26"/>
    <mergeCell ref="AMF25:AMF26"/>
    <mergeCell ref="AMG25:AMG26"/>
    <mergeCell ref="AMH25:AMH26"/>
    <mergeCell ref="AMI25:AMI26"/>
    <mergeCell ref="AMJ25:AMJ26"/>
    <mergeCell ref="AMK25:AMK26"/>
    <mergeCell ref="AML25:AML26"/>
    <mergeCell ref="AMM25:AMM26"/>
    <mergeCell ref="AMN25:AMN26"/>
    <mergeCell ref="AMO25:AMO26"/>
    <mergeCell ref="AMP25:AMP26"/>
    <mergeCell ref="AMQ25:AMQ26"/>
    <mergeCell ref="AMR25:AMR26"/>
    <mergeCell ref="AMS25:AMS26"/>
    <mergeCell ref="AMT25:AMT26"/>
    <mergeCell ref="AMU25:AMU26"/>
    <mergeCell ref="AMV25:AMV26"/>
    <mergeCell ref="AMW25:AMW26"/>
    <mergeCell ref="AMX25:AMX26"/>
    <mergeCell ref="AMY25:AMY26"/>
    <mergeCell ref="AMZ25:AMZ26"/>
    <mergeCell ref="ANA25:ANA26"/>
    <mergeCell ref="ANB25:ANB26"/>
    <mergeCell ref="AKO25:AKO26"/>
    <mergeCell ref="AKP25:AKP26"/>
    <mergeCell ref="AKQ25:AKQ26"/>
    <mergeCell ref="AKR25:AKR26"/>
    <mergeCell ref="AKS25:AKS26"/>
    <mergeCell ref="AKT25:AKT26"/>
    <mergeCell ref="AKU25:AKU26"/>
    <mergeCell ref="AKV25:AKV26"/>
    <mergeCell ref="AKW25:AKW26"/>
    <mergeCell ref="AKX25:AKX26"/>
    <mergeCell ref="AKY25:AKY26"/>
    <mergeCell ref="AKZ25:AKZ26"/>
    <mergeCell ref="ALA25:ALA26"/>
    <mergeCell ref="ALB25:ALB26"/>
    <mergeCell ref="ALC25:ALC26"/>
    <mergeCell ref="ALD25:ALD26"/>
    <mergeCell ref="ALE25:ALE26"/>
    <mergeCell ref="ALF25:ALF26"/>
    <mergeCell ref="ALG25:ALG26"/>
    <mergeCell ref="ALH25:ALH26"/>
    <mergeCell ref="ALI25:ALI26"/>
    <mergeCell ref="ALJ25:ALJ26"/>
    <mergeCell ref="ALK25:ALK26"/>
    <mergeCell ref="ALL25:ALL26"/>
    <mergeCell ref="ALM25:ALM26"/>
    <mergeCell ref="ALN25:ALN26"/>
    <mergeCell ref="ALO25:ALO26"/>
    <mergeCell ref="ALP25:ALP26"/>
    <mergeCell ref="ALQ25:ALQ26"/>
    <mergeCell ref="ALR25:ALR26"/>
    <mergeCell ref="ALS25:ALS26"/>
    <mergeCell ref="ALT25:ALT26"/>
    <mergeCell ref="ALU25:ALU26"/>
    <mergeCell ref="AJH25:AJH26"/>
    <mergeCell ref="AJI25:AJI26"/>
    <mergeCell ref="AJJ25:AJJ26"/>
    <mergeCell ref="AJK25:AJK26"/>
    <mergeCell ref="AJL25:AJL26"/>
    <mergeCell ref="AJM25:AJM26"/>
    <mergeCell ref="AJN25:AJN26"/>
    <mergeCell ref="AJO25:AJO26"/>
    <mergeCell ref="AJP25:AJP26"/>
    <mergeCell ref="AJQ25:AJQ26"/>
    <mergeCell ref="AJR25:AJR26"/>
    <mergeCell ref="AJS25:AJS26"/>
    <mergeCell ref="AJT25:AJT26"/>
    <mergeCell ref="AJU25:AJU26"/>
    <mergeCell ref="AJV25:AJV26"/>
    <mergeCell ref="AJW25:AJW26"/>
    <mergeCell ref="AJX25:AJX26"/>
    <mergeCell ref="AJY25:AJY26"/>
    <mergeCell ref="AJZ25:AJZ26"/>
    <mergeCell ref="AKA25:AKA26"/>
    <mergeCell ref="AKB25:AKB26"/>
    <mergeCell ref="AKC25:AKC26"/>
    <mergeCell ref="AKD25:AKD26"/>
    <mergeCell ref="AKE25:AKE26"/>
    <mergeCell ref="AKF25:AKF26"/>
    <mergeCell ref="AKG25:AKG26"/>
    <mergeCell ref="AKH25:AKH26"/>
    <mergeCell ref="AKI25:AKI26"/>
    <mergeCell ref="AKJ25:AKJ26"/>
    <mergeCell ref="AKK25:AKK26"/>
    <mergeCell ref="AKL25:AKL26"/>
    <mergeCell ref="AKM25:AKM26"/>
    <mergeCell ref="AKN25:AKN26"/>
    <mergeCell ref="AIA25:AIA26"/>
    <mergeCell ref="AIB25:AIB26"/>
    <mergeCell ref="AIC25:AIC26"/>
    <mergeCell ref="AID25:AID26"/>
    <mergeCell ref="AIE25:AIE26"/>
    <mergeCell ref="AIF25:AIF26"/>
    <mergeCell ref="AIG25:AIG26"/>
    <mergeCell ref="AIH25:AIH26"/>
    <mergeCell ref="AII25:AII26"/>
    <mergeCell ref="AIJ25:AIJ26"/>
    <mergeCell ref="AIK25:AIK26"/>
    <mergeCell ref="AIL25:AIL26"/>
    <mergeCell ref="AIM25:AIM26"/>
    <mergeCell ref="AIN25:AIN26"/>
    <mergeCell ref="AIO25:AIO26"/>
    <mergeCell ref="AIP25:AIP26"/>
    <mergeCell ref="AIQ25:AIQ26"/>
    <mergeCell ref="AIR25:AIR26"/>
    <mergeCell ref="AIS25:AIS26"/>
    <mergeCell ref="AIT25:AIT26"/>
    <mergeCell ref="AIU25:AIU26"/>
    <mergeCell ref="AIV25:AIV26"/>
    <mergeCell ref="AIW25:AIW26"/>
    <mergeCell ref="AIX25:AIX26"/>
    <mergeCell ref="AIY25:AIY26"/>
    <mergeCell ref="AIZ25:AIZ26"/>
    <mergeCell ref="AJA25:AJA26"/>
    <mergeCell ref="AJB25:AJB26"/>
    <mergeCell ref="AJC25:AJC26"/>
    <mergeCell ref="AJD25:AJD26"/>
    <mergeCell ref="AJE25:AJE26"/>
    <mergeCell ref="AJF25:AJF26"/>
    <mergeCell ref="AJG25:AJG26"/>
    <mergeCell ref="AGT25:AGT26"/>
    <mergeCell ref="AGU25:AGU26"/>
    <mergeCell ref="AGV25:AGV26"/>
    <mergeCell ref="AGW25:AGW26"/>
    <mergeCell ref="AGX25:AGX26"/>
    <mergeCell ref="AGY25:AGY26"/>
    <mergeCell ref="AGZ25:AGZ26"/>
    <mergeCell ref="AHA25:AHA26"/>
    <mergeCell ref="AHB25:AHB26"/>
    <mergeCell ref="AHC25:AHC26"/>
    <mergeCell ref="AHD25:AHD26"/>
    <mergeCell ref="AHE25:AHE26"/>
    <mergeCell ref="AHF25:AHF26"/>
    <mergeCell ref="AHG25:AHG26"/>
    <mergeCell ref="AHH25:AHH26"/>
    <mergeCell ref="AHI25:AHI26"/>
    <mergeCell ref="AHJ25:AHJ26"/>
    <mergeCell ref="AHK25:AHK26"/>
    <mergeCell ref="AHL25:AHL26"/>
    <mergeCell ref="AHM25:AHM26"/>
    <mergeCell ref="AHN25:AHN26"/>
    <mergeCell ref="AHO25:AHO26"/>
    <mergeCell ref="AHP25:AHP26"/>
    <mergeCell ref="AHQ25:AHQ26"/>
    <mergeCell ref="AHR25:AHR26"/>
    <mergeCell ref="AHS25:AHS26"/>
    <mergeCell ref="AHT25:AHT26"/>
    <mergeCell ref="AHU25:AHU26"/>
    <mergeCell ref="AHV25:AHV26"/>
    <mergeCell ref="AHW25:AHW26"/>
    <mergeCell ref="AHX25:AHX26"/>
    <mergeCell ref="AHY25:AHY26"/>
    <mergeCell ref="AHZ25:AHZ26"/>
    <mergeCell ref="AFM25:AFM26"/>
    <mergeCell ref="AFN25:AFN26"/>
    <mergeCell ref="AFO25:AFO26"/>
    <mergeCell ref="AFP25:AFP26"/>
    <mergeCell ref="AFQ25:AFQ26"/>
    <mergeCell ref="AFR25:AFR26"/>
    <mergeCell ref="AFS25:AFS26"/>
    <mergeCell ref="AFT25:AFT26"/>
    <mergeCell ref="AFU25:AFU26"/>
    <mergeCell ref="AFV25:AFV26"/>
    <mergeCell ref="AFW25:AFW26"/>
    <mergeCell ref="AFX25:AFX26"/>
    <mergeCell ref="AFY25:AFY26"/>
    <mergeCell ref="AFZ25:AFZ26"/>
    <mergeCell ref="AGA25:AGA26"/>
    <mergeCell ref="AGB25:AGB26"/>
    <mergeCell ref="AGC25:AGC26"/>
    <mergeCell ref="AGD25:AGD26"/>
    <mergeCell ref="AGE25:AGE26"/>
    <mergeCell ref="AGF25:AGF26"/>
    <mergeCell ref="AGG25:AGG26"/>
    <mergeCell ref="AGH25:AGH26"/>
    <mergeCell ref="AGI25:AGI26"/>
    <mergeCell ref="AGJ25:AGJ26"/>
    <mergeCell ref="AGK25:AGK26"/>
    <mergeCell ref="AGL25:AGL26"/>
    <mergeCell ref="AGM25:AGM26"/>
    <mergeCell ref="AGN25:AGN26"/>
    <mergeCell ref="AGO25:AGO26"/>
    <mergeCell ref="AGP25:AGP26"/>
    <mergeCell ref="AGQ25:AGQ26"/>
    <mergeCell ref="AGR25:AGR26"/>
    <mergeCell ref="AGS25:AGS26"/>
    <mergeCell ref="AEF25:AEF26"/>
    <mergeCell ref="AEG25:AEG26"/>
    <mergeCell ref="AEH25:AEH26"/>
    <mergeCell ref="AEI25:AEI26"/>
    <mergeCell ref="AEJ25:AEJ26"/>
    <mergeCell ref="AEK25:AEK26"/>
    <mergeCell ref="AEL25:AEL26"/>
    <mergeCell ref="AEM25:AEM26"/>
    <mergeCell ref="AEN25:AEN26"/>
    <mergeCell ref="AEO25:AEO26"/>
    <mergeCell ref="AEP25:AEP26"/>
    <mergeCell ref="AEQ25:AEQ26"/>
    <mergeCell ref="AER25:AER26"/>
    <mergeCell ref="AES25:AES26"/>
    <mergeCell ref="AET25:AET26"/>
    <mergeCell ref="AEU25:AEU26"/>
    <mergeCell ref="AEV25:AEV26"/>
    <mergeCell ref="AEW25:AEW26"/>
    <mergeCell ref="AEX25:AEX26"/>
    <mergeCell ref="AEY25:AEY26"/>
    <mergeCell ref="AEZ25:AEZ26"/>
    <mergeCell ref="AFA25:AFA26"/>
    <mergeCell ref="AFB25:AFB26"/>
    <mergeCell ref="AFC25:AFC26"/>
    <mergeCell ref="AFD25:AFD26"/>
    <mergeCell ref="AFE25:AFE26"/>
    <mergeCell ref="AFF25:AFF26"/>
    <mergeCell ref="AFG25:AFG26"/>
    <mergeCell ref="AFH25:AFH26"/>
    <mergeCell ref="AFI25:AFI26"/>
    <mergeCell ref="AFJ25:AFJ26"/>
    <mergeCell ref="AFK25:AFK26"/>
    <mergeCell ref="AFL25:AFL26"/>
    <mergeCell ref="ACY25:ACY26"/>
    <mergeCell ref="ACZ25:ACZ26"/>
    <mergeCell ref="ADA25:ADA26"/>
    <mergeCell ref="ADB25:ADB26"/>
    <mergeCell ref="ADC25:ADC26"/>
    <mergeCell ref="ADD25:ADD26"/>
    <mergeCell ref="ADE25:ADE26"/>
    <mergeCell ref="ADF25:ADF26"/>
    <mergeCell ref="ADG25:ADG26"/>
    <mergeCell ref="ADH25:ADH26"/>
    <mergeCell ref="ADI25:ADI26"/>
    <mergeCell ref="ADJ25:ADJ26"/>
    <mergeCell ref="ADK25:ADK26"/>
    <mergeCell ref="ADL25:ADL26"/>
    <mergeCell ref="ADM25:ADM26"/>
    <mergeCell ref="ADN25:ADN26"/>
    <mergeCell ref="ADO25:ADO26"/>
    <mergeCell ref="ADP25:ADP26"/>
    <mergeCell ref="ADQ25:ADQ26"/>
    <mergeCell ref="ADR25:ADR26"/>
    <mergeCell ref="ADS25:ADS26"/>
    <mergeCell ref="ADT25:ADT26"/>
    <mergeCell ref="ADU25:ADU26"/>
    <mergeCell ref="ADV25:ADV26"/>
    <mergeCell ref="ADW25:ADW26"/>
    <mergeCell ref="ADX25:ADX26"/>
    <mergeCell ref="ADY25:ADY26"/>
    <mergeCell ref="ADZ25:ADZ26"/>
    <mergeCell ref="AEA25:AEA26"/>
    <mergeCell ref="AEB25:AEB26"/>
    <mergeCell ref="AEC25:AEC26"/>
    <mergeCell ref="AED25:AED26"/>
    <mergeCell ref="AEE25:AEE26"/>
    <mergeCell ref="ABR25:ABR26"/>
    <mergeCell ref="ABS25:ABS26"/>
    <mergeCell ref="ABT25:ABT26"/>
    <mergeCell ref="ABU25:ABU26"/>
    <mergeCell ref="ABV25:ABV26"/>
    <mergeCell ref="ABW25:ABW26"/>
    <mergeCell ref="ABX25:ABX26"/>
    <mergeCell ref="ABY25:ABY26"/>
    <mergeCell ref="ABZ25:ABZ26"/>
    <mergeCell ref="ACA25:ACA26"/>
    <mergeCell ref="ACB25:ACB26"/>
    <mergeCell ref="ACC25:ACC26"/>
    <mergeCell ref="ACD25:ACD26"/>
    <mergeCell ref="ACE25:ACE26"/>
    <mergeCell ref="ACF25:ACF26"/>
    <mergeCell ref="ACG25:ACG26"/>
    <mergeCell ref="ACH25:ACH26"/>
    <mergeCell ref="ACI25:ACI26"/>
    <mergeCell ref="ACJ25:ACJ26"/>
    <mergeCell ref="ACK25:ACK26"/>
    <mergeCell ref="ACL25:ACL26"/>
    <mergeCell ref="ACM25:ACM26"/>
    <mergeCell ref="ACN25:ACN26"/>
    <mergeCell ref="ACO25:ACO26"/>
    <mergeCell ref="ACP25:ACP26"/>
    <mergeCell ref="ACQ25:ACQ26"/>
    <mergeCell ref="ACR25:ACR26"/>
    <mergeCell ref="ACS25:ACS26"/>
    <mergeCell ref="ACT25:ACT26"/>
    <mergeCell ref="ACU25:ACU26"/>
    <mergeCell ref="ACV25:ACV26"/>
    <mergeCell ref="ACW25:ACW26"/>
    <mergeCell ref="ACX25:ACX26"/>
    <mergeCell ref="AAK25:AAK26"/>
    <mergeCell ref="AAL25:AAL26"/>
    <mergeCell ref="AAM25:AAM26"/>
    <mergeCell ref="AAN25:AAN26"/>
    <mergeCell ref="AAO25:AAO26"/>
    <mergeCell ref="AAP25:AAP26"/>
    <mergeCell ref="AAQ25:AAQ26"/>
    <mergeCell ref="AAR25:AAR26"/>
    <mergeCell ref="AAS25:AAS26"/>
    <mergeCell ref="AAT25:AAT26"/>
    <mergeCell ref="AAU25:AAU26"/>
    <mergeCell ref="AAV25:AAV26"/>
    <mergeCell ref="AAW25:AAW26"/>
    <mergeCell ref="AAX25:AAX26"/>
    <mergeCell ref="AAY25:AAY26"/>
    <mergeCell ref="AAZ25:AAZ26"/>
    <mergeCell ref="ABA25:ABA26"/>
    <mergeCell ref="ABB25:ABB26"/>
    <mergeCell ref="ABC25:ABC26"/>
    <mergeCell ref="ABD25:ABD26"/>
    <mergeCell ref="ABE25:ABE26"/>
    <mergeCell ref="ABF25:ABF26"/>
    <mergeCell ref="ABG25:ABG26"/>
    <mergeCell ref="ABH25:ABH26"/>
    <mergeCell ref="ABI25:ABI26"/>
    <mergeCell ref="ABJ25:ABJ26"/>
    <mergeCell ref="ABK25:ABK26"/>
    <mergeCell ref="ABL25:ABL26"/>
    <mergeCell ref="ABM25:ABM26"/>
    <mergeCell ref="ABN25:ABN26"/>
    <mergeCell ref="ABO25:ABO26"/>
    <mergeCell ref="ABP25:ABP26"/>
    <mergeCell ref="ABQ25:ABQ26"/>
    <mergeCell ref="ZD25:ZD26"/>
    <mergeCell ref="ZE25:ZE26"/>
    <mergeCell ref="ZF25:ZF26"/>
    <mergeCell ref="ZG25:ZG26"/>
    <mergeCell ref="ZH25:ZH26"/>
    <mergeCell ref="ZI25:ZI26"/>
    <mergeCell ref="ZJ25:ZJ26"/>
    <mergeCell ref="ZK25:ZK26"/>
    <mergeCell ref="ZL25:ZL26"/>
    <mergeCell ref="ZM25:ZM26"/>
    <mergeCell ref="ZN25:ZN26"/>
    <mergeCell ref="ZO25:ZO26"/>
    <mergeCell ref="ZP25:ZP26"/>
    <mergeCell ref="ZQ25:ZQ26"/>
    <mergeCell ref="ZR25:ZR26"/>
    <mergeCell ref="ZS25:ZS26"/>
    <mergeCell ref="ZT25:ZT26"/>
    <mergeCell ref="ZU25:ZU26"/>
    <mergeCell ref="ZV25:ZV26"/>
    <mergeCell ref="ZW25:ZW26"/>
    <mergeCell ref="ZX25:ZX26"/>
    <mergeCell ref="ZY25:ZY26"/>
    <mergeCell ref="ZZ25:ZZ26"/>
    <mergeCell ref="AAA25:AAA26"/>
    <mergeCell ref="AAB25:AAB26"/>
    <mergeCell ref="AAC25:AAC26"/>
    <mergeCell ref="AAD25:AAD26"/>
    <mergeCell ref="AAE25:AAE26"/>
    <mergeCell ref="AAF25:AAF26"/>
    <mergeCell ref="AAG25:AAG26"/>
    <mergeCell ref="AAH25:AAH26"/>
    <mergeCell ref="AAI25:AAI26"/>
    <mergeCell ref="AAJ25:AAJ26"/>
    <mergeCell ref="XW25:XW26"/>
    <mergeCell ref="XX25:XX26"/>
    <mergeCell ref="XY25:XY26"/>
    <mergeCell ref="XZ25:XZ26"/>
    <mergeCell ref="YA25:YA26"/>
    <mergeCell ref="YB25:YB26"/>
    <mergeCell ref="YC25:YC26"/>
    <mergeCell ref="YD25:YD26"/>
    <mergeCell ref="YE25:YE26"/>
    <mergeCell ref="YF25:YF26"/>
    <mergeCell ref="YG25:YG26"/>
    <mergeCell ref="YH25:YH26"/>
    <mergeCell ref="YI25:YI26"/>
    <mergeCell ref="YJ25:YJ26"/>
    <mergeCell ref="YK25:YK26"/>
    <mergeCell ref="YL25:YL26"/>
    <mergeCell ref="YM25:YM26"/>
    <mergeCell ref="YN25:YN26"/>
    <mergeCell ref="YO25:YO26"/>
    <mergeCell ref="YP25:YP26"/>
    <mergeCell ref="YQ25:YQ26"/>
    <mergeCell ref="YR25:YR26"/>
    <mergeCell ref="YS25:YS26"/>
    <mergeCell ref="YT25:YT26"/>
    <mergeCell ref="YU25:YU26"/>
    <mergeCell ref="YV25:YV26"/>
    <mergeCell ref="YW25:YW26"/>
    <mergeCell ref="YX25:YX26"/>
    <mergeCell ref="YY25:YY26"/>
    <mergeCell ref="YZ25:YZ26"/>
    <mergeCell ref="ZA25:ZA26"/>
    <mergeCell ref="ZB25:ZB26"/>
    <mergeCell ref="ZC25:ZC26"/>
    <mergeCell ref="WP25:WP26"/>
    <mergeCell ref="WQ25:WQ26"/>
    <mergeCell ref="WR25:WR26"/>
    <mergeCell ref="WS25:WS26"/>
    <mergeCell ref="WT25:WT26"/>
    <mergeCell ref="WU25:WU26"/>
    <mergeCell ref="WV25:WV26"/>
    <mergeCell ref="WW25:WW26"/>
    <mergeCell ref="WX25:WX26"/>
    <mergeCell ref="WY25:WY26"/>
    <mergeCell ref="WZ25:WZ26"/>
    <mergeCell ref="XA25:XA26"/>
    <mergeCell ref="XB25:XB26"/>
    <mergeCell ref="XC25:XC26"/>
    <mergeCell ref="XD25:XD26"/>
    <mergeCell ref="XE25:XE26"/>
    <mergeCell ref="XF25:XF26"/>
    <mergeCell ref="XG25:XG26"/>
    <mergeCell ref="XH25:XH26"/>
    <mergeCell ref="XI25:XI26"/>
    <mergeCell ref="XJ25:XJ26"/>
    <mergeCell ref="XK25:XK26"/>
    <mergeCell ref="XL25:XL26"/>
    <mergeCell ref="XM25:XM26"/>
    <mergeCell ref="XN25:XN26"/>
    <mergeCell ref="XO25:XO26"/>
    <mergeCell ref="XP25:XP26"/>
    <mergeCell ref="XQ25:XQ26"/>
    <mergeCell ref="XR25:XR26"/>
    <mergeCell ref="XS25:XS26"/>
    <mergeCell ref="XT25:XT26"/>
    <mergeCell ref="XU25:XU26"/>
    <mergeCell ref="XV25:XV26"/>
    <mergeCell ref="VI25:VI26"/>
    <mergeCell ref="VJ25:VJ26"/>
    <mergeCell ref="VK25:VK26"/>
    <mergeCell ref="VL25:VL26"/>
    <mergeCell ref="VM25:VM26"/>
    <mergeCell ref="VN25:VN26"/>
    <mergeCell ref="VO25:VO26"/>
    <mergeCell ref="VP25:VP26"/>
    <mergeCell ref="VQ25:VQ26"/>
    <mergeCell ref="VR25:VR26"/>
    <mergeCell ref="VS25:VS26"/>
    <mergeCell ref="VT25:VT26"/>
    <mergeCell ref="VU25:VU26"/>
    <mergeCell ref="VV25:VV26"/>
    <mergeCell ref="VW25:VW26"/>
    <mergeCell ref="VX25:VX26"/>
    <mergeCell ref="VY25:VY26"/>
    <mergeCell ref="VZ25:VZ26"/>
    <mergeCell ref="WA25:WA26"/>
    <mergeCell ref="WB25:WB26"/>
    <mergeCell ref="WC25:WC26"/>
    <mergeCell ref="WD25:WD26"/>
    <mergeCell ref="WE25:WE26"/>
    <mergeCell ref="WF25:WF26"/>
    <mergeCell ref="WG25:WG26"/>
    <mergeCell ref="WH25:WH26"/>
    <mergeCell ref="WI25:WI26"/>
    <mergeCell ref="WJ25:WJ26"/>
    <mergeCell ref="WK25:WK26"/>
    <mergeCell ref="WL25:WL26"/>
    <mergeCell ref="WM25:WM26"/>
    <mergeCell ref="WN25:WN26"/>
    <mergeCell ref="WO25:WO26"/>
    <mergeCell ref="UB25:UB26"/>
    <mergeCell ref="UC25:UC26"/>
    <mergeCell ref="UD25:UD26"/>
    <mergeCell ref="UE25:UE26"/>
    <mergeCell ref="UF25:UF26"/>
    <mergeCell ref="UG25:UG26"/>
    <mergeCell ref="UH25:UH26"/>
    <mergeCell ref="UI25:UI26"/>
    <mergeCell ref="UJ25:UJ26"/>
    <mergeCell ref="UK25:UK26"/>
    <mergeCell ref="UL25:UL26"/>
    <mergeCell ref="UM25:UM26"/>
    <mergeCell ref="UN25:UN26"/>
    <mergeCell ref="UO25:UO26"/>
    <mergeCell ref="UP25:UP26"/>
    <mergeCell ref="UQ25:UQ26"/>
    <mergeCell ref="UR25:UR26"/>
    <mergeCell ref="US25:US26"/>
    <mergeCell ref="UT25:UT26"/>
    <mergeCell ref="UU25:UU26"/>
    <mergeCell ref="UV25:UV26"/>
    <mergeCell ref="UW25:UW26"/>
    <mergeCell ref="UX25:UX26"/>
    <mergeCell ref="UY25:UY26"/>
    <mergeCell ref="UZ25:UZ26"/>
    <mergeCell ref="VA25:VA26"/>
    <mergeCell ref="VB25:VB26"/>
    <mergeCell ref="VC25:VC26"/>
    <mergeCell ref="VD25:VD26"/>
    <mergeCell ref="VE25:VE26"/>
    <mergeCell ref="VF25:VF26"/>
    <mergeCell ref="VG25:VG26"/>
    <mergeCell ref="VH25:VH26"/>
    <mergeCell ref="SU25:SU26"/>
    <mergeCell ref="SV25:SV26"/>
    <mergeCell ref="SW25:SW26"/>
    <mergeCell ref="SX25:SX26"/>
    <mergeCell ref="SY25:SY26"/>
    <mergeCell ref="SZ25:SZ26"/>
    <mergeCell ref="TA25:TA26"/>
    <mergeCell ref="TB25:TB26"/>
    <mergeCell ref="TC25:TC26"/>
    <mergeCell ref="TD25:TD26"/>
    <mergeCell ref="TE25:TE26"/>
    <mergeCell ref="TF25:TF26"/>
    <mergeCell ref="TG25:TG26"/>
    <mergeCell ref="TH25:TH26"/>
    <mergeCell ref="TI25:TI26"/>
    <mergeCell ref="TJ25:TJ26"/>
    <mergeCell ref="TK25:TK26"/>
    <mergeCell ref="TL25:TL26"/>
    <mergeCell ref="TM25:TM26"/>
    <mergeCell ref="TN25:TN26"/>
    <mergeCell ref="TO25:TO26"/>
    <mergeCell ref="TP25:TP26"/>
    <mergeCell ref="TQ25:TQ26"/>
    <mergeCell ref="TR25:TR26"/>
    <mergeCell ref="TS25:TS26"/>
    <mergeCell ref="TT25:TT26"/>
    <mergeCell ref="TU25:TU26"/>
    <mergeCell ref="TV25:TV26"/>
    <mergeCell ref="TW25:TW26"/>
    <mergeCell ref="TX25:TX26"/>
    <mergeCell ref="TY25:TY26"/>
    <mergeCell ref="TZ25:TZ26"/>
    <mergeCell ref="UA25:UA26"/>
    <mergeCell ref="RN25:RN26"/>
    <mergeCell ref="RO25:RO26"/>
    <mergeCell ref="RP25:RP26"/>
    <mergeCell ref="RQ25:RQ26"/>
    <mergeCell ref="RR25:RR26"/>
    <mergeCell ref="RS25:RS26"/>
    <mergeCell ref="RT25:RT26"/>
    <mergeCell ref="RU25:RU26"/>
    <mergeCell ref="RV25:RV26"/>
    <mergeCell ref="RW25:RW26"/>
    <mergeCell ref="RX25:RX26"/>
    <mergeCell ref="RY25:RY26"/>
    <mergeCell ref="RZ25:RZ26"/>
    <mergeCell ref="SA25:SA26"/>
    <mergeCell ref="SB25:SB26"/>
    <mergeCell ref="SC25:SC26"/>
    <mergeCell ref="SD25:SD26"/>
    <mergeCell ref="SE25:SE26"/>
    <mergeCell ref="SF25:SF26"/>
    <mergeCell ref="SG25:SG26"/>
    <mergeCell ref="SH25:SH26"/>
    <mergeCell ref="SI25:SI26"/>
    <mergeCell ref="SJ25:SJ26"/>
    <mergeCell ref="SK25:SK26"/>
    <mergeCell ref="SL25:SL26"/>
    <mergeCell ref="SM25:SM26"/>
    <mergeCell ref="SN25:SN26"/>
    <mergeCell ref="SO25:SO26"/>
    <mergeCell ref="SP25:SP26"/>
    <mergeCell ref="SQ25:SQ26"/>
    <mergeCell ref="SR25:SR26"/>
    <mergeCell ref="SS25:SS26"/>
    <mergeCell ref="ST25:ST26"/>
    <mergeCell ref="QG25:QG26"/>
    <mergeCell ref="QH25:QH26"/>
    <mergeCell ref="QI25:QI26"/>
    <mergeCell ref="QJ25:QJ26"/>
    <mergeCell ref="QK25:QK26"/>
    <mergeCell ref="QL25:QL26"/>
    <mergeCell ref="QM25:QM26"/>
    <mergeCell ref="QN25:QN26"/>
    <mergeCell ref="QO25:QO26"/>
    <mergeCell ref="QP25:QP26"/>
    <mergeCell ref="QQ25:QQ26"/>
    <mergeCell ref="QR25:QR26"/>
    <mergeCell ref="QS25:QS26"/>
    <mergeCell ref="QT25:QT26"/>
    <mergeCell ref="QU25:QU26"/>
    <mergeCell ref="QV25:QV26"/>
    <mergeCell ref="QW25:QW26"/>
    <mergeCell ref="QX25:QX26"/>
    <mergeCell ref="QY25:QY26"/>
    <mergeCell ref="QZ25:QZ26"/>
    <mergeCell ref="RA25:RA26"/>
    <mergeCell ref="RB25:RB26"/>
    <mergeCell ref="RC25:RC26"/>
    <mergeCell ref="RD25:RD26"/>
    <mergeCell ref="RE25:RE26"/>
    <mergeCell ref="RF25:RF26"/>
    <mergeCell ref="RG25:RG26"/>
    <mergeCell ref="RH25:RH26"/>
    <mergeCell ref="RI25:RI26"/>
    <mergeCell ref="RJ25:RJ26"/>
    <mergeCell ref="RK25:RK26"/>
    <mergeCell ref="RL25:RL26"/>
    <mergeCell ref="RM25:RM26"/>
    <mergeCell ref="OZ25:OZ26"/>
    <mergeCell ref="PA25:PA26"/>
    <mergeCell ref="PB25:PB26"/>
    <mergeCell ref="PC25:PC26"/>
    <mergeCell ref="PD25:PD26"/>
    <mergeCell ref="PE25:PE26"/>
    <mergeCell ref="PF25:PF26"/>
    <mergeCell ref="PG25:PG26"/>
    <mergeCell ref="PH25:PH26"/>
    <mergeCell ref="PI25:PI26"/>
    <mergeCell ref="PJ25:PJ26"/>
    <mergeCell ref="PK25:PK26"/>
    <mergeCell ref="PL25:PL26"/>
    <mergeCell ref="PM25:PM26"/>
    <mergeCell ref="PN25:PN26"/>
    <mergeCell ref="PO25:PO26"/>
    <mergeCell ref="PP25:PP26"/>
    <mergeCell ref="PQ25:PQ26"/>
    <mergeCell ref="PR25:PR26"/>
    <mergeCell ref="PS25:PS26"/>
    <mergeCell ref="PT25:PT26"/>
    <mergeCell ref="PU25:PU26"/>
    <mergeCell ref="PV25:PV26"/>
    <mergeCell ref="PW25:PW26"/>
    <mergeCell ref="PX25:PX26"/>
    <mergeCell ref="PY25:PY26"/>
    <mergeCell ref="PZ25:PZ26"/>
    <mergeCell ref="QA25:QA26"/>
    <mergeCell ref="QB25:QB26"/>
    <mergeCell ref="QC25:QC26"/>
    <mergeCell ref="QD25:QD26"/>
    <mergeCell ref="QE25:QE26"/>
    <mergeCell ref="QF25:QF26"/>
    <mergeCell ref="NS25:NS26"/>
    <mergeCell ref="NT25:NT26"/>
    <mergeCell ref="NU25:NU26"/>
    <mergeCell ref="NV25:NV26"/>
    <mergeCell ref="NW25:NW26"/>
    <mergeCell ref="NX25:NX26"/>
    <mergeCell ref="NY25:NY26"/>
    <mergeCell ref="NZ25:NZ26"/>
    <mergeCell ref="OA25:OA26"/>
    <mergeCell ref="OB25:OB26"/>
    <mergeCell ref="OC25:OC26"/>
    <mergeCell ref="OD25:OD26"/>
    <mergeCell ref="OE25:OE26"/>
    <mergeCell ref="OF25:OF26"/>
    <mergeCell ref="OG25:OG26"/>
    <mergeCell ref="OH25:OH26"/>
    <mergeCell ref="OI25:OI26"/>
    <mergeCell ref="OJ25:OJ26"/>
    <mergeCell ref="OK25:OK26"/>
    <mergeCell ref="OL25:OL26"/>
    <mergeCell ref="OM25:OM26"/>
    <mergeCell ref="ON25:ON26"/>
    <mergeCell ref="OO25:OO26"/>
    <mergeCell ref="OP25:OP26"/>
    <mergeCell ref="OQ25:OQ26"/>
    <mergeCell ref="OR25:OR26"/>
    <mergeCell ref="OS25:OS26"/>
    <mergeCell ref="OT25:OT26"/>
    <mergeCell ref="OU25:OU26"/>
    <mergeCell ref="OV25:OV26"/>
    <mergeCell ref="OW25:OW26"/>
    <mergeCell ref="OX25:OX26"/>
    <mergeCell ref="OY25:OY26"/>
    <mergeCell ref="ML25:ML26"/>
    <mergeCell ref="MM25:MM26"/>
    <mergeCell ref="MN25:MN26"/>
    <mergeCell ref="MO25:MO26"/>
    <mergeCell ref="MP25:MP26"/>
    <mergeCell ref="MQ25:MQ26"/>
    <mergeCell ref="MR25:MR26"/>
    <mergeCell ref="MS25:MS26"/>
    <mergeCell ref="MT25:MT26"/>
    <mergeCell ref="MU25:MU26"/>
    <mergeCell ref="MV25:MV26"/>
    <mergeCell ref="MW25:MW26"/>
    <mergeCell ref="MX25:MX26"/>
    <mergeCell ref="MY25:MY26"/>
    <mergeCell ref="MZ25:MZ26"/>
    <mergeCell ref="NA25:NA26"/>
    <mergeCell ref="NB25:NB26"/>
    <mergeCell ref="NC25:NC26"/>
    <mergeCell ref="ND25:ND26"/>
    <mergeCell ref="NE25:NE26"/>
    <mergeCell ref="NF25:NF26"/>
    <mergeCell ref="NG25:NG26"/>
    <mergeCell ref="NH25:NH26"/>
    <mergeCell ref="NI25:NI26"/>
    <mergeCell ref="NJ25:NJ26"/>
    <mergeCell ref="NK25:NK26"/>
    <mergeCell ref="NL25:NL26"/>
    <mergeCell ref="NM25:NM26"/>
    <mergeCell ref="NN25:NN26"/>
    <mergeCell ref="NO25:NO26"/>
    <mergeCell ref="NP25:NP26"/>
    <mergeCell ref="NQ25:NQ26"/>
    <mergeCell ref="NR25:NR26"/>
    <mergeCell ref="LE25:LE26"/>
    <mergeCell ref="LF25:LF26"/>
    <mergeCell ref="LG25:LG26"/>
    <mergeCell ref="LH25:LH26"/>
    <mergeCell ref="LI25:LI26"/>
    <mergeCell ref="LJ25:LJ26"/>
    <mergeCell ref="LK25:LK26"/>
    <mergeCell ref="LL25:LL26"/>
    <mergeCell ref="LM25:LM26"/>
    <mergeCell ref="LN25:LN26"/>
    <mergeCell ref="LO25:LO26"/>
    <mergeCell ref="LP25:LP26"/>
    <mergeCell ref="LQ25:LQ26"/>
    <mergeCell ref="LR25:LR26"/>
    <mergeCell ref="LS25:LS26"/>
    <mergeCell ref="LT25:LT26"/>
    <mergeCell ref="LU25:LU26"/>
    <mergeCell ref="LV25:LV26"/>
    <mergeCell ref="LW25:LW26"/>
    <mergeCell ref="LX25:LX26"/>
    <mergeCell ref="LY25:LY26"/>
    <mergeCell ref="LZ25:LZ26"/>
    <mergeCell ref="MA25:MA26"/>
    <mergeCell ref="MB25:MB26"/>
    <mergeCell ref="MC25:MC26"/>
    <mergeCell ref="MD25:MD26"/>
    <mergeCell ref="ME25:ME26"/>
    <mergeCell ref="MF25:MF26"/>
    <mergeCell ref="MG25:MG26"/>
    <mergeCell ref="MH25:MH26"/>
    <mergeCell ref="MI25:MI26"/>
    <mergeCell ref="MJ25:MJ26"/>
    <mergeCell ref="MK25:MK26"/>
    <mergeCell ref="JX25:JX26"/>
    <mergeCell ref="JY25:JY26"/>
    <mergeCell ref="JZ25:JZ26"/>
    <mergeCell ref="KA25:KA26"/>
    <mergeCell ref="KB25:KB26"/>
    <mergeCell ref="KC25:KC26"/>
    <mergeCell ref="KD25:KD26"/>
    <mergeCell ref="KE25:KE26"/>
    <mergeCell ref="KF25:KF26"/>
    <mergeCell ref="KG25:KG26"/>
    <mergeCell ref="KH25:KH26"/>
    <mergeCell ref="KI25:KI26"/>
    <mergeCell ref="KJ25:KJ26"/>
    <mergeCell ref="KK25:KK26"/>
    <mergeCell ref="KL25:KL26"/>
    <mergeCell ref="KM25:KM26"/>
    <mergeCell ref="KN25:KN26"/>
    <mergeCell ref="KO25:KO26"/>
    <mergeCell ref="KP25:KP26"/>
    <mergeCell ref="KQ25:KQ26"/>
    <mergeCell ref="KR25:KR26"/>
    <mergeCell ref="KS25:KS26"/>
    <mergeCell ref="KT25:KT26"/>
    <mergeCell ref="KU25:KU26"/>
    <mergeCell ref="KV25:KV26"/>
    <mergeCell ref="KW25:KW26"/>
    <mergeCell ref="KX25:KX26"/>
    <mergeCell ref="KY25:KY26"/>
    <mergeCell ref="KZ25:KZ26"/>
    <mergeCell ref="LA25:LA26"/>
    <mergeCell ref="LB25:LB26"/>
    <mergeCell ref="LC25:LC26"/>
    <mergeCell ref="LD25:LD26"/>
    <mergeCell ref="IQ25:IQ26"/>
    <mergeCell ref="IR25:IR26"/>
    <mergeCell ref="IS25:IS26"/>
    <mergeCell ref="IT25:IT26"/>
    <mergeCell ref="IU25:IU26"/>
    <mergeCell ref="IV25:IV26"/>
    <mergeCell ref="IW25:IW26"/>
    <mergeCell ref="IX25:IX26"/>
    <mergeCell ref="IY25:IY26"/>
    <mergeCell ref="IZ25:IZ26"/>
    <mergeCell ref="JA25:JA26"/>
    <mergeCell ref="JB25:JB26"/>
    <mergeCell ref="JC25:JC26"/>
    <mergeCell ref="JD25:JD26"/>
    <mergeCell ref="JE25:JE26"/>
    <mergeCell ref="JF25:JF26"/>
    <mergeCell ref="JG25:JG26"/>
    <mergeCell ref="JH25:JH26"/>
    <mergeCell ref="JI25:JI26"/>
    <mergeCell ref="JJ25:JJ26"/>
    <mergeCell ref="JK25:JK26"/>
    <mergeCell ref="JL25:JL26"/>
    <mergeCell ref="JM25:JM26"/>
    <mergeCell ref="JN25:JN26"/>
    <mergeCell ref="JO25:JO26"/>
    <mergeCell ref="JP25:JP26"/>
    <mergeCell ref="JQ25:JQ26"/>
    <mergeCell ref="JR25:JR26"/>
    <mergeCell ref="JS25:JS26"/>
    <mergeCell ref="JT25:JT26"/>
    <mergeCell ref="JU25:JU26"/>
    <mergeCell ref="JV25:JV26"/>
    <mergeCell ref="JW25:JW26"/>
    <mergeCell ref="HJ25:HJ26"/>
    <mergeCell ref="HK25:HK26"/>
    <mergeCell ref="HL25:HL26"/>
    <mergeCell ref="HM25:HM26"/>
    <mergeCell ref="HN25:HN26"/>
    <mergeCell ref="HO25:HO26"/>
    <mergeCell ref="HP25:HP26"/>
    <mergeCell ref="HQ25:HQ26"/>
    <mergeCell ref="HR25:HR26"/>
    <mergeCell ref="HS25:HS26"/>
    <mergeCell ref="HT25:HT26"/>
    <mergeCell ref="HU25:HU26"/>
    <mergeCell ref="HV25:HV26"/>
    <mergeCell ref="HW25:HW26"/>
    <mergeCell ref="HX25:HX26"/>
    <mergeCell ref="HY25:HY26"/>
    <mergeCell ref="HZ25:HZ26"/>
    <mergeCell ref="IA25:IA26"/>
    <mergeCell ref="IB25:IB26"/>
    <mergeCell ref="IC25:IC26"/>
    <mergeCell ref="ID25:ID26"/>
    <mergeCell ref="IE25:IE26"/>
    <mergeCell ref="IF25:IF26"/>
    <mergeCell ref="IG25:IG26"/>
    <mergeCell ref="IH25:IH26"/>
    <mergeCell ref="II25:II26"/>
    <mergeCell ref="IJ25:IJ26"/>
    <mergeCell ref="IK25:IK26"/>
    <mergeCell ref="IL25:IL26"/>
    <mergeCell ref="IM25:IM26"/>
    <mergeCell ref="IN25:IN26"/>
    <mergeCell ref="IO25:IO26"/>
    <mergeCell ref="IP25:IP26"/>
    <mergeCell ref="GC25:GC26"/>
    <mergeCell ref="GD25:GD26"/>
    <mergeCell ref="GE25:GE26"/>
    <mergeCell ref="GF25:GF26"/>
    <mergeCell ref="GG25:GG26"/>
    <mergeCell ref="GH25:GH26"/>
    <mergeCell ref="GI25:GI26"/>
    <mergeCell ref="GJ25:GJ26"/>
    <mergeCell ref="GK25:GK26"/>
    <mergeCell ref="GL25:GL26"/>
    <mergeCell ref="GM25:GM26"/>
    <mergeCell ref="GN25:GN26"/>
    <mergeCell ref="GO25:GO26"/>
    <mergeCell ref="GP25:GP26"/>
    <mergeCell ref="GQ25:GQ26"/>
    <mergeCell ref="GR25:GR26"/>
    <mergeCell ref="GS25:GS26"/>
    <mergeCell ref="GT25:GT26"/>
    <mergeCell ref="GU25:GU26"/>
    <mergeCell ref="GV25:GV26"/>
    <mergeCell ref="GW25:GW26"/>
    <mergeCell ref="GX25:GX26"/>
    <mergeCell ref="GY25:GY26"/>
    <mergeCell ref="GZ25:GZ26"/>
    <mergeCell ref="HA25:HA26"/>
    <mergeCell ref="HB25:HB26"/>
    <mergeCell ref="HC25:HC26"/>
    <mergeCell ref="HD25:HD26"/>
    <mergeCell ref="HE25:HE26"/>
    <mergeCell ref="HF25:HF26"/>
    <mergeCell ref="HG25:HG26"/>
    <mergeCell ref="HH25:HH26"/>
    <mergeCell ref="HI25:HI26"/>
    <mergeCell ref="EV25:EV26"/>
    <mergeCell ref="EW25:EW26"/>
    <mergeCell ref="EX25:EX26"/>
    <mergeCell ref="EY25:EY26"/>
    <mergeCell ref="EZ25:EZ26"/>
    <mergeCell ref="FA25:FA26"/>
    <mergeCell ref="FB25:FB26"/>
    <mergeCell ref="FC25:FC26"/>
    <mergeCell ref="FD25:FD26"/>
    <mergeCell ref="FE25:FE26"/>
    <mergeCell ref="FF25:FF26"/>
    <mergeCell ref="FG25:FG26"/>
    <mergeCell ref="FH25:FH26"/>
    <mergeCell ref="FI25:FI26"/>
    <mergeCell ref="FJ25:FJ26"/>
    <mergeCell ref="FK25:FK26"/>
    <mergeCell ref="FL25:FL26"/>
    <mergeCell ref="FM25:FM26"/>
    <mergeCell ref="FN25:FN26"/>
    <mergeCell ref="FO25:FO26"/>
    <mergeCell ref="FP25:FP26"/>
    <mergeCell ref="FQ25:FQ26"/>
    <mergeCell ref="FR25:FR26"/>
    <mergeCell ref="FS25:FS26"/>
    <mergeCell ref="FT25:FT26"/>
    <mergeCell ref="FU25:FU26"/>
    <mergeCell ref="FV25:FV26"/>
    <mergeCell ref="FW25:FW26"/>
    <mergeCell ref="FX25:FX26"/>
    <mergeCell ref="FY25:FY26"/>
    <mergeCell ref="FZ25:FZ26"/>
    <mergeCell ref="GA25:GA26"/>
    <mergeCell ref="GB25:GB26"/>
    <mergeCell ref="DO25:DO26"/>
    <mergeCell ref="DP25:DP26"/>
    <mergeCell ref="DQ25:DQ26"/>
    <mergeCell ref="DR25:DR26"/>
    <mergeCell ref="DS25:DS26"/>
    <mergeCell ref="DT25:DT26"/>
    <mergeCell ref="DU25:DU26"/>
    <mergeCell ref="DV25:DV26"/>
    <mergeCell ref="DW25:DW26"/>
    <mergeCell ref="DX25:DX26"/>
    <mergeCell ref="DY25:DY26"/>
    <mergeCell ref="DZ25:DZ26"/>
    <mergeCell ref="EA25:EA26"/>
    <mergeCell ref="EB25:EB26"/>
    <mergeCell ref="EC25:EC26"/>
    <mergeCell ref="ED25:ED26"/>
    <mergeCell ref="EE25:EE26"/>
    <mergeCell ref="EF25:EF26"/>
    <mergeCell ref="EG25:EG26"/>
    <mergeCell ref="EH25:EH26"/>
    <mergeCell ref="EI25:EI26"/>
    <mergeCell ref="EJ25:EJ26"/>
    <mergeCell ref="EK25:EK26"/>
    <mergeCell ref="EL25:EL26"/>
    <mergeCell ref="EM25:EM26"/>
    <mergeCell ref="EN25:EN26"/>
    <mergeCell ref="EO25:EO26"/>
    <mergeCell ref="EP25:EP26"/>
    <mergeCell ref="EQ25:EQ26"/>
    <mergeCell ref="ER25:ER26"/>
    <mergeCell ref="ES25:ES26"/>
    <mergeCell ref="ET25:ET26"/>
    <mergeCell ref="EU25:EU26"/>
    <mergeCell ref="CH25:CH26"/>
    <mergeCell ref="CI25:CI26"/>
    <mergeCell ref="CJ25:CJ26"/>
    <mergeCell ref="CK25:CK26"/>
    <mergeCell ref="CL25:CL26"/>
    <mergeCell ref="CM25:CM26"/>
    <mergeCell ref="CN25:CN26"/>
    <mergeCell ref="CO25:CO26"/>
    <mergeCell ref="CP25:CP26"/>
    <mergeCell ref="CQ25:CQ26"/>
    <mergeCell ref="CR25:CR26"/>
    <mergeCell ref="CS25:CS26"/>
    <mergeCell ref="CT25:CT26"/>
    <mergeCell ref="CU25:CU26"/>
    <mergeCell ref="CV25:CV26"/>
    <mergeCell ref="CW25:CW26"/>
    <mergeCell ref="CX25:CX26"/>
    <mergeCell ref="CY25:CY26"/>
    <mergeCell ref="CZ25:CZ26"/>
    <mergeCell ref="DA25:DA26"/>
    <mergeCell ref="DB25:DB26"/>
    <mergeCell ref="DC25:DC26"/>
    <mergeCell ref="DD25:DD26"/>
    <mergeCell ref="DE25:DE26"/>
    <mergeCell ref="DF25:DF26"/>
    <mergeCell ref="DG25:DG26"/>
    <mergeCell ref="DH25:DH26"/>
    <mergeCell ref="DI25:DI26"/>
    <mergeCell ref="DJ25:DJ26"/>
    <mergeCell ref="DK25:DK26"/>
    <mergeCell ref="DL25:DL26"/>
    <mergeCell ref="DM25:DM26"/>
    <mergeCell ref="DN25:DN26"/>
    <mergeCell ref="BA25:BA26"/>
    <mergeCell ref="BB25:BB26"/>
    <mergeCell ref="BC25:BC26"/>
    <mergeCell ref="BD25:BD26"/>
    <mergeCell ref="BE25:BE26"/>
    <mergeCell ref="BF25:BF26"/>
    <mergeCell ref="BG25:BG26"/>
    <mergeCell ref="BH25:BH26"/>
    <mergeCell ref="BI25:BI26"/>
    <mergeCell ref="BJ25:BJ26"/>
    <mergeCell ref="BK25:BK26"/>
    <mergeCell ref="BL25:BL26"/>
    <mergeCell ref="BM25:BM26"/>
    <mergeCell ref="BN25:BN26"/>
    <mergeCell ref="BO25:BO26"/>
    <mergeCell ref="BP25:BP26"/>
    <mergeCell ref="BQ25:BQ26"/>
    <mergeCell ref="BR25:BR26"/>
    <mergeCell ref="BS25:BS26"/>
    <mergeCell ref="BT25:BT26"/>
    <mergeCell ref="BU25:BU26"/>
    <mergeCell ref="BV25:BV26"/>
    <mergeCell ref="BW25:BW26"/>
    <mergeCell ref="BX25:BX26"/>
    <mergeCell ref="BY25:BY26"/>
    <mergeCell ref="BZ25:BZ26"/>
    <mergeCell ref="CA25:CA26"/>
    <mergeCell ref="CB25:CB26"/>
    <mergeCell ref="CC25:CC26"/>
    <mergeCell ref="CD25:CD26"/>
    <mergeCell ref="CE25:CE26"/>
    <mergeCell ref="CF25:CF26"/>
    <mergeCell ref="CG25:CG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P10:P11"/>
    <mergeCell ref="Q10:Q11"/>
    <mergeCell ref="R10:R11"/>
    <mergeCell ref="J10:J11"/>
    <mergeCell ref="K10:K11"/>
    <mergeCell ref="L10:L11"/>
    <mergeCell ref="M10:M11"/>
    <mergeCell ref="N10:N11"/>
    <mergeCell ref="O10:O11"/>
    <mergeCell ref="Q7:Q8"/>
    <mergeCell ref="R7:R8"/>
    <mergeCell ref="A10:A11"/>
    <mergeCell ref="B10:B11"/>
    <mergeCell ref="C10:C11"/>
    <mergeCell ref="D10:D11"/>
    <mergeCell ref="E10:E11"/>
    <mergeCell ref="F10:F11"/>
    <mergeCell ref="G10:G11"/>
    <mergeCell ref="K7:K8"/>
    <mergeCell ref="L7:L8"/>
    <mergeCell ref="M7:M8"/>
    <mergeCell ref="N7:N8"/>
    <mergeCell ref="O7:O8"/>
    <mergeCell ref="P7:P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A32:R32"/>
    <mergeCell ref="A33:A34"/>
    <mergeCell ref="B33:B34"/>
    <mergeCell ref="C33:C34"/>
    <mergeCell ref="D33:D34"/>
    <mergeCell ref="E33:E34"/>
    <mergeCell ref="F33:F34"/>
    <mergeCell ref="G33:G34"/>
    <mergeCell ref="J33:J34"/>
    <mergeCell ref="K33:K34"/>
    <mergeCell ref="L33:L34"/>
    <mergeCell ref="G35:G36"/>
    <mergeCell ref="A14:R14"/>
    <mergeCell ref="A17:R17"/>
    <mergeCell ref="A21:R21"/>
    <mergeCell ref="A23:A25"/>
    <mergeCell ref="B23:B25"/>
    <mergeCell ref="C23:C25"/>
    <mergeCell ref="D23:D25"/>
    <mergeCell ref="E23:E25"/>
    <mergeCell ref="F23:F25"/>
    <mergeCell ref="G23:G24"/>
    <mergeCell ref="J23:J25"/>
    <mergeCell ref="K23:K25"/>
    <mergeCell ref="L23:L25"/>
    <mergeCell ref="M23:M25"/>
    <mergeCell ref="N23:N25"/>
    <mergeCell ref="O23:O25"/>
    <mergeCell ref="P23:P25"/>
    <mergeCell ref="Q23:Q25"/>
    <mergeCell ref="R23:R25"/>
    <mergeCell ref="A29:A31"/>
    <mergeCell ref="B29:B31"/>
    <mergeCell ref="C29:C31"/>
    <mergeCell ref="D29:D31"/>
    <mergeCell ref="E29:E31"/>
    <mergeCell ref="F29:F31"/>
    <mergeCell ref="G29:G30"/>
    <mergeCell ref="J29:J31"/>
    <mergeCell ref="K29:K31"/>
    <mergeCell ref="L29:L31"/>
    <mergeCell ref="M29:M31"/>
    <mergeCell ref="N29:N31"/>
    <mergeCell ref="O29:O31"/>
    <mergeCell ref="P29:P31"/>
    <mergeCell ref="Q29:Q31"/>
    <mergeCell ref="R29:R31"/>
    <mergeCell ref="M33:M34"/>
    <mergeCell ref="N33:N34"/>
    <mergeCell ref="O33:O34"/>
    <mergeCell ref="P33:P34"/>
    <mergeCell ref="Q33:Q34"/>
    <mergeCell ref="R33:R34"/>
    <mergeCell ref="A35:A36"/>
    <mergeCell ref="B35:B36"/>
    <mergeCell ref="C35:C36"/>
    <mergeCell ref="D35:D36"/>
    <mergeCell ref="E35:E36"/>
    <mergeCell ref="F35:F36"/>
    <mergeCell ref="J35:J36"/>
    <mergeCell ref="K35:K36"/>
    <mergeCell ref="L35:L36"/>
    <mergeCell ref="M35:M36"/>
    <mergeCell ref="N35:N3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9E48D-D6EE-454A-8B6F-D25F1E1BEDBE}">
  <dimension ref="A1:R14"/>
  <sheetViews>
    <sheetView tabSelected="1" zoomScale="60" zoomScaleNormal="60" workbookViewId="0">
      <selection activeCell="F22" sqref="F22"/>
    </sheetView>
  </sheetViews>
  <sheetFormatPr defaultRowHeight="15.5" x14ac:dyDescent="0.35"/>
  <cols>
    <col min="1" max="1" width="10.7265625" style="546" customWidth="1"/>
    <col min="2" max="2" width="22" style="546" customWidth="1"/>
    <col min="3" max="3" width="11.453125" style="546" customWidth="1"/>
    <col min="4" max="4" width="11.54296875" style="546" customWidth="1"/>
    <col min="5" max="5" width="64.81640625" style="547" bestFit="1" customWidth="1"/>
    <col min="6" max="6" width="91.81640625" style="546" customWidth="1"/>
    <col min="7" max="7" width="33.1796875" style="546" customWidth="1"/>
    <col min="8" max="8" width="23.81640625" style="546" customWidth="1"/>
    <col min="9" max="9" width="45.453125" style="546" customWidth="1"/>
    <col min="10" max="10" width="73.1796875" style="546" bestFit="1" customWidth="1"/>
    <col min="11" max="11" width="11.1796875" style="548" customWidth="1"/>
    <col min="12" max="12" width="12.1796875" style="549" bestFit="1" customWidth="1"/>
    <col min="13" max="13" width="16.1796875" style="546" customWidth="1"/>
    <col min="14" max="14" width="25.81640625" style="546" customWidth="1"/>
    <col min="15" max="16" width="19.26953125" style="546" customWidth="1"/>
    <col min="17" max="17" width="39.54296875" style="546" customWidth="1"/>
    <col min="18" max="18" width="21.7265625" style="546" customWidth="1"/>
    <col min="19" max="249" width="9.1796875" style="546"/>
    <col min="250" max="250" width="4.7265625" style="546" bestFit="1" customWidth="1"/>
    <col min="251" max="251" width="9.7265625" style="546" bestFit="1" customWidth="1"/>
    <col min="252" max="252" width="10" style="546" bestFit="1" customWidth="1"/>
    <col min="253" max="253" width="8.81640625" style="546" bestFit="1" customWidth="1"/>
    <col min="254" max="254" width="22.81640625" style="546" customWidth="1"/>
    <col min="255" max="255" width="59.7265625" style="546" bestFit="1" customWidth="1"/>
    <col min="256" max="256" width="57.81640625" style="546" bestFit="1" customWidth="1"/>
    <col min="257" max="257" width="35.26953125" style="546" bestFit="1" customWidth="1"/>
    <col min="258" max="258" width="28.1796875" style="546" bestFit="1" customWidth="1"/>
    <col min="259" max="259" width="33.1796875" style="546" bestFit="1" customWidth="1"/>
    <col min="260" max="260" width="26" style="546" bestFit="1" customWidth="1"/>
    <col min="261" max="261" width="19.1796875" style="546" bestFit="1" customWidth="1"/>
    <col min="262" max="262" width="10.453125" style="546" customWidth="1"/>
    <col min="263" max="263" width="11.81640625" style="546" customWidth="1"/>
    <col min="264" max="264" width="14.7265625" style="546" customWidth="1"/>
    <col min="265" max="265" width="9" style="546" bestFit="1" customWidth="1"/>
    <col min="266" max="505" width="9.1796875" style="546"/>
    <col min="506" max="506" width="4.7265625" style="546" bestFit="1" customWidth="1"/>
    <col min="507" max="507" width="9.7265625" style="546" bestFit="1" customWidth="1"/>
    <col min="508" max="508" width="10" style="546" bestFit="1" customWidth="1"/>
    <col min="509" max="509" width="8.81640625" style="546" bestFit="1" customWidth="1"/>
    <col min="510" max="510" width="22.81640625" style="546" customWidth="1"/>
    <col min="511" max="511" width="59.7265625" style="546" bestFit="1" customWidth="1"/>
    <col min="512" max="512" width="57.81640625" style="546" bestFit="1" customWidth="1"/>
    <col min="513" max="513" width="35.26953125" style="546" bestFit="1" customWidth="1"/>
    <col min="514" max="514" width="28.1796875" style="546" bestFit="1" customWidth="1"/>
    <col min="515" max="515" width="33.1796875" style="546" bestFit="1" customWidth="1"/>
    <col min="516" max="516" width="26" style="546" bestFit="1" customWidth="1"/>
    <col min="517" max="517" width="19.1796875" style="546" bestFit="1" customWidth="1"/>
    <col min="518" max="518" width="10.453125" style="546" customWidth="1"/>
    <col min="519" max="519" width="11.81640625" style="546" customWidth="1"/>
    <col min="520" max="520" width="14.7265625" style="546" customWidth="1"/>
    <col min="521" max="521" width="9" style="546" bestFit="1" customWidth="1"/>
    <col min="522" max="761" width="9.1796875" style="546"/>
    <col min="762" max="762" width="4.7265625" style="546" bestFit="1" customWidth="1"/>
    <col min="763" max="763" width="9.7265625" style="546" bestFit="1" customWidth="1"/>
    <col min="764" max="764" width="10" style="546" bestFit="1" customWidth="1"/>
    <col min="765" max="765" width="8.81640625" style="546" bestFit="1" customWidth="1"/>
    <col min="766" max="766" width="22.81640625" style="546" customWidth="1"/>
    <col min="767" max="767" width="59.7265625" style="546" bestFit="1" customWidth="1"/>
    <col min="768" max="768" width="57.81640625" style="546" bestFit="1" customWidth="1"/>
    <col min="769" max="769" width="35.26953125" style="546" bestFit="1" customWidth="1"/>
    <col min="770" max="770" width="28.1796875" style="546" bestFit="1" customWidth="1"/>
    <col min="771" max="771" width="33.1796875" style="546" bestFit="1" customWidth="1"/>
    <col min="772" max="772" width="26" style="546" bestFit="1" customWidth="1"/>
    <col min="773" max="773" width="19.1796875" style="546" bestFit="1" customWidth="1"/>
    <col min="774" max="774" width="10.453125" style="546" customWidth="1"/>
    <col min="775" max="775" width="11.81640625" style="546" customWidth="1"/>
    <col min="776" max="776" width="14.7265625" style="546" customWidth="1"/>
    <col min="777" max="777" width="9" style="546" bestFit="1" customWidth="1"/>
    <col min="778" max="1017" width="9.1796875" style="546"/>
    <col min="1018" max="1018" width="4.7265625" style="546" bestFit="1" customWidth="1"/>
    <col min="1019" max="1019" width="9.7265625" style="546" bestFit="1" customWidth="1"/>
    <col min="1020" max="1020" width="10" style="546" bestFit="1" customWidth="1"/>
    <col min="1021" max="1021" width="8.81640625" style="546" bestFit="1" customWidth="1"/>
    <col min="1022" max="1022" width="22.81640625" style="546" customWidth="1"/>
    <col min="1023" max="1023" width="59.7265625" style="546" bestFit="1" customWidth="1"/>
    <col min="1024" max="1024" width="57.81640625" style="546" bestFit="1" customWidth="1"/>
    <col min="1025" max="1025" width="35.26953125" style="546" bestFit="1" customWidth="1"/>
    <col min="1026" max="1026" width="28.1796875" style="546" bestFit="1" customWidth="1"/>
    <col min="1027" max="1027" width="33.1796875" style="546" bestFit="1" customWidth="1"/>
    <col min="1028" max="1028" width="26" style="546" bestFit="1" customWidth="1"/>
    <col min="1029" max="1029" width="19.1796875" style="546" bestFit="1" customWidth="1"/>
    <col min="1030" max="1030" width="10.453125" style="546" customWidth="1"/>
    <col min="1031" max="1031" width="11.81640625" style="546" customWidth="1"/>
    <col min="1032" max="1032" width="14.7265625" style="546" customWidth="1"/>
    <col min="1033" max="1033" width="9" style="546" bestFit="1" customWidth="1"/>
    <col min="1034" max="1273" width="9.1796875" style="546"/>
    <col min="1274" max="1274" width="4.7265625" style="546" bestFit="1" customWidth="1"/>
    <col min="1275" max="1275" width="9.7265625" style="546" bestFit="1" customWidth="1"/>
    <col min="1276" max="1276" width="10" style="546" bestFit="1" customWidth="1"/>
    <col min="1277" max="1277" width="8.81640625" style="546" bestFit="1" customWidth="1"/>
    <col min="1278" max="1278" width="22.81640625" style="546" customWidth="1"/>
    <col min="1279" max="1279" width="59.7265625" style="546" bestFit="1" customWidth="1"/>
    <col min="1280" max="1280" width="57.81640625" style="546" bestFit="1" customWidth="1"/>
    <col min="1281" max="1281" width="35.26953125" style="546" bestFit="1" customWidth="1"/>
    <col min="1282" max="1282" width="28.1796875" style="546" bestFit="1" customWidth="1"/>
    <col min="1283" max="1283" width="33.1796875" style="546" bestFit="1" customWidth="1"/>
    <col min="1284" max="1284" width="26" style="546" bestFit="1" customWidth="1"/>
    <col min="1285" max="1285" width="19.1796875" style="546" bestFit="1" customWidth="1"/>
    <col min="1286" max="1286" width="10.453125" style="546" customWidth="1"/>
    <col min="1287" max="1287" width="11.81640625" style="546" customWidth="1"/>
    <col min="1288" max="1288" width="14.7265625" style="546" customWidth="1"/>
    <col min="1289" max="1289" width="9" style="546" bestFit="1" customWidth="1"/>
    <col min="1290" max="1529" width="9.1796875" style="546"/>
    <col min="1530" max="1530" width="4.7265625" style="546" bestFit="1" customWidth="1"/>
    <col min="1531" max="1531" width="9.7265625" style="546" bestFit="1" customWidth="1"/>
    <col min="1532" max="1532" width="10" style="546" bestFit="1" customWidth="1"/>
    <col min="1533" max="1533" width="8.81640625" style="546" bestFit="1" customWidth="1"/>
    <col min="1534" max="1534" width="22.81640625" style="546" customWidth="1"/>
    <col min="1535" max="1535" width="59.7265625" style="546" bestFit="1" customWidth="1"/>
    <col min="1536" max="1536" width="57.81640625" style="546" bestFit="1" customWidth="1"/>
    <col min="1537" max="1537" width="35.26953125" style="546" bestFit="1" customWidth="1"/>
    <col min="1538" max="1538" width="28.1796875" style="546" bestFit="1" customWidth="1"/>
    <col min="1539" max="1539" width="33.1796875" style="546" bestFit="1" customWidth="1"/>
    <col min="1540" max="1540" width="26" style="546" bestFit="1" customWidth="1"/>
    <col min="1541" max="1541" width="19.1796875" style="546" bestFit="1" customWidth="1"/>
    <col min="1542" max="1542" width="10.453125" style="546" customWidth="1"/>
    <col min="1543" max="1543" width="11.81640625" style="546" customWidth="1"/>
    <col min="1544" max="1544" width="14.7265625" style="546" customWidth="1"/>
    <col min="1545" max="1545" width="9" style="546" bestFit="1" customWidth="1"/>
    <col min="1546" max="1785" width="9.1796875" style="546"/>
    <col min="1786" max="1786" width="4.7265625" style="546" bestFit="1" customWidth="1"/>
    <col min="1787" max="1787" width="9.7265625" style="546" bestFit="1" customWidth="1"/>
    <col min="1788" max="1788" width="10" style="546" bestFit="1" customWidth="1"/>
    <col min="1789" max="1789" width="8.81640625" style="546" bestFit="1" customWidth="1"/>
    <col min="1790" max="1790" width="22.81640625" style="546" customWidth="1"/>
    <col min="1791" max="1791" width="59.7265625" style="546" bestFit="1" customWidth="1"/>
    <col min="1792" max="1792" width="57.81640625" style="546" bestFit="1" customWidth="1"/>
    <col min="1793" max="1793" width="35.26953125" style="546" bestFit="1" customWidth="1"/>
    <col min="1794" max="1794" width="28.1796875" style="546" bestFit="1" customWidth="1"/>
    <col min="1795" max="1795" width="33.1796875" style="546" bestFit="1" customWidth="1"/>
    <col min="1796" max="1796" width="26" style="546" bestFit="1" customWidth="1"/>
    <col min="1797" max="1797" width="19.1796875" style="546" bestFit="1" customWidth="1"/>
    <col min="1798" max="1798" width="10.453125" style="546" customWidth="1"/>
    <col min="1799" max="1799" width="11.81640625" style="546" customWidth="1"/>
    <col min="1800" max="1800" width="14.7265625" style="546" customWidth="1"/>
    <col min="1801" max="1801" width="9" style="546" bestFit="1" customWidth="1"/>
    <col min="1802" max="2041" width="9.1796875" style="546"/>
    <col min="2042" max="2042" width="4.7265625" style="546" bestFit="1" customWidth="1"/>
    <col min="2043" max="2043" width="9.7265625" style="546" bestFit="1" customWidth="1"/>
    <col min="2044" max="2044" width="10" style="546" bestFit="1" customWidth="1"/>
    <col min="2045" max="2045" width="8.81640625" style="546" bestFit="1" customWidth="1"/>
    <col min="2046" max="2046" width="22.81640625" style="546" customWidth="1"/>
    <col min="2047" max="2047" width="59.7265625" style="546" bestFit="1" customWidth="1"/>
    <col min="2048" max="2048" width="57.81640625" style="546" bestFit="1" customWidth="1"/>
    <col min="2049" max="2049" width="35.26953125" style="546" bestFit="1" customWidth="1"/>
    <col min="2050" max="2050" width="28.1796875" style="546" bestFit="1" customWidth="1"/>
    <col min="2051" max="2051" width="33.1796875" style="546" bestFit="1" customWidth="1"/>
    <col min="2052" max="2052" width="26" style="546" bestFit="1" customWidth="1"/>
    <col min="2053" max="2053" width="19.1796875" style="546" bestFit="1" customWidth="1"/>
    <col min="2054" max="2054" width="10.453125" style="546" customWidth="1"/>
    <col min="2055" max="2055" width="11.81640625" style="546" customWidth="1"/>
    <col min="2056" max="2056" width="14.7265625" style="546" customWidth="1"/>
    <col min="2057" max="2057" width="9" style="546" bestFit="1" customWidth="1"/>
    <col min="2058" max="2297" width="9.1796875" style="546"/>
    <col min="2298" max="2298" width="4.7265625" style="546" bestFit="1" customWidth="1"/>
    <col min="2299" max="2299" width="9.7265625" style="546" bestFit="1" customWidth="1"/>
    <col min="2300" max="2300" width="10" style="546" bestFit="1" customWidth="1"/>
    <col min="2301" max="2301" width="8.81640625" style="546" bestFit="1" customWidth="1"/>
    <col min="2302" max="2302" width="22.81640625" style="546" customWidth="1"/>
    <col min="2303" max="2303" width="59.7265625" style="546" bestFit="1" customWidth="1"/>
    <col min="2304" max="2304" width="57.81640625" style="546" bestFit="1" customWidth="1"/>
    <col min="2305" max="2305" width="35.26953125" style="546" bestFit="1" customWidth="1"/>
    <col min="2306" max="2306" width="28.1796875" style="546" bestFit="1" customWidth="1"/>
    <col min="2307" max="2307" width="33.1796875" style="546" bestFit="1" customWidth="1"/>
    <col min="2308" max="2308" width="26" style="546" bestFit="1" customWidth="1"/>
    <col min="2309" max="2309" width="19.1796875" style="546" bestFit="1" customWidth="1"/>
    <col min="2310" max="2310" width="10.453125" style="546" customWidth="1"/>
    <col min="2311" max="2311" width="11.81640625" style="546" customWidth="1"/>
    <col min="2312" max="2312" width="14.7265625" style="546" customWidth="1"/>
    <col min="2313" max="2313" width="9" style="546" bestFit="1" customWidth="1"/>
    <col min="2314" max="2553" width="9.1796875" style="546"/>
    <col min="2554" max="2554" width="4.7265625" style="546" bestFit="1" customWidth="1"/>
    <col min="2555" max="2555" width="9.7265625" style="546" bestFit="1" customWidth="1"/>
    <col min="2556" max="2556" width="10" style="546" bestFit="1" customWidth="1"/>
    <col min="2557" max="2557" width="8.81640625" style="546" bestFit="1" customWidth="1"/>
    <col min="2558" max="2558" width="22.81640625" style="546" customWidth="1"/>
    <col min="2559" max="2559" width="59.7265625" style="546" bestFit="1" customWidth="1"/>
    <col min="2560" max="2560" width="57.81640625" style="546" bestFit="1" customWidth="1"/>
    <col min="2561" max="2561" width="35.26953125" style="546" bestFit="1" customWidth="1"/>
    <col min="2562" max="2562" width="28.1796875" style="546" bestFit="1" customWidth="1"/>
    <col min="2563" max="2563" width="33.1796875" style="546" bestFit="1" customWidth="1"/>
    <col min="2564" max="2564" width="26" style="546" bestFit="1" customWidth="1"/>
    <col min="2565" max="2565" width="19.1796875" style="546" bestFit="1" customWidth="1"/>
    <col min="2566" max="2566" width="10.453125" style="546" customWidth="1"/>
    <col min="2567" max="2567" width="11.81640625" style="546" customWidth="1"/>
    <col min="2568" max="2568" width="14.7265625" style="546" customWidth="1"/>
    <col min="2569" max="2569" width="9" style="546" bestFit="1" customWidth="1"/>
    <col min="2570" max="2809" width="9.1796875" style="546"/>
    <col min="2810" max="2810" width="4.7265625" style="546" bestFit="1" customWidth="1"/>
    <col min="2811" max="2811" width="9.7265625" style="546" bestFit="1" customWidth="1"/>
    <col min="2812" max="2812" width="10" style="546" bestFit="1" customWidth="1"/>
    <col min="2813" max="2813" width="8.81640625" style="546" bestFit="1" customWidth="1"/>
    <col min="2814" max="2814" width="22.81640625" style="546" customWidth="1"/>
    <col min="2815" max="2815" width="59.7265625" style="546" bestFit="1" customWidth="1"/>
    <col min="2816" max="2816" width="57.81640625" style="546" bestFit="1" customWidth="1"/>
    <col min="2817" max="2817" width="35.26953125" style="546" bestFit="1" customWidth="1"/>
    <col min="2818" max="2818" width="28.1796875" style="546" bestFit="1" customWidth="1"/>
    <col min="2819" max="2819" width="33.1796875" style="546" bestFit="1" customWidth="1"/>
    <col min="2820" max="2820" width="26" style="546" bestFit="1" customWidth="1"/>
    <col min="2821" max="2821" width="19.1796875" style="546" bestFit="1" customWidth="1"/>
    <col min="2822" max="2822" width="10.453125" style="546" customWidth="1"/>
    <col min="2823" max="2823" width="11.81640625" style="546" customWidth="1"/>
    <col min="2824" max="2824" width="14.7265625" style="546" customWidth="1"/>
    <col min="2825" max="2825" width="9" style="546" bestFit="1" customWidth="1"/>
    <col min="2826" max="3065" width="9.1796875" style="546"/>
    <col min="3066" max="3066" width="4.7265625" style="546" bestFit="1" customWidth="1"/>
    <col min="3067" max="3067" width="9.7265625" style="546" bestFit="1" customWidth="1"/>
    <col min="3068" max="3068" width="10" style="546" bestFit="1" customWidth="1"/>
    <col min="3069" max="3069" width="8.81640625" style="546" bestFit="1" customWidth="1"/>
    <col min="3070" max="3070" width="22.81640625" style="546" customWidth="1"/>
    <col min="3071" max="3071" width="59.7265625" style="546" bestFit="1" customWidth="1"/>
    <col min="3072" max="3072" width="57.81640625" style="546" bestFit="1" customWidth="1"/>
    <col min="3073" max="3073" width="35.26953125" style="546" bestFit="1" customWidth="1"/>
    <col min="3074" max="3074" width="28.1796875" style="546" bestFit="1" customWidth="1"/>
    <col min="3075" max="3075" width="33.1796875" style="546" bestFit="1" customWidth="1"/>
    <col min="3076" max="3076" width="26" style="546" bestFit="1" customWidth="1"/>
    <col min="3077" max="3077" width="19.1796875" style="546" bestFit="1" customWidth="1"/>
    <col min="3078" max="3078" width="10.453125" style="546" customWidth="1"/>
    <col min="3079" max="3079" width="11.81640625" style="546" customWidth="1"/>
    <col min="3080" max="3080" width="14.7265625" style="546" customWidth="1"/>
    <col min="3081" max="3081" width="9" style="546" bestFit="1" customWidth="1"/>
    <col min="3082" max="3321" width="9.1796875" style="546"/>
    <col min="3322" max="3322" width="4.7265625" style="546" bestFit="1" customWidth="1"/>
    <col min="3323" max="3323" width="9.7265625" style="546" bestFit="1" customWidth="1"/>
    <col min="3324" max="3324" width="10" style="546" bestFit="1" customWidth="1"/>
    <col min="3325" max="3325" width="8.81640625" style="546" bestFit="1" customWidth="1"/>
    <col min="3326" max="3326" width="22.81640625" style="546" customWidth="1"/>
    <col min="3327" max="3327" width="59.7265625" style="546" bestFit="1" customWidth="1"/>
    <col min="3328" max="3328" width="57.81640625" style="546" bestFit="1" customWidth="1"/>
    <col min="3329" max="3329" width="35.26953125" style="546" bestFit="1" customWidth="1"/>
    <col min="3330" max="3330" width="28.1796875" style="546" bestFit="1" customWidth="1"/>
    <col min="3331" max="3331" width="33.1796875" style="546" bestFit="1" customWidth="1"/>
    <col min="3332" max="3332" width="26" style="546" bestFit="1" customWidth="1"/>
    <col min="3333" max="3333" width="19.1796875" style="546" bestFit="1" customWidth="1"/>
    <col min="3334" max="3334" width="10.453125" style="546" customWidth="1"/>
    <col min="3335" max="3335" width="11.81640625" style="546" customWidth="1"/>
    <col min="3336" max="3336" width="14.7265625" style="546" customWidth="1"/>
    <col min="3337" max="3337" width="9" style="546" bestFit="1" customWidth="1"/>
    <col min="3338" max="3577" width="9.1796875" style="546"/>
    <col min="3578" max="3578" width="4.7265625" style="546" bestFit="1" customWidth="1"/>
    <col min="3579" max="3579" width="9.7265625" style="546" bestFit="1" customWidth="1"/>
    <col min="3580" max="3580" width="10" style="546" bestFit="1" customWidth="1"/>
    <col min="3581" max="3581" width="8.81640625" style="546" bestFit="1" customWidth="1"/>
    <col min="3582" max="3582" width="22.81640625" style="546" customWidth="1"/>
    <col min="3583" max="3583" width="59.7265625" style="546" bestFit="1" customWidth="1"/>
    <col min="3584" max="3584" width="57.81640625" style="546" bestFit="1" customWidth="1"/>
    <col min="3585" max="3585" width="35.26953125" style="546" bestFit="1" customWidth="1"/>
    <col min="3586" max="3586" width="28.1796875" style="546" bestFit="1" customWidth="1"/>
    <col min="3587" max="3587" width="33.1796875" style="546" bestFit="1" customWidth="1"/>
    <col min="3588" max="3588" width="26" style="546" bestFit="1" customWidth="1"/>
    <col min="3589" max="3589" width="19.1796875" style="546" bestFit="1" customWidth="1"/>
    <col min="3590" max="3590" width="10.453125" style="546" customWidth="1"/>
    <col min="3591" max="3591" width="11.81640625" style="546" customWidth="1"/>
    <col min="3592" max="3592" width="14.7265625" style="546" customWidth="1"/>
    <col min="3593" max="3593" width="9" style="546" bestFit="1" customWidth="1"/>
    <col min="3594" max="3833" width="9.1796875" style="546"/>
    <col min="3834" max="3834" width="4.7265625" style="546" bestFit="1" customWidth="1"/>
    <col min="3835" max="3835" width="9.7265625" style="546" bestFit="1" customWidth="1"/>
    <col min="3836" max="3836" width="10" style="546" bestFit="1" customWidth="1"/>
    <col min="3837" max="3837" width="8.81640625" style="546" bestFit="1" customWidth="1"/>
    <col min="3838" max="3838" width="22.81640625" style="546" customWidth="1"/>
    <col min="3839" max="3839" width="59.7265625" style="546" bestFit="1" customWidth="1"/>
    <col min="3840" max="3840" width="57.81640625" style="546" bestFit="1" customWidth="1"/>
    <col min="3841" max="3841" width="35.26953125" style="546" bestFit="1" customWidth="1"/>
    <col min="3842" max="3842" width="28.1796875" style="546" bestFit="1" customWidth="1"/>
    <col min="3843" max="3843" width="33.1796875" style="546" bestFit="1" customWidth="1"/>
    <col min="3844" max="3844" width="26" style="546" bestFit="1" customWidth="1"/>
    <col min="3845" max="3845" width="19.1796875" style="546" bestFit="1" customWidth="1"/>
    <col min="3846" max="3846" width="10.453125" style="546" customWidth="1"/>
    <col min="3847" max="3847" width="11.81640625" style="546" customWidth="1"/>
    <col min="3848" max="3848" width="14.7265625" style="546" customWidth="1"/>
    <col min="3849" max="3849" width="9" style="546" bestFit="1" customWidth="1"/>
    <col min="3850" max="4089" width="9.1796875" style="546"/>
    <col min="4090" max="4090" width="4.7265625" style="546" bestFit="1" customWidth="1"/>
    <col min="4091" max="4091" width="9.7265625" style="546" bestFit="1" customWidth="1"/>
    <col min="4092" max="4092" width="10" style="546" bestFit="1" customWidth="1"/>
    <col min="4093" max="4093" width="8.81640625" style="546" bestFit="1" customWidth="1"/>
    <col min="4094" max="4094" width="22.81640625" style="546" customWidth="1"/>
    <col min="4095" max="4095" width="59.7265625" style="546" bestFit="1" customWidth="1"/>
    <col min="4096" max="4096" width="57.81640625" style="546" bestFit="1" customWidth="1"/>
    <col min="4097" max="4097" width="35.26953125" style="546" bestFit="1" customWidth="1"/>
    <col min="4098" max="4098" width="28.1796875" style="546" bestFit="1" customWidth="1"/>
    <col min="4099" max="4099" width="33.1796875" style="546" bestFit="1" customWidth="1"/>
    <col min="4100" max="4100" width="26" style="546" bestFit="1" customWidth="1"/>
    <col min="4101" max="4101" width="19.1796875" style="546" bestFit="1" customWidth="1"/>
    <col min="4102" max="4102" width="10.453125" style="546" customWidth="1"/>
    <col min="4103" max="4103" width="11.81640625" style="546" customWidth="1"/>
    <col min="4104" max="4104" width="14.7265625" style="546" customWidth="1"/>
    <col min="4105" max="4105" width="9" style="546" bestFit="1" customWidth="1"/>
    <col min="4106" max="4345" width="9.1796875" style="546"/>
    <col min="4346" max="4346" width="4.7265625" style="546" bestFit="1" customWidth="1"/>
    <col min="4347" max="4347" width="9.7265625" style="546" bestFit="1" customWidth="1"/>
    <col min="4348" max="4348" width="10" style="546" bestFit="1" customWidth="1"/>
    <col min="4349" max="4349" width="8.81640625" style="546" bestFit="1" customWidth="1"/>
    <col min="4350" max="4350" width="22.81640625" style="546" customWidth="1"/>
    <col min="4351" max="4351" width="59.7265625" style="546" bestFit="1" customWidth="1"/>
    <col min="4352" max="4352" width="57.81640625" style="546" bestFit="1" customWidth="1"/>
    <col min="4353" max="4353" width="35.26953125" style="546" bestFit="1" customWidth="1"/>
    <col min="4354" max="4354" width="28.1796875" style="546" bestFit="1" customWidth="1"/>
    <col min="4355" max="4355" width="33.1796875" style="546" bestFit="1" customWidth="1"/>
    <col min="4356" max="4356" width="26" style="546" bestFit="1" customWidth="1"/>
    <col min="4357" max="4357" width="19.1796875" style="546" bestFit="1" customWidth="1"/>
    <col min="4358" max="4358" width="10.453125" style="546" customWidth="1"/>
    <col min="4359" max="4359" width="11.81640625" style="546" customWidth="1"/>
    <col min="4360" max="4360" width="14.7265625" style="546" customWidth="1"/>
    <col min="4361" max="4361" width="9" style="546" bestFit="1" customWidth="1"/>
    <col min="4362" max="4601" width="9.1796875" style="546"/>
    <col min="4602" max="4602" width="4.7265625" style="546" bestFit="1" customWidth="1"/>
    <col min="4603" max="4603" width="9.7265625" style="546" bestFit="1" customWidth="1"/>
    <col min="4604" max="4604" width="10" style="546" bestFit="1" customWidth="1"/>
    <col min="4605" max="4605" width="8.81640625" style="546" bestFit="1" customWidth="1"/>
    <col min="4606" max="4606" width="22.81640625" style="546" customWidth="1"/>
    <col min="4607" max="4607" width="59.7265625" style="546" bestFit="1" customWidth="1"/>
    <col min="4608" max="4608" width="57.81640625" style="546" bestFit="1" customWidth="1"/>
    <col min="4609" max="4609" width="35.26953125" style="546" bestFit="1" customWidth="1"/>
    <col min="4610" max="4610" width="28.1796875" style="546" bestFit="1" customWidth="1"/>
    <col min="4611" max="4611" width="33.1796875" style="546" bestFit="1" customWidth="1"/>
    <col min="4612" max="4612" width="26" style="546" bestFit="1" customWidth="1"/>
    <col min="4613" max="4613" width="19.1796875" style="546" bestFit="1" customWidth="1"/>
    <col min="4614" max="4614" width="10.453125" style="546" customWidth="1"/>
    <col min="4615" max="4615" width="11.81640625" style="546" customWidth="1"/>
    <col min="4616" max="4616" width="14.7265625" style="546" customWidth="1"/>
    <col min="4617" max="4617" width="9" style="546" bestFit="1" customWidth="1"/>
    <col min="4618" max="4857" width="9.1796875" style="546"/>
    <col min="4858" max="4858" width="4.7265625" style="546" bestFit="1" customWidth="1"/>
    <col min="4859" max="4859" width="9.7265625" style="546" bestFit="1" customWidth="1"/>
    <col min="4860" max="4860" width="10" style="546" bestFit="1" customWidth="1"/>
    <col min="4861" max="4861" width="8.81640625" style="546" bestFit="1" customWidth="1"/>
    <col min="4862" max="4862" width="22.81640625" style="546" customWidth="1"/>
    <col min="4863" max="4863" width="59.7265625" style="546" bestFit="1" customWidth="1"/>
    <col min="4864" max="4864" width="57.81640625" style="546" bestFit="1" customWidth="1"/>
    <col min="4865" max="4865" width="35.26953125" style="546" bestFit="1" customWidth="1"/>
    <col min="4866" max="4866" width="28.1796875" style="546" bestFit="1" customWidth="1"/>
    <col min="4867" max="4867" width="33.1796875" style="546" bestFit="1" customWidth="1"/>
    <col min="4868" max="4868" width="26" style="546" bestFit="1" customWidth="1"/>
    <col min="4869" max="4869" width="19.1796875" style="546" bestFit="1" customWidth="1"/>
    <col min="4870" max="4870" width="10.453125" style="546" customWidth="1"/>
    <col min="4871" max="4871" width="11.81640625" style="546" customWidth="1"/>
    <col min="4872" max="4872" width="14.7265625" style="546" customWidth="1"/>
    <col min="4873" max="4873" width="9" style="546" bestFit="1" customWidth="1"/>
    <col min="4874" max="5113" width="9.1796875" style="546"/>
    <col min="5114" max="5114" width="4.7265625" style="546" bestFit="1" customWidth="1"/>
    <col min="5115" max="5115" width="9.7265625" style="546" bestFit="1" customWidth="1"/>
    <col min="5116" max="5116" width="10" style="546" bestFit="1" customWidth="1"/>
    <col min="5117" max="5117" width="8.81640625" style="546" bestFit="1" customWidth="1"/>
    <col min="5118" max="5118" width="22.81640625" style="546" customWidth="1"/>
    <col min="5119" max="5119" width="59.7265625" style="546" bestFit="1" customWidth="1"/>
    <col min="5120" max="5120" width="57.81640625" style="546" bestFit="1" customWidth="1"/>
    <col min="5121" max="5121" width="35.26953125" style="546" bestFit="1" customWidth="1"/>
    <col min="5122" max="5122" width="28.1796875" style="546" bestFit="1" customWidth="1"/>
    <col min="5123" max="5123" width="33.1796875" style="546" bestFit="1" customWidth="1"/>
    <col min="5124" max="5124" width="26" style="546" bestFit="1" customWidth="1"/>
    <col min="5125" max="5125" width="19.1796875" style="546" bestFit="1" customWidth="1"/>
    <col min="5126" max="5126" width="10.453125" style="546" customWidth="1"/>
    <col min="5127" max="5127" width="11.81640625" style="546" customWidth="1"/>
    <col min="5128" max="5128" width="14.7265625" style="546" customWidth="1"/>
    <col min="5129" max="5129" width="9" style="546" bestFit="1" customWidth="1"/>
    <col min="5130" max="5369" width="9.1796875" style="546"/>
    <col min="5370" max="5370" width="4.7265625" style="546" bestFit="1" customWidth="1"/>
    <col min="5371" max="5371" width="9.7265625" style="546" bestFit="1" customWidth="1"/>
    <col min="5372" max="5372" width="10" style="546" bestFit="1" customWidth="1"/>
    <col min="5373" max="5373" width="8.81640625" style="546" bestFit="1" customWidth="1"/>
    <col min="5374" max="5374" width="22.81640625" style="546" customWidth="1"/>
    <col min="5375" max="5375" width="59.7265625" style="546" bestFit="1" customWidth="1"/>
    <col min="5376" max="5376" width="57.81640625" style="546" bestFit="1" customWidth="1"/>
    <col min="5377" max="5377" width="35.26953125" style="546" bestFit="1" customWidth="1"/>
    <col min="5378" max="5378" width="28.1796875" style="546" bestFit="1" customWidth="1"/>
    <col min="5379" max="5379" width="33.1796875" style="546" bestFit="1" customWidth="1"/>
    <col min="5380" max="5380" width="26" style="546" bestFit="1" customWidth="1"/>
    <col min="5381" max="5381" width="19.1796875" style="546" bestFit="1" customWidth="1"/>
    <col min="5382" max="5382" width="10.453125" style="546" customWidth="1"/>
    <col min="5383" max="5383" width="11.81640625" style="546" customWidth="1"/>
    <col min="5384" max="5384" width="14.7265625" style="546" customWidth="1"/>
    <col min="5385" max="5385" width="9" style="546" bestFit="1" customWidth="1"/>
    <col min="5386" max="5625" width="9.1796875" style="546"/>
    <col min="5626" max="5626" width="4.7265625" style="546" bestFit="1" customWidth="1"/>
    <col min="5627" max="5627" width="9.7265625" style="546" bestFit="1" customWidth="1"/>
    <col min="5628" max="5628" width="10" style="546" bestFit="1" customWidth="1"/>
    <col min="5629" max="5629" width="8.81640625" style="546" bestFit="1" customWidth="1"/>
    <col min="5630" max="5630" width="22.81640625" style="546" customWidth="1"/>
    <col min="5631" max="5631" width="59.7265625" style="546" bestFit="1" customWidth="1"/>
    <col min="5632" max="5632" width="57.81640625" style="546" bestFit="1" customWidth="1"/>
    <col min="5633" max="5633" width="35.26953125" style="546" bestFit="1" customWidth="1"/>
    <col min="5634" max="5634" width="28.1796875" style="546" bestFit="1" customWidth="1"/>
    <col min="5635" max="5635" width="33.1796875" style="546" bestFit="1" customWidth="1"/>
    <col min="5636" max="5636" width="26" style="546" bestFit="1" customWidth="1"/>
    <col min="5637" max="5637" width="19.1796875" style="546" bestFit="1" customWidth="1"/>
    <col min="5638" max="5638" width="10.453125" style="546" customWidth="1"/>
    <col min="5639" max="5639" width="11.81640625" style="546" customWidth="1"/>
    <col min="5640" max="5640" width="14.7265625" style="546" customWidth="1"/>
    <col min="5641" max="5641" width="9" style="546" bestFit="1" customWidth="1"/>
    <col min="5642" max="5881" width="9.1796875" style="546"/>
    <col min="5882" max="5882" width="4.7265625" style="546" bestFit="1" customWidth="1"/>
    <col min="5883" max="5883" width="9.7265625" style="546" bestFit="1" customWidth="1"/>
    <col min="5884" max="5884" width="10" style="546" bestFit="1" customWidth="1"/>
    <col min="5885" max="5885" width="8.81640625" style="546" bestFit="1" customWidth="1"/>
    <col min="5886" max="5886" width="22.81640625" style="546" customWidth="1"/>
    <col min="5887" max="5887" width="59.7265625" style="546" bestFit="1" customWidth="1"/>
    <col min="5888" max="5888" width="57.81640625" style="546" bestFit="1" customWidth="1"/>
    <col min="5889" max="5889" width="35.26953125" style="546" bestFit="1" customWidth="1"/>
    <col min="5890" max="5890" width="28.1796875" style="546" bestFit="1" customWidth="1"/>
    <col min="5891" max="5891" width="33.1796875" style="546" bestFit="1" customWidth="1"/>
    <col min="5892" max="5892" width="26" style="546" bestFit="1" customWidth="1"/>
    <col min="5893" max="5893" width="19.1796875" style="546" bestFit="1" customWidth="1"/>
    <col min="5894" max="5894" width="10.453125" style="546" customWidth="1"/>
    <col min="5895" max="5895" width="11.81640625" style="546" customWidth="1"/>
    <col min="5896" max="5896" width="14.7265625" style="546" customWidth="1"/>
    <col min="5897" max="5897" width="9" style="546" bestFit="1" customWidth="1"/>
    <col min="5898" max="6137" width="9.1796875" style="546"/>
    <col min="6138" max="6138" width="4.7265625" style="546" bestFit="1" customWidth="1"/>
    <col min="6139" max="6139" width="9.7265625" style="546" bestFit="1" customWidth="1"/>
    <col min="6140" max="6140" width="10" style="546" bestFit="1" customWidth="1"/>
    <col min="6141" max="6141" width="8.81640625" style="546" bestFit="1" customWidth="1"/>
    <col min="6142" max="6142" width="22.81640625" style="546" customWidth="1"/>
    <col min="6143" max="6143" width="59.7265625" style="546" bestFit="1" customWidth="1"/>
    <col min="6144" max="6144" width="57.81640625" style="546" bestFit="1" customWidth="1"/>
    <col min="6145" max="6145" width="35.26953125" style="546" bestFit="1" customWidth="1"/>
    <col min="6146" max="6146" width="28.1796875" style="546" bestFit="1" customWidth="1"/>
    <col min="6147" max="6147" width="33.1796875" style="546" bestFit="1" customWidth="1"/>
    <col min="6148" max="6148" width="26" style="546" bestFit="1" customWidth="1"/>
    <col min="6149" max="6149" width="19.1796875" style="546" bestFit="1" customWidth="1"/>
    <col min="6150" max="6150" width="10.453125" style="546" customWidth="1"/>
    <col min="6151" max="6151" width="11.81640625" style="546" customWidth="1"/>
    <col min="6152" max="6152" width="14.7265625" style="546" customWidth="1"/>
    <col min="6153" max="6153" width="9" style="546" bestFit="1" customWidth="1"/>
    <col min="6154" max="6393" width="9.1796875" style="546"/>
    <col min="6394" max="6394" width="4.7265625" style="546" bestFit="1" customWidth="1"/>
    <col min="6395" max="6395" width="9.7265625" style="546" bestFit="1" customWidth="1"/>
    <col min="6396" max="6396" width="10" style="546" bestFit="1" customWidth="1"/>
    <col min="6397" max="6397" width="8.81640625" style="546" bestFit="1" customWidth="1"/>
    <col min="6398" max="6398" width="22.81640625" style="546" customWidth="1"/>
    <col min="6399" max="6399" width="59.7265625" style="546" bestFit="1" customWidth="1"/>
    <col min="6400" max="6400" width="57.81640625" style="546" bestFit="1" customWidth="1"/>
    <col min="6401" max="6401" width="35.26953125" style="546" bestFit="1" customWidth="1"/>
    <col min="6402" max="6402" width="28.1796875" style="546" bestFit="1" customWidth="1"/>
    <col min="6403" max="6403" width="33.1796875" style="546" bestFit="1" customWidth="1"/>
    <col min="6404" max="6404" width="26" style="546" bestFit="1" customWidth="1"/>
    <col min="6405" max="6405" width="19.1796875" style="546" bestFit="1" customWidth="1"/>
    <col min="6406" max="6406" width="10.453125" style="546" customWidth="1"/>
    <col min="6407" max="6407" width="11.81640625" style="546" customWidth="1"/>
    <col min="6408" max="6408" width="14.7265625" style="546" customWidth="1"/>
    <col min="6409" max="6409" width="9" style="546" bestFit="1" customWidth="1"/>
    <col min="6410" max="6649" width="9.1796875" style="546"/>
    <col min="6650" max="6650" width="4.7265625" style="546" bestFit="1" customWidth="1"/>
    <col min="6651" max="6651" width="9.7265625" style="546" bestFit="1" customWidth="1"/>
    <col min="6652" max="6652" width="10" style="546" bestFit="1" customWidth="1"/>
    <col min="6653" max="6653" width="8.81640625" style="546" bestFit="1" customWidth="1"/>
    <col min="6654" max="6654" width="22.81640625" style="546" customWidth="1"/>
    <col min="6655" max="6655" width="59.7265625" style="546" bestFit="1" customWidth="1"/>
    <col min="6656" max="6656" width="57.81640625" style="546" bestFit="1" customWidth="1"/>
    <col min="6657" max="6657" width="35.26953125" style="546" bestFit="1" customWidth="1"/>
    <col min="6658" max="6658" width="28.1796875" style="546" bestFit="1" customWidth="1"/>
    <col min="6659" max="6659" width="33.1796875" style="546" bestFit="1" customWidth="1"/>
    <col min="6660" max="6660" width="26" style="546" bestFit="1" customWidth="1"/>
    <col min="6661" max="6661" width="19.1796875" style="546" bestFit="1" customWidth="1"/>
    <col min="6662" max="6662" width="10.453125" style="546" customWidth="1"/>
    <col min="6663" max="6663" width="11.81640625" style="546" customWidth="1"/>
    <col min="6664" max="6664" width="14.7265625" style="546" customWidth="1"/>
    <col min="6665" max="6665" width="9" style="546" bestFit="1" customWidth="1"/>
    <col min="6666" max="6905" width="9.1796875" style="546"/>
    <col min="6906" max="6906" width="4.7265625" style="546" bestFit="1" customWidth="1"/>
    <col min="6907" max="6907" width="9.7265625" style="546" bestFit="1" customWidth="1"/>
    <col min="6908" max="6908" width="10" style="546" bestFit="1" customWidth="1"/>
    <col min="6909" max="6909" width="8.81640625" style="546" bestFit="1" customWidth="1"/>
    <col min="6910" max="6910" width="22.81640625" style="546" customWidth="1"/>
    <col min="6911" max="6911" width="59.7265625" style="546" bestFit="1" customWidth="1"/>
    <col min="6912" max="6912" width="57.81640625" style="546" bestFit="1" customWidth="1"/>
    <col min="6913" max="6913" width="35.26953125" style="546" bestFit="1" customWidth="1"/>
    <col min="6914" max="6914" width="28.1796875" style="546" bestFit="1" customWidth="1"/>
    <col min="6915" max="6915" width="33.1796875" style="546" bestFit="1" customWidth="1"/>
    <col min="6916" max="6916" width="26" style="546" bestFit="1" customWidth="1"/>
    <col min="6917" max="6917" width="19.1796875" style="546" bestFit="1" customWidth="1"/>
    <col min="6918" max="6918" width="10.453125" style="546" customWidth="1"/>
    <col min="6919" max="6919" width="11.81640625" style="546" customWidth="1"/>
    <col min="6920" max="6920" width="14.7265625" style="546" customWidth="1"/>
    <col min="6921" max="6921" width="9" style="546" bestFit="1" customWidth="1"/>
    <col min="6922" max="7161" width="9.1796875" style="546"/>
    <col min="7162" max="7162" width="4.7265625" style="546" bestFit="1" customWidth="1"/>
    <col min="7163" max="7163" width="9.7265625" style="546" bestFit="1" customWidth="1"/>
    <col min="7164" max="7164" width="10" style="546" bestFit="1" customWidth="1"/>
    <col min="7165" max="7165" width="8.81640625" style="546" bestFit="1" customWidth="1"/>
    <col min="7166" max="7166" width="22.81640625" style="546" customWidth="1"/>
    <col min="7167" max="7167" width="59.7265625" style="546" bestFit="1" customWidth="1"/>
    <col min="7168" max="7168" width="57.81640625" style="546" bestFit="1" customWidth="1"/>
    <col min="7169" max="7169" width="35.26953125" style="546" bestFit="1" customWidth="1"/>
    <col min="7170" max="7170" width="28.1796875" style="546" bestFit="1" customWidth="1"/>
    <col min="7171" max="7171" width="33.1796875" style="546" bestFit="1" customWidth="1"/>
    <col min="7172" max="7172" width="26" style="546" bestFit="1" customWidth="1"/>
    <col min="7173" max="7173" width="19.1796875" style="546" bestFit="1" customWidth="1"/>
    <col min="7174" max="7174" width="10.453125" style="546" customWidth="1"/>
    <col min="7175" max="7175" width="11.81640625" style="546" customWidth="1"/>
    <col min="7176" max="7176" width="14.7265625" style="546" customWidth="1"/>
    <col min="7177" max="7177" width="9" style="546" bestFit="1" customWidth="1"/>
    <col min="7178" max="7417" width="9.1796875" style="546"/>
    <col min="7418" max="7418" width="4.7265625" style="546" bestFit="1" customWidth="1"/>
    <col min="7419" max="7419" width="9.7265625" style="546" bestFit="1" customWidth="1"/>
    <col min="7420" max="7420" width="10" style="546" bestFit="1" customWidth="1"/>
    <col min="7421" max="7421" width="8.81640625" style="546" bestFit="1" customWidth="1"/>
    <col min="7422" max="7422" width="22.81640625" style="546" customWidth="1"/>
    <col min="7423" max="7423" width="59.7265625" style="546" bestFit="1" customWidth="1"/>
    <col min="7424" max="7424" width="57.81640625" style="546" bestFit="1" customWidth="1"/>
    <col min="7425" max="7425" width="35.26953125" style="546" bestFit="1" customWidth="1"/>
    <col min="7426" max="7426" width="28.1796875" style="546" bestFit="1" customWidth="1"/>
    <col min="7427" max="7427" width="33.1796875" style="546" bestFit="1" customWidth="1"/>
    <col min="7428" max="7428" width="26" style="546" bestFit="1" customWidth="1"/>
    <col min="7429" max="7429" width="19.1796875" style="546" bestFit="1" customWidth="1"/>
    <col min="7430" max="7430" width="10.453125" style="546" customWidth="1"/>
    <col min="7431" max="7431" width="11.81640625" style="546" customWidth="1"/>
    <col min="7432" max="7432" width="14.7265625" style="546" customWidth="1"/>
    <col min="7433" max="7433" width="9" style="546" bestFit="1" customWidth="1"/>
    <col min="7434" max="7673" width="9.1796875" style="546"/>
    <col min="7674" max="7674" width="4.7265625" style="546" bestFit="1" customWidth="1"/>
    <col min="7675" max="7675" width="9.7265625" style="546" bestFit="1" customWidth="1"/>
    <col min="7676" max="7676" width="10" style="546" bestFit="1" customWidth="1"/>
    <col min="7677" max="7677" width="8.81640625" style="546" bestFit="1" customWidth="1"/>
    <col min="7678" max="7678" width="22.81640625" style="546" customWidth="1"/>
    <col min="7679" max="7679" width="59.7265625" style="546" bestFit="1" customWidth="1"/>
    <col min="7680" max="7680" width="57.81640625" style="546" bestFit="1" customWidth="1"/>
    <col min="7681" max="7681" width="35.26953125" style="546" bestFit="1" customWidth="1"/>
    <col min="7682" max="7682" width="28.1796875" style="546" bestFit="1" customWidth="1"/>
    <col min="7683" max="7683" width="33.1796875" style="546" bestFit="1" customWidth="1"/>
    <col min="7684" max="7684" width="26" style="546" bestFit="1" customWidth="1"/>
    <col min="7685" max="7685" width="19.1796875" style="546" bestFit="1" customWidth="1"/>
    <col min="7686" max="7686" width="10.453125" style="546" customWidth="1"/>
    <col min="7687" max="7687" width="11.81640625" style="546" customWidth="1"/>
    <col min="7688" max="7688" width="14.7265625" style="546" customWidth="1"/>
    <col min="7689" max="7689" width="9" style="546" bestFit="1" customWidth="1"/>
    <col min="7690" max="7929" width="9.1796875" style="546"/>
    <col min="7930" max="7930" width="4.7265625" style="546" bestFit="1" customWidth="1"/>
    <col min="7931" max="7931" width="9.7265625" style="546" bestFit="1" customWidth="1"/>
    <col min="7932" max="7932" width="10" style="546" bestFit="1" customWidth="1"/>
    <col min="7933" max="7933" width="8.81640625" style="546" bestFit="1" customWidth="1"/>
    <col min="7934" max="7934" width="22.81640625" style="546" customWidth="1"/>
    <col min="7935" max="7935" width="59.7265625" style="546" bestFit="1" customWidth="1"/>
    <col min="7936" max="7936" width="57.81640625" style="546" bestFit="1" customWidth="1"/>
    <col min="7937" max="7937" width="35.26953125" style="546" bestFit="1" customWidth="1"/>
    <col min="7938" max="7938" width="28.1796875" style="546" bestFit="1" customWidth="1"/>
    <col min="7939" max="7939" width="33.1796875" style="546" bestFit="1" customWidth="1"/>
    <col min="7940" max="7940" width="26" style="546" bestFit="1" customWidth="1"/>
    <col min="7941" max="7941" width="19.1796875" style="546" bestFit="1" customWidth="1"/>
    <col min="7942" max="7942" width="10.453125" style="546" customWidth="1"/>
    <col min="7943" max="7943" width="11.81640625" style="546" customWidth="1"/>
    <col min="7944" max="7944" width="14.7265625" style="546" customWidth="1"/>
    <col min="7945" max="7945" width="9" style="546" bestFit="1" customWidth="1"/>
    <col min="7946" max="8185" width="9.1796875" style="546"/>
    <col min="8186" max="8186" width="4.7265625" style="546" bestFit="1" customWidth="1"/>
    <col min="8187" max="8187" width="9.7265625" style="546" bestFit="1" customWidth="1"/>
    <col min="8188" max="8188" width="10" style="546" bestFit="1" customWidth="1"/>
    <col min="8189" max="8189" width="8.81640625" style="546" bestFit="1" customWidth="1"/>
    <col min="8190" max="8190" width="22.81640625" style="546" customWidth="1"/>
    <col min="8191" max="8191" width="59.7265625" style="546" bestFit="1" customWidth="1"/>
    <col min="8192" max="8192" width="57.81640625" style="546" bestFit="1" customWidth="1"/>
    <col min="8193" max="8193" width="35.26953125" style="546" bestFit="1" customWidth="1"/>
    <col min="8194" max="8194" width="28.1796875" style="546" bestFit="1" customWidth="1"/>
    <col min="8195" max="8195" width="33.1796875" style="546" bestFit="1" customWidth="1"/>
    <col min="8196" max="8196" width="26" style="546" bestFit="1" customWidth="1"/>
    <col min="8197" max="8197" width="19.1796875" style="546" bestFit="1" customWidth="1"/>
    <col min="8198" max="8198" width="10.453125" style="546" customWidth="1"/>
    <col min="8199" max="8199" width="11.81640625" style="546" customWidth="1"/>
    <col min="8200" max="8200" width="14.7265625" style="546" customWidth="1"/>
    <col min="8201" max="8201" width="9" style="546" bestFit="1" customWidth="1"/>
    <col min="8202" max="8441" width="9.1796875" style="546"/>
    <col min="8442" max="8442" width="4.7265625" style="546" bestFit="1" customWidth="1"/>
    <col min="8443" max="8443" width="9.7265625" style="546" bestFit="1" customWidth="1"/>
    <col min="8444" max="8444" width="10" style="546" bestFit="1" customWidth="1"/>
    <col min="8445" max="8445" width="8.81640625" style="546" bestFit="1" customWidth="1"/>
    <col min="8446" max="8446" width="22.81640625" style="546" customWidth="1"/>
    <col min="8447" max="8447" width="59.7265625" style="546" bestFit="1" customWidth="1"/>
    <col min="8448" max="8448" width="57.81640625" style="546" bestFit="1" customWidth="1"/>
    <col min="8449" max="8449" width="35.26953125" style="546" bestFit="1" customWidth="1"/>
    <col min="8450" max="8450" width="28.1796875" style="546" bestFit="1" customWidth="1"/>
    <col min="8451" max="8451" width="33.1796875" style="546" bestFit="1" customWidth="1"/>
    <col min="8452" max="8452" width="26" style="546" bestFit="1" customWidth="1"/>
    <col min="8453" max="8453" width="19.1796875" style="546" bestFit="1" customWidth="1"/>
    <col min="8454" max="8454" width="10.453125" style="546" customWidth="1"/>
    <col min="8455" max="8455" width="11.81640625" style="546" customWidth="1"/>
    <col min="8456" max="8456" width="14.7265625" style="546" customWidth="1"/>
    <col min="8457" max="8457" width="9" style="546" bestFit="1" customWidth="1"/>
    <col min="8458" max="8697" width="9.1796875" style="546"/>
    <col min="8698" max="8698" width="4.7265625" style="546" bestFit="1" customWidth="1"/>
    <col min="8699" max="8699" width="9.7265625" style="546" bestFit="1" customWidth="1"/>
    <col min="8700" max="8700" width="10" style="546" bestFit="1" customWidth="1"/>
    <col min="8701" max="8701" width="8.81640625" style="546" bestFit="1" customWidth="1"/>
    <col min="8702" max="8702" width="22.81640625" style="546" customWidth="1"/>
    <col min="8703" max="8703" width="59.7265625" style="546" bestFit="1" customWidth="1"/>
    <col min="8704" max="8704" width="57.81640625" style="546" bestFit="1" customWidth="1"/>
    <col min="8705" max="8705" width="35.26953125" style="546" bestFit="1" customWidth="1"/>
    <col min="8706" max="8706" width="28.1796875" style="546" bestFit="1" customWidth="1"/>
    <col min="8707" max="8707" width="33.1796875" style="546" bestFit="1" customWidth="1"/>
    <col min="8708" max="8708" width="26" style="546" bestFit="1" customWidth="1"/>
    <col min="8709" max="8709" width="19.1796875" style="546" bestFit="1" customWidth="1"/>
    <col min="8710" max="8710" width="10.453125" style="546" customWidth="1"/>
    <col min="8711" max="8711" width="11.81640625" style="546" customWidth="1"/>
    <col min="8712" max="8712" width="14.7265625" style="546" customWidth="1"/>
    <col min="8713" max="8713" width="9" style="546" bestFit="1" customWidth="1"/>
    <col min="8714" max="8953" width="9.1796875" style="546"/>
    <col min="8954" max="8954" width="4.7265625" style="546" bestFit="1" customWidth="1"/>
    <col min="8955" max="8955" width="9.7265625" style="546" bestFit="1" customWidth="1"/>
    <col min="8956" max="8956" width="10" style="546" bestFit="1" customWidth="1"/>
    <col min="8957" max="8957" width="8.81640625" style="546" bestFit="1" customWidth="1"/>
    <col min="8958" max="8958" width="22.81640625" style="546" customWidth="1"/>
    <col min="8959" max="8959" width="59.7265625" style="546" bestFit="1" customWidth="1"/>
    <col min="8960" max="8960" width="57.81640625" style="546" bestFit="1" customWidth="1"/>
    <col min="8961" max="8961" width="35.26953125" style="546" bestFit="1" customWidth="1"/>
    <col min="8962" max="8962" width="28.1796875" style="546" bestFit="1" customWidth="1"/>
    <col min="8963" max="8963" width="33.1796875" style="546" bestFit="1" customWidth="1"/>
    <col min="8964" max="8964" width="26" style="546" bestFit="1" customWidth="1"/>
    <col min="8965" max="8965" width="19.1796875" style="546" bestFit="1" customWidth="1"/>
    <col min="8966" max="8966" width="10.453125" style="546" customWidth="1"/>
    <col min="8967" max="8967" width="11.81640625" style="546" customWidth="1"/>
    <col min="8968" max="8968" width="14.7265625" style="546" customWidth="1"/>
    <col min="8969" max="8969" width="9" style="546" bestFit="1" customWidth="1"/>
    <col min="8970" max="9209" width="9.1796875" style="546"/>
    <col min="9210" max="9210" width="4.7265625" style="546" bestFit="1" customWidth="1"/>
    <col min="9211" max="9211" width="9.7265625" style="546" bestFit="1" customWidth="1"/>
    <col min="9212" max="9212" width="10" style="546" bestFit="1" customWidth="1"/>
    <col min="9213" max="9213" width="8.81640625" style="546" bestFit="1" customWidth="1"/>
    <col min="9214" max="9214" width="22.81640625" style="546" customWidth="1"/>
    <col min="9215" max="9215" width="59.7265625" style="546" bestFit="1" customWidth="1"/>
    <col min="9216" max="9216" width="57.81640625" style="546" bestFit="1" customWidth="1"/>
    <col min="9217" max="9217" width="35.26953125" style="546" bestFit="1" customWidth="1"/>
    <col min="9218" max="9218" width="28.1796875" style="546" bestFit="1" customWidth="1"/>
    <col min="9219" max="9219" width="33.1796875" style="546" bestFit="1" customWidth="1"/>
    <col min="9220" max="9220" width="26" style="546" bestFit="1" customWidth="1"/>
    <col min="9221" max="9221" width="19.1796875" style="546" bestFit="1" customWidth="1"/>
    <col min="9222" max="9222" width="10.453125" style="546" customWidth="1"/>
    <col min="9223" max="9223" width="11.81640625" style="546" customWidth="1"/>
    <col min="9224" max="9224" width="14.7265625" style="546" customWidth="1"/>
    <col min="9225" max="9225" width="9" style="546" bestFit="1" customWidth="1"/>
    <col min="9226" max="9465" width="9.1796875" style="546"/>
    <col min="9466" max="9466" width="4.7265625" style="546" bestFit="1" customWidth="1"/>
    <col min="9467" max="9467" width="9.7265625" style="546" bestFit="1" customWidth="1"/>
    <col min="9468" max="9468" width="10" style="546" bestFit="1" customWidth="1"/>
    <col min="9469" max="9469" width="8.81640625" style="546" bestFit="1" customWidth="1"/>
    <col min="9470" max="9470" width="22.81640625" style="546" customWidth="1"/>
    <col min="9471" max="9471" width="59.7265625" style="546" bestFit="1" customWidth="1"/>
    <col min="9472" max="9472" width="57.81640625" style="546" bestFit="1" customWidth="1"/>
    <col min="9473" max="9473" width="35.26953125" style="546" bestFit="1" customWidth="1"/>
    <col min="9474" max="9474" width="28.1796875" style="546" bestFit="1" customWidth="1"/>
    <col min="9475" max="9475" width="33.1796875" style="546" bestFit="1" customWidth="1"/>
    <col min="9476" max="9476" width="26" style="546" bestFit="1" customWidth="1"/>
    <col min="9477" max="9477" width="19.1796875" style="546" bestFit="1" customWidth="1"/>
    <col min="9478" max="9478" width="10.453125" style="546" customWidth="1"/>
    <col min="9479" max="9479" width="11.81640625" style="546" customWidth="1"/>
    <col min="9480" max="9480" width="14.7265625" style="546" customWidth="1"/>
    <col min="9481" max="9481" width="9" style="546" bestFit="1" customWidth="1"/>
    <col min="9482" max="9721" width="9.1796875" style="546"/>
    <col min="9722" max="9722" width="4.7265625" style="546" bestFit="1" customWidth="1"/>
    <col min="9723" max="9723" width="9.7265625" style="546" bestFit="1" customWidth="1"/>
    <col min="9724" max="9724" width="10" style="546" bestFit="1" customWidth="1"/>
    <col min="9725" max="9725" width="8.81640625" style="546" bestFit="1" customWidth="1"/>
    <col min="9726" max="9726" width="22.81640625" style="546" customWidth="1"/>
    <col min="9727" max="9727" width="59.7265625" style="546" bestFit="1" customWidth="1"/>
    <col min="9728" max="9728" width="57.81640625" style="546" bestFit="1" customWidth="1"/>
    <col min="9729" max="9729" width="35.26953125" style="546" bestFit="1" customWidth="1"/>
    <col min="9730" max="9730" width="28.1796875" style="546" bestFit="1" customWidth="1"/>
    <col min="9731" max="9731" width="33.1796875" style="546" bestFit="1" customWidth="1"/>
    <col min="9732" max="9732" width="26" style="546" bestFit="1" customWidth="1"/>
    <col min="9733" max="9733" width="19.1796875" style="546" bestFit="1" customWidth="1"/>
    <col min="9734" max="9734" width="10.453125" style="546" customWidth="1"/>
    <col min="9735" max="9735" width="11.81640625" style="546" customWidth="1"/>
    <col min="9736" max="9736" width="14.7265625" style="546" customWidth="1"/>
    <col min="9737" max="9737" width="9" style="546" bestFit="1" customWidth="1"/>
    <col min="9738" max="9977" width="9.1796875" style="546"/>
    <col min="9978" max="9978" width="4.7265625" style="546" bestFit="1" customWidth="1"/>
    <col min="9979" max="9979" width="9.7265625" style="546" bestFit="1" customWidth="1"/>
    <col min="9980" max="9980" width="10" style="546" bestFit="1" customWidth="1"/>
    <col min="9981" max="9981" width="8.81640625" style="546" bestFit="1" customWidth="1"/>
    <col min="9982" max="9982" width="22.81640625" style="546" customWidth="1"/>
    <col min="9983" max="9983" width="59.7265625" style="546" bestFit="1" customWidth="1"/>
    <col min="9984" max="9984" width="57.81640625" style="546" bestFit="1" customWidth="1"/>
    <col min="9985" max="9985" width="35.26953125" style="546" bestFit="1" customWidth="1"/>
    <col min="9986" max="9986" width="28.1796875" style="546" bestFit="1" customWidth="1"/>
    <col min="9987" max="9987" width="33.1796875" style="546" bestFit="1" customWidth="1"/>
    <col min="9988" max="9988" width="26" style="546" bestFit="1" customWidth="1"/>
    <col min="9989" max="9989" width="19.1796875" style="546" bestFit="1" customWidth="1"/>
    <col min="9990" max="9990" width="10.453125" style="546" customWidth="1"/>
    <col min="9991" max="9991" width="11.81640625" style="546" customWidth="1"/>
    <col min="9992" max="9992" width="14.7265625" style="546" customWidth="1"/>
    <col min="9993" max="9993" width="9" style="546" bestFit="1" customWidth="1"/>
    <col min="9994" max="10233" width="9.1796875" style="546"/>
    <col min="10234" max="10234" width="4.7265625" style="546" bestFit="1" customWidth="1"/>
    <col min="10235" max="10235" width="9.7265625" style="546" bestFit="1" customWidth="1"/>
    <col min="10236" max="10236" width="10" style="546" bestFit="1" customWidth="1"/>
    <col min="10237" max="10237" width="8.81640625" style="546" bestFit="1" customWidth="1"/>
    <col min="10238" max="10238" width="22.81640625" style="546" customWidth="1"/>
    <col min="10239" max="10239" width="59.7265625" style="546" bestFit="1" customWidth="1"/>
    <col min="10240" max="10240" width="57.81640625" style="546" bestFit="1" customWidth="1"/>
    <col min="10241" max="10241" width="35.26953125" style="546" bestFit="1" customWidth="1"/>
    <col min="10242" max="10242" width="28.1796875" style="546" bestFit="1" customWidth="1"/>
    <col min="10243" max="10243" width="33.1796875" style="546" bestFit="1" customWidth="1"/>
    <col min="10244" max="10244" width="26" style="546" bestFit="1" customWidth="1"/>
    <col min="10245" max="10245" width="19.1796875" style="546" bestFit="1" customWidth="1"/>
    <col min="10246" max="10246" width="10.453125" style="546" customWidth="1"/>
    <col min="10247" max="10247" width="11.81640625" style="546" customWidth="1"/>
    <col min="10248" max="10248" width="14.7265625" style="546" customWidth="1"/>
    <col min="10249" max="10249" width="9" style="546" bestFit="1" customWidth="1"/>
    <col min="10250" max="10489" width="9.1796875" style="546"/>
    <col min="10490" max="10490" width="4.7265625" style="546" bestFit="1" customWidth="1"/>
    <col min="10491" max="10491" width="9.7265625" style="546" bestFit="1" customWidth="1"/>
    <col min="10492" max="10492" width="10" style="546" bestFit="1" customWidth="1"/>
    <col min="10493" max="10493" width="8.81640625" style="546" bestFit="1" customWidth="1"/>
    <col min="10494" max="10494" width="22.81640625" style="546" customWidth="1"/>
    <col min="10495" max="10495" width="59.7265625" style="546" bestFit="1" customWidth="1"/>
    <col min="10496" max="10496" width="57.81640625" style="546" bestFit="1" customWidth="1"/>
    <col min="10497" max="10497" width="35.26953125" style="546" bestFit="1" customWidth="1"/>
    <col min="10498" max="10498" width="28.1796875" style="546" bestFit="1" customWidth="1"/>
    <col min="10499" max="10499" width="33.1796875" style="546" bestFit="1" customWidth="1"/>
    <col min="10500" max="10500" width="26" style="546" bestFit="1" customWidth="1"/>
    <col min="10501" max="10501" width="19.1796875" style="546" bestFit="1" customWidth="1"/>
    <col min="10502" max="10502" width="10.453125" style="546" customWidth="1"/>
    <col min="10503" max="10503" width="11.81640625" style="546" customWidth="1"/>
    <col min="10504" max="10504" width="14.7265625" style="546" customWidth="1"/>
    <col min="10505" max="10505" width="9" style="546" bestFit="1" customWidth="1"/>
    <col min="10506" max="10745" width="9.1796875" style="546"/>
    <col min="10746" max="10746" width="4.7265625" style="546" bestFit="1" customWidth="1"/>
    <col min="10747" max="10747" width="9.7265625" style="546" bestFit="1" customWidth="1"/>
    <col min="10748" max="10748" width="10" style="546" bestFit="1" customWidth="1"/>
    <col min="10749" max="10749" width="8.81640625" style="546" bestFit="1" customWidth="1"/>
    <col min="10750" max="10750" width="22.81640625" style="546" customWidth="1"/>
    <col min="10751" max="10751" width="59.7265625" style="546" bestFit="1" customWidth="1"/>
    <col min="10752" max="10752" width="57.81640625" style="546" bestFit="1" customWidth="1"/>
    <col min="10753" max="10753" width="35.26953125" style="546" bestFit="1" customWidth="1"/>
    <col min="10754" max="10754" width="28.1796875" style="546" bestFit="1" customWidth="1"/>
    <col min="10755" max="10755" width="33.1796875" style="546" bestFit="1" customWidth="1"/>
    <col min="10756" max="10756" width="26" style="546" bestFit="1" customWidth="1"/>
    <col min="10757" max="10757" width="19.1796875" style="546" bestFit="1" customWidth="1"/>
    <col min="10758" max="10758" width="10.453125" style="546" customWidth="1"/>
    <col min="10759" max="10759" width="11.81640625" style="546" customWidth="1"/>
    <col min="10760" max="10760" width="14.7265625" style="546" customWidth="1"/>
    <col min="10761" max="10761" width="9" style="546" bestFit="1" customWidth="1"/>
    <col min="10762" max="11001" width="9.1796875" style="546"/>
    <col min="11002" max="11002" width="4.7265625" style="546" bestFit="1" customWidth="1"/>
    <col min="11003" max="11003" width="9.7265625" style="546" bestFit="1" customWidth="1"/>
    <col min="11004" max="11004" width="10" style="546" bestFit="1" customWidth="1"/>
    <col min="11005" max="11005" width="8.81640625" style="546" bestFit="1" customWidth="1"/>
    <col min="11006" max="11006" width="22.81640625" style="546" customWidth="1"/>
    <col min="11007" max="11007" width="59.7265625" style="546" bestFit="1" customWidth="1"/>
    <col min="11008" max="11008" width="57.81640625" style="546" bestFit="1" customWidth="1"/>
    <col min="11009" max="11009" width="35.26953125" style="546" bestFit="1" customWidth="1"/>
    <col min="11010" max="11010" width="28.1796875" style="546" bestFit="1" customWidth="1"/>
    <col min="11011" max="11011" width="33.1796875" style="546" bestFit="1" customWidth="1"/>
    <col min="11012" max="11012" width="26" style="546" bestFit="1" customWidth="1"/>
    <col min="11013" max="11013" width="19.1796875" style="546" bestFit="1" customWidth="1"/>
    <col min="11014" max="11014" width="10.453125" style="546" customWidth="1"/>
    <col min="11015" max="11015" width="11.81640625" style="546" customWidth="1"/>
    <col min="11016" max="11016" width="14.7265625" style="546" customWidth="1"/>
    <col min="11017" max="11017" width="9" style="546" bestFit="1" customWidth="1"/>
    <col min="11018" max="11257" width="9.1796875" style="546"/>
    <col min="11258" max="11258" width="4.7265625" style="546" bestFit="1" customWidth="1"/>
    <col min="11259" max="11259" width="9.7265625" style="546" bestFit="1" customWidth="1"/>
    <col min="11260" max="11260" width="10" style="546" bestFit="1" customWidth="1"/>
    <col min="11261" max="11261" width="8.81640625" style="546" bestFit="1" customWidth="1"/>
    <col min="11262" max="11262" width="22.81640625" style="546" customWidth="1"/>
    <col min="11263" max="11263" width="59.7265625" style="546" bestFit="1" customWidth="1"/>
    <col min="11264" max="11264" width="57.81640625" style="546" bestFit="1" customWidth="1"/>
    <col min="11265" max="11265" width="35.26953125" style="546" bestFit="1" customWidth="1"/>
    <col min="11266" max="11266" width="28.1796875" style="546" bestFit="1" customWidth="1"/>
    <col min="11267" max="11267" width="33.1796875" style="546" bestFit="1" customWidth="1"/>
    <col min="11268" max="11268" width="26" style="546" bestFit="1" customWidth="1"/>
    <col min="11269" max="11269" width="19.1796875" style="546" bestFit="1" customWidth="1"/>
    <col min="11270" max="11270" width="10.453125" style="546" customWidth="1"/>
    <col min="11271" max="11271" width="11.81640625" style="546" customWidth="1"/>
    <col min="11272" max="11272" width="14.7265625" style="546" customWidth="1"/>
    <col min="11273" max="11273" width="9" style="546" bestFit="1" customWidth="1"/>
    <col min="11274" max="11513" width="9.1796875" style="546"/>
    <col min="11514" max="11514" width="4.7265625" style="546" bestFit="1" customWidth="1"/>
    <col min="11515" max="11515" width="9.7265625" style="546" bestFit="1" customWidth="1"/>
    <col min="11516" max="11516" width="10" style="546" bestFit="1" customWidth="1"/>
    <col min="11517" max="11517" width="8.81640625" style="546" bestFit="1" customWidth="1"/>
    <col min="11518" max="11518" width="22.81640625" style="546" customWidth="1"/>
    <col min="11519" max="11519" width="59.7265625" style="546" bestFit="1" customWidth="1"/>
    <col min="11520" max="11520" width="57.81640625" style="546" bestFit="1" customWidth="1"/>
    <col min="11521" max="11521" width="35.26953125" style="546" bestFit="1" customWidth="1"/>
    <col min="11522" max="11522" width="28.1796875" style="546" bestFit="1" customWidth="1"/>
    <col min="11523" max="11523" width="33.1796875" style="546" bestFit="1" customWidth="1"/>
    <col min="11524" max="11524" width="26" style="546" bestFit="1" customWidth="1"/>
    <col min="11525" max="11525" width="19.1796875" style="546" bestFit="1" customWidth="1"/>
    <col min="11526" max="11526" width="10.453125" style="546" customWidth="1"/>
    <col min="11527" max="11527" width="11.81640625" style="546" customWidth="1"/>
    <col min="11528" max="11528" width="14.7265625" style="546" customWidth="1"/>
    <col min="11529" max="11529" width="9" style="546" bestFit="1" customWidth="1"/>
    <col min="11530" max="11769" width="9.1796875" style="546"/>
    <col min="11770" max="11770" width="4.7265625" style="546" bestFit="1" customWidth="1"/>
    <col min="11771" max="11771" width="9.7265625" style="546" bestFit="1" customWidth="1"/>
    <col min="11772" max="11772" width="10" style="546" bestFit="1" customWidth="1"/>
    <col min="11773" max="11773" width="8.81640625" style="546" bestFit="1" customWidth="1"/>
    <col min="11774" max="11774" width="22.81640625" style="546" customWidth="1"/>
    <col min="11775" max="11775" width="59.7265625" style="546" bestFit="1" customWidth="1"/>
    <col min="11776" max="11776" width="57.81640625" style="546" bestFit="1" customWidth="1"/>
    <col min="11777" max="11777" width="35.26953125" style="546" bestFit="1" customWidth="1"/>
    <col min="11778" max="11778" width="28.1796875" style="546" bestFit="1" customWidth="1"/>
    <col min="11779" max="11779" width="33.1796875" style="546" bestFit="1" customWidth="1"/>
    <col min="11780" max="11780" width="26" style="546" bestFit="1" customWidth="1"/>
    <col min="11781" max="11781" width="19.1796875" style="546" bestFit="1" customWidth="1"/>
    <col min="11782" max="11782" width="10.453125" style="546" customWidth="1"/>
    <col min="11783" max="11783" width="11.81640625" style="546" customWidth="1"/>
    <col min="11784" max="11784" width="14.7265625" style="546" customWidth="1"/>
    <col min="11785" max="11785" width="9" style="546" bestFit="1" customWidth="1"/>
    <col min="11786" max="12025" width="9.1796875" style="546"/>
    <col min="12026" max="12026" width="4.7265625" style="546" bestFit="1" customWidth="1"/>
    <col min="12027" max="12027" width="9.7265625" style="546" bestFit="1" customWidth="1"/>
    <col min="12028" max="12028" width="10" style="546" bestFit="1" customWidth="1"/>
    <col min="12029" max="12029" width="8.81640625" style="546" bestFit="1" customWidth="1"/>
    <col min="12030" max="12030" width="22.81640625" style="546" customWidth="1"/>
    <col min="12031" max="12031" width="59.7265625" style="546" bestFit="1" customWidth="1"/>
    <col min="12032" max="12032" width="57.81640625" style="546" bestFit="1" customWidth="1"/>
    <col min="12033" max="12033" width="35.26953125" style="546" bestFit="1" customWidth="1"/>
    <col min="12034" max="12034" width="28.1796875" style="546" bestFit="1" customWidth="1"/>
    <col min="12035" max="12035" width="33.1796875" style="546" bestFit="1" customWidth="1"/>
    <col min="12036" max="12036" width="26" style="546" bestFit="1" customWidth="1"/>
    <col min="12037" max="12037" width="19.1796875" style="546" bestFit="1" customWidth="1"/>
    <col min="12038" max="12038" width="10.453125" style="546" customWidth="1"/>
    <col min="12039" max="12039" width="11.81640625" style="546" customWidth="1"/>
    <col min="12040" max="12040" width="14.7265625" style="546" customWidth="1"/>
    <col min="12041" max="12041" width="9" style="546" bestFit="1" customWidth="1"/>
    <col min="12042" max="12281" width="9.1796875" style="546"/>
    <col min="12282" max="12282" width="4.7265625" style="546" bestFit="1" customWidth="1"/>
    <col min="12283" max="12283" width="9.7265625" style="546" bestFit="1" customWidth="1"/>
    <col min="12284" max="12284" width="10" style="546" bestFit="1" customWidth="1"/>
    <col min="12285" max="12285" width="8.81640625" style="546" bestFit="1" customWidth="1"/>
    <col min="12286" max="12286" width="22.81640625" style="546" customWidth="1"/>
    <col min="12287" max="12287" width="59.7265625" style="546" bestFit="1" customWidth="1"/>
    <col min="12288" max="12288" width="57.81640625" style="546" bestFit="1" customWidth="1"/>
    <col min="12289" max="12289" width="35.26953125" style="546" bestFit="1" customWidth="1"/>
    <col min="12290" max="12290" width="28.1796875" style="546" bestFit="1" customWidth="1"/>
    <col min="12291" max="12291" width="33.1796875" style="546" bestFit="1" customWidth="1"/>
    <col min="12292" max="12292" width="26" style="546" bestFit="1" customWidth="1"/>
    <col min="12293" max="12293" width="19.1796875" style="546" bestFit="1" customWidth="1"/>
    <col min="12294" max="12294" width="10.453125" style="546" customWidth="1"/>
    <col min="12295" max="12295" width="11.81640625" style="546" customWidth="1"/>
    <col min="12296" max="12296" width="14.7265625" style="546" customWidth="1"/>
    <col min="12297" max="12297" width="9" style="546" bestFit="1" customWidth="1"/>
    <col min="12298" max="12537" width="9.1796875" style="546"/>
    <col min="12538" max="12538" width="4.7265625" style="546" bestFit="1" customWidth="1"/>
    <col min="12539" max="12539" width="9.7265625" style="546" bestFit="1" customWidth="1"/>
    <col min="12540" max="12540" width="10" style="546" bestFit="1" customWidth="1"/>
    <col min="12541" max="12541" width="8.81640625" style="546" bestFit="1" customWidth="1"/>
    <col min="12542" max="12542" width="22.81640625" style="546" customWidth="1"/>
    <col min="12543" max="12543" width="59.7265625" style="546" bestFit="1" customWidth="1"/>
    <col min="12544" max="12544" width="57.81640625" style="546" bestFit="1" customWidth="1"/>
    <col min="12545" max="12545" width="35.26953125" style="546" bestFit="1" customWidth="1"/>
    <col min="12546" max="12546" width="28.1796875" style="546" bestFit="1" customWidth="1"/>
    <col min="12547" max="12547" width="33.1796875" style="546" bestFit="1" customWidth="1"/>
    <col min="12548" max="12548" width="26" style="546" bestFit="1" customWidth="1"/>
    <col min="12549" max="12549" width="19.1796875" style="546" bestFit="1" customWidth="1"/>
    <col min="12550" max="12550" width="10.453125" style="546" customWidth="1"/>
    <col min="12551" max="12551" width="11.81640625" style="546" customWidth="1"/>
    <col min="12552" max="12552" width="14.7265625" style="546" customWidth="1"/>
    <col min="12553" max="12553" width="9" style="546" bestFit="1" customWidth="1"/>
    <col min="12554" max="12793" width="9.1796875" style="546"/>
    <col min="12794" max="12794" width="4.7265625" style="546" bestFit="1" customWidth="1"/>
    <col min="12795" max="12795" width="9.7265625" style="546" bestFit="1" customWidth="1"/>
    <col min="12796" max="12796" width="10" style="546" bestFit="1" customWidth="1"/>
    <col min="12797" max="12797" width="8.81640625" style="546" bestFit="1" customWidth="1"/>
    <col min="12798" max="12798" width="22.81640625" style="546" customWidth="1"/>
    <col min="12799" max="12799" width="59.7265625" style="546" bestFit="1" customWidth="1"/>
    <col min="12800" max="12800" width="57.81640625" style="546" bestFit="1" customWidth="1"/>
    <col min="12801" max="12801" width="35.26953125" style="546" bestFit="1" customWidth="1"/>
    <col min="12802" max="12802" width="28.1796875" style="546" bestFit="1" customWidth="1"/>
    <col min="12803" max="12803" width="33.1796875" style="546" bestFit="1" customWidth="1"/>
    <col min="12804" max="12804" width="26" style="546" bestFit="1" customWidth="1"/>
    <col min="12805" max="12805" width="19.1796875" style="546" bestFit="1" customWidth="1"/>
    <col min="12806" max="12806" width="10.453125" style="546" customWidth="1"/>
    <col min="12807" max="12807" width="11.81640625" style="546" customWidth="1"/>
    <col min="12808" max="12808" width="14.7265625" style="546" customWidth="1"/>
    <col min="12809" max="12809" width="9" style="546" bestFit="1" customWidth="1"/>
    <col min="12810" max="13049" width="9.1796875" style="546"/>
    <col min="13050" max="13050" width="4.7265625" style="546" bestFit="1" customWidth="1"/>
    <col min="13051" max="13051" width="9.7265625" style="546" bestFit="1" customWidth="1"/>
    <col min="13052" max="13052" width="10" style="546" bestFit="1" customWidth="1"/>
    <col min="13053" max="13053" width="8.81640625" style="546" bestFit="1" customWidth="1"/>
    <col min="13054" max="13054" width="22.81640625" style="546" customWidth="1"/>
    <col min="13055" max="13055" width="59.7265625" style="546" bestFit="1" customWidth="1"/>
    <col min="13056" max="13056" width="57.81640625" style="546" bestFit="1" customWidth="1"/>
    <col min="13057" max="13057" width="35.26953125" style="546" bestFit="1" customWidth="1"/>
    <col min="13058" max="13058" width="28.1796875" style="546" bestFit="1" customWidth="1"/>
    <col min="13059" max="13059" width="33.1796875" style="546" bestFit="1" customWidth="1"/>
    <col min="13060" max="13060" width="26" style="546" bestFit="1" customWidth="1"/>
    <col min="13061" max="13061" width="19.1796875" style="546" bestFit="1" customWidth="1"/>
    <col min="13062" max="13062" width="10.453125" style="546" customWidth="1"/>
    <col min="13063" max="13063" width="11.81640625" style="546" customWidth="1"/>
    <col min="13064" max="13064" width="14.7265625" style="546" customWidth="1"/>
    <col min="13065" max="13065" width="9" style="546" bestFit="1" customWidth="1"/>
    <col min="13066" max="13305" width="9.1796875" style="546"/>
    <col min="13306" max="13306" width="4.7265625" style="546" bestFit="1" customWidth="1"/>
    <col min="13307" max="13307" width="9.7265625" style="546" bestFit="1" customWidth="1"/>
    <col min="13308" max="13308" width="10" style="546" bestFit="1" customWidth="1"/>
    <col min="13309" max="13309" width="8.81640625" style="546" bestFit="1" customWidth="1"/>
    <col min="13310" max="13310" width="22.81640625" style="546" customWidth="1"/>
    <col min="13311" max="13311" width="59.7265625" style="546" bestFit="1" customWidth="1"/>
    <col min="13312" max="13312" width="57.81640625" style="546" bestFit="1" customWidth="1"/>
    <col min="13313" max="13313" width="35.26953125" style="546" bestFit="1" customWidth="1"/>
    <col min="13314" max="13314" width="28.1796875" style="546" bestFit="1" customWidth="1"/>
    <col min="13315" max="13315" width="33.1796875" style="546" bestFit="1" customWidth="1"/>
    <col min="13316" max="13316" width="26" style="546" bestFit="1" customWidth="1"/>
    <col min="13317" max="13317" width="19.1796875" style="546" bestFit="1" customWidth="1"/>
    <col min="13318" max="13318" width="10.453125" style="546" customWidth="1"/>
    <col min="13319" max="13319" width="11.81640625" style="546" customWidth="1"/>
    <col min="13320" max="13320" width="14.7265625" style="546" customWidth="1"/>
    <col min="13321" max="13321" width="9" style="546" bestFit="1" customWidth="1"/>
    <col min="13322" max="13561" width="9.1796875" style="546"/>
    <col min="13562" max="13562" width="4.7265625" style="546" bestFit="1" customWidth="1"/>
    <col min="13563" max="13563" width="9.7265625" style="546" bestFit="1" customWidth="1"/>
    <col min="13564" max="13564" width="10" style="546" bestFit="1" customWidth="1"/>
    <col min="13565" max="13565" width="8.81640625" style="546" bestFit="1" customWidth="1"/>
    <col min="13566" max="13566" width="22.81640625" style="546" customWidth="1"/>
    <col min="13567" max="13567" width="59.7265625" style="546" bestFit="1" customWidth="1"/>
    <col min="13568" max="13568" width="57.81640625" style="546" bestFit="1" customWidth="1"/>
    <col min="13569" max="13569" width="35.26953125" style="546" bestFit="1" customWidth="1"/>
    <col min="13570" max="13570" width="28.1796875" style="546" bestFit="1" customWidth="1"/>
    <col min="13571" max="13571" width="33.1796875" style="546" bestFit="1" customWidth="1"/>
    <col min="13572" max="13572" width="26" style="546" bestFit="1" customWidth="1"/>
    <col min="13573" max="13573" width="19.1796875" style="546" bestFit="1" customWidth="1"/>
    <col min="13574" max="13574" width="10.453125" style="546" customWidth="1"/>
    <col min="13575" max="13575" width="11.81640625" style="546" customWidth="1"/>
    <col min="13576" max="13576" width="14.7265625" style="546" customWidth="1"/>
    <col min="13577" max="13577" width="9" style="546" bestFit="1" customWidth="1"/>
    <col min="13578" max="13817" width="9.1796875" style="546"/>
    <col min="13818" max="13818" width="4.7265625" style="546" bestFit="1" customWidth="1"/>
    <col min="13819" max="13819" width="9.7265625" style="546" bestFit="1" customWidth="1"/>
    <col min="13820" max="13820" width="10" style="546" bestFit="1" customWidth="1"/>
    <col min="13821" max="13821" width="8.81640625" style="546" bestFit="1" customWidth="1"/>
    <col min="13822" max="13822" width="22.81640625" style="546" customWidth="1"/>
    <col min="13823" max="13823" width="59.7265625" style="546" bestFit="1" customWidth="1"/>
    <col min="13824" max="13824" width="57.81640625" style="546" bestFit="1" customWidth="1"/>
    <col min="13825" max="13825" width="35.26953125" style="546" bestFit="1" customWidth="1"/>
    <col min="13826" max="13826" width="28.1796875" style="546" bestFit="1" customWidth="1"/>
    <col min="13827" max="13827" width="33.1796875" style="546" bestFit="1" customWidth="1"/>
    <col min="13828" max="13828" width="26" style="546" bestFit="1" customWidth="1"/>
    <col min="13829" max="13829" width="19.1796875" style="546" bestFit="1" customWidth="1"/>
    <col min="13830" max="13830" width="10.453125" style="546" customWidth="1"/>
    <col min="13831" max="13831" width="11.81640625" style="546" customWidth="1"/>
    <col min="13832" max="13832" width="14.7265625" style="546" customWidth="1"/>
    <col min="13833" max="13833" width="9" style="546" bestFit="1" customWidth="1"/>
    <col min="13834" max="14073" width="9.1796875" style="546"/>
    <col min="14074" max="14074" width="4.7265625" style="546" bestFit="1" customWidth="1"/>
    <col min="14075" max="14075" width="9.7265625" style="546" bestFit="1" customWidth="1"/>
    <col min="14076" max="14076" width="10" style="546" bestFit="1" customWidth="1"/>
    <col min="14077" max="14077" width="8.81640625" style="546" bestFit="1" customWidth="1"/>
    <col min="14078" max="14078" width="22.81640625" style="546" customWidth="1"/>
    <col min="14079" max="14079" width="59.7265625" style="546" bestFit="1" customWidth="1"/>
    <col min="14080" max="14080" width="57.81640625" style="546" bestFit="1" customWidth="1"/>
    <col min="14081" max="14081" width="35.26953125" style="546" bestFit="1" customWidth="1"/>
    <col min="14082" max="14082" width="28.1796875" style="546" bestFit="1" customWidth="1"/>
    <col min="14083" max="14083" width="33.1796875" style="546" bestFit="1" customWidth="1"/>
    <col min="14084" max="14084" width="26" style="546" bestFit="1" customWidth="1"/>
    <col min="14085" max="14085" width="19.1796875" style="546" bestFit="1" customWidth="1"/>
    <col min="14086" max="14086" width="10.453125" style="546" customWidth="1"/>
    <col min="14087" max="14087" width="11.81640625" style="546" customWidth="1"/>
    <col min="14088" max="14088" width="14.7265625" style="546" customWidth="1"/>
    <col min="14089" max="14089" width="9" style="546" bestFit="1" customWidth="1"/>
    <col min="14090" max="14329" width="9.1796875" style="546"/>
    <col min="14330" max="14330" width="4.7265625" style="546" bestFit="1" customWidth="1"/>
    <col min="14331" max="14331" width="9.7265625" style="546" bestFit="1" customWidth="1"/>
    <col min="14332" max="14332" width="10" style="546" bestFit="1" customWidth="1"/>
    <col min="14333" max="14333" width="8.81640625" style="546" bestFit="1" customWidth="1"/>
    <col min="14334" max="14334" width="22.81640625" style="546" customWidth="1"/>
    <col min="14335" max="14335" width="59.7265625" style="546" bestFit="1" customWidth="1"/>
    <col min="14336" max="14336" width="57.81640625" style="546" bestFit="1" customWidth="1"/>
    <col min="14337" max="14337" width="35.26953125" style="546" bestFit="1" customWidth="1"/>
    <col min="14338" max="14338" width="28.1796875" style="546" bestFit="1" customWidth="1"/>
    <col min="14339" max="14339" width="33.1796875" style="546" bestFit="1" customWidth="1"/>
    <col min="14340" max="14340" width="26" style="546" bestFit="1" customWidth="1"/>
    <col min="14341" max="14341" width="19.1796875" style="546" bestFit="1" customWidth="1"/>
    <col min="14342" max="14342" width="10.453125" style="546" customWidth="1"/>
    <col min="14343" max="14343" width="11.81640625" style="546" customWidth="1"/>
    <col min="14344" max="14344" width="14.7265625" style="546" customWidth="1"/>
    <col min="14345" max="14345" width="9" style="546" bestFit="1" customWidth="1"/>
    <col min="14346" max="14585" width="9.1796875" style="546"/>
    <col min="14586" max="14586" width="4.7265625" style="546" bestFit="1" customWidth="1"/>
    <col min="14587" max="14587" width="9.7265625" style="546" bestFit="1" customWidth="1"/>
    <col min="14588" max="14588" width="10" style="546" bestFit="1" customWidth="1"/>
    <col min="14589" max="14589" width="8.81640625" style="546" bestFit="1" customWidth="1"/>
    <col min="14590" max="14590" width="22.81640625" style="546" customWidth="1"/>
    <col min="14591" max="14591" width="59.7265625" style="546" bestFit="1" customWidth="1"/>
    <col min="14592" max="14592" width="57.81640625" style="546" bestFit="1" customWidth="1"/>
    <col min="14593" max="14593" width="35.26953125" style="546" bestFit="1" customWidth="1"/>
    <col min="14594" max="14594" width="28.1796875" style="546" bestFit="1" customWidth="1"/>
    <col min="14595" max="14595" width="33.1796875" style="546" bestFit="1" customWidth="1"/>
    <col min="14596" max="14596" width="26" style="546" bestFit="1" customWidth="1"/>
    <col min="14597" max="14597" width="19.1796875" style="546" bestFit="1" customWidth="1"/>
    <col min="14598" max="14598" width="10.453125" style="546" customWidth="1"/>
    <col min="14599" max="14599" width="11.81640625" style="546" customWidth="1"/>
    <col min="14600" max="14600" width="14.7265625" style="546" customWidth="1"/>
    <col min="14601" max="14601" width="9" style="546" bestFit="1" customWidth="1"/>
    <col min="14602" max="14841" width="9.1796875" style="546"/>
    <col min="14842" max="14842" width="4.7265625" style="546" bestFit="1" customWidth="1"/>
    <col min="14843" max="14843" width="9.7265625" style="546" bestFit="1" customWidth="1"/>
    <col min="14844" max="14844" width="10" style="546" bestFit="1" customWidth="1"/>
    <col min="14845" max="14845" width="8.81640625" style="546" bestFit="1" customWidth="1"/>
    <col min="14846" max="14846" width="22.81640625" style="546" customWidth="1"/>
    <col min="14847" max="14847" width="59.7265625" style="546" bestFit="1" customWidth="1"/>
    <col min="14848" max="14848" width="57.81640625" style="546" bestFit="1" customWidth="1"/>
    <col min="14849" max="14849" width="35.26953125" style="546" bestFit="1" customWidth="1"/>
    <col min="14850" max="14850" width="28.1796875" style="546" bestFit="1" customWidth="1"/>
    <col min="14851" max="14851" width="33.1796875" style="546" bestFit="1" customWidth="1"/>
    <col min="14852" max="14852" width="26" style="546" bestFit="1" customWidth="1"/>
    <col min="14853" max="14853" width="19.1796875" style="546" bestFit="1" customWidth="1"/>
    <col min="14854" max="14854" width="10.453125" style="546" customWidth="1"/>
    <col min="14855" max="14855" width="11.81640625" style="546" customWidth="1"/>
    <col min="14856" max="14856" width="14.7265625" style="546" customWidth="1"/>
    <col min="14857" max="14857" width="9" style="546" bestFit="1" customWidth="1"/>
    <col min="14858" max="15097" width="9.1796875" style="546"/>
    <col min="15098" max="15098" width="4.7265625" style="546" bestFit="1" customWidth="1"/>
    <col min="15099" max="15099" width="9.7265625" style="546" bestFit="1" customWidth="1"/>
    <col min="15100" max="15100" width="10" style="546" bestFit="1" customWidth="1"/>
    <col min="15101" max="15101" width="8.81640625" style="546" bestFit="1" customWidth="1"/>
    <col min="15102" max="15102" width="22.81640625" style="546" customWidth="1"/>
    <col min="15103" max="15103" width="59.7265625" style="546" bestFit="1" customWidth="1"/>
    <col min="15104" max="15104" width="57.81640625" style="546" bestFit="1" customWidth="1"/>
    <col min="15105" max="15105" width="35.26953125" style="546" bestFit="1" customWidth="1"/>
    <col min="15106" max="15106" width="28.1796875" style="546" bestFit="1" customWidth="1"/>
    <col min="15107" max="15107" width="33.1796875" style="546" bestFit="1" customWidth="1"/>
    <col min="15108" max="15108" width="26" style="546" bestFit="1" customWidth="1"/>
    <col min="15109" max="15109" width="19.1796875" style="546" bestFit="1" customWidth="1"/>
    <col min="15110" max="15110" width="10.453125" style="546" customWidth="1"/>
    <col min="15111" max="15111" width="11.81640625" style="546" customWidth="1"/>
    <col min="15112" max="15112" width="14.7265625" style="546" customWidth="1"/>
    <col min="15113" max="15113" width="9" style="546" bestFit="1" customWidth="1"/>
    <col min="15114" max="15353" width="9.1796875" style="546"/>
    <col min="15354" max="15354" width="4.7265625" style="546" bestFit="1" customWidth="1"/>
    <col min="15355" max="15355" width="9.7265625" style="546" bestFit="1" customWidth="1"/>
    <col min="15356" max="15356" width="10" style="546" bestFit="1" customWidth="1"/>
    <col min="15357" max="15357" width="8.81640625" style="546" bestFit="1" customWidth="1"/>
    <col min="15358" max="15358" width="22.81640625" style="546" customWidth="1"/>
    <col min="15359" max="15359" width="59.7265625" style="546" bestFit="1" customWidth="1"/>
    <col min="15360" max="15360" width="57.81640625" style="546" bestFit="1" customWidth="1"/>
    <col min="15361" max="15361" width="35.26953125" style="546" bestFit="1" customWidth="1"/>
    <col min="15362" max="15362" width="28.1796875" style="546" bestFit="1" customWidth="1"/>
    <col min="15363" max="15363" width="33.1796875" style="546" bestFit="1" customWidth="1"/>
    <col min="15364" max="15364" width="26" style="546" bestFit="1" customWidth="1"/>
    <col min="15365" max="15365" width="19.1796875" style="546" bestFit="1" customWidth="1"/>
    <col min="15366" max="15366" width="10.453125" style="546" customWidth="1"/>
    <col min="15367" max="15367" width="11.81640625" style="546" customWidth="1"/>
    <col min="15368" max="15368" width="14.7265625" style="546" customWidth="1"/>
    <col min="15369" max="15369" width="9" style="546" bestFit="1" customWidth="1"/>
    <col min="15370" max="15609" width="9.1796875" style="546"/>
    <col min="15610" max="15610" width="4.7265625" style="546" bestFit="1" customWidth="1"/>
    <col min="15611" max="15611" width="9.7265625" style="546" bestFit="1" customWidth="1"/>
    <col min="15612" max="15612" width="10" style="546" bestFit="1" customWidth="1"/>
    <col min="15613" max="15613" width="8.81640625" style="546" bestFit="1" customWidth="1"/>
    <col min="15614" max="15614" width="22.81640625" style="546" customWidth="1"/>
    <col min="15615" max="15615" width="59.7265625" style="546" bestFit="1" customWidth="1"/>
    <col min="15616" max="15616" width="57.81640625" style="546" bestFit="1" customWidth="1"/>
    <col min="15617" max="15617" width="35.26953125" style="546" bestFit="1" customWidth="1"/>
    <col min="15618" max="15618" width="28.1796875" style="546" bestFit="1" customWidth="1"/>
    <col min="15619" max="15619" width="33.1796875" style="546" bestFit="1" customWidth="1"/>
    <col min="15620" max="15620" width="26" style="546" bestFit="1" customWidth="1"/>
    <col min="15621" max="15621" width="19.1796875" style="546" bestFit="1" customWidth="1"/>
    <col min="15622" max="15622" width="10.453125" style="546" customWidth="1"/>
    <col min="15623" max="15623" width="11.81640625" style="546" customWidth="1"/>
    <col min="15624" max="15624" width="14.7265625" style="546" customWidth="1"/>
    <col min="15625" max="15625" width="9" style="546" bestFit="1" customWidth="1"/>
    <col min="15626" max="15865" width="9.1796875" style="546"/>
    <col min="15866" max="15866" width="4.7265625" style="546" bestFit="1" customWidth="1"/>
    <col min="15867" max="15867" width="9.7265625" style="546" bestFit="1" customWidth="1"/>
    <col min="15868" max="15868" width="10" style="546" bestFit="1" customWidth="1"/>
    <col min="15869" max="15869" width="8.81640625" style="546" bestFit="1" customWidth="1"/>
    <col min="15870" max="15870" width="22.81640625" style="546" customWidth="1"/>
    <col min="15871" max="15871" width="59.7265625" style="546" bestFit="1" customWidth="1"/>
    <col min="15872" max="15872" width="57.81640625" style="546" bestFit="1" customWidth="1"/>
    <col min="15873" max="15873" width="35.26953125" style="546" bestFit="1" customWidth="1"/>
    <col min="15874" max="15874" width="28.1796875" style="546" bestFit="1" customWidth="1"/>
    <col min="15875" max="15875" width="33.1796875" style="546" bestFit="1" customWidth="1"/>
    <col min="15876" max="15876" width="26" style="546" bestFit="1" customWidth="1"/>
    <col min="15877" max="15877" width="19.1796875" style="546" bestFit="1" customWidth="1"/>
    <col min="15878" max="15878" width="10.453125" style="546" customWidth="1"/>
    <col min="15879" max="15879" width="11.81640625" style="546" customWidth="1"/>
    <col min="15880" max="15880" width="14.7265625" style="546" customWidth="1"/>
    <col min="15881" max="15881" width="9" style="546" bestFit="1" customWidth="1"/>
    <col min="15882" max="16121" width="9.1796875" style="546"/>
    <col min="16122" max="16122" width="4.7265625" style="546" bestFit="1" customWidth="1"/>
    <col min="16123" max="16123" width="9.7265625" style="546" bestFit="1" customWidth="1"/>
    <col min="16124" max="16124" width="10" style="546" bestFit="1" customWidth="1"/>
    <col min="16125" max="16125" width="8.81640625" style="546" bestFit="1" customWidth="1"/>
    <col min="16126" max="16126" width="22.81640625" style="546" customWidth="1"/>
    <col min="16127" max="16127" width="59.7265625" style="546" bestFit="1" customWidth="1"/>
    <col min="16128" max="16128" width="57.81640625" style="546" bestFit="1" customWidth="1"/>
    <col min="16129" max="16129" width="35.26953125" style="546" bestFit="1" customWidth="1"/>
    <col min="16130" max="16130" width="28.1796875" style="546" bestFit="1" customWidth="1"/>
    <col min="16131" max="16131" width="33.1796875" style="546" bestFit="1" customWidth="1"/>
    <col min="16132" max="16132" width="26" style="546" bestFit="1" customWidth="1"/>
    <col min="16133" max="16133" width="19.1796875" style="546" bestFit="1" customWidth="1"/>
    <col min="16134" max="16134" width="10.453125" style="546" customWidth="1"/>
    <col min="16135" max="16135" width="11.81640625" style="546" customWidth="1"/>
    <col min="16136" max="16136" width="14.7265625" style="546" customWidth="1"/>
    <col min="16137" max="16137" width="9" style="546" bestFit="1" customWidth="1"/>
    <col min="16138" max="16384" width="9.1796875" style="546"/>
  </cols>
  <sheetData>
    <row r="1" spans="1:18" x14ac:dyDescent="0.35">
      <c r="M1" s="550"/>
      <c r="N1" s="550"/>
      <c r="O1" s="550"/>
      <c r="P1" s="551"/>
    </row>
    <row r="2" spans="1:18" s="548" customFormat="1" x14ac:dyDescent="0.35">
      <c r="A2" s="552" t="s">
        <v>1592</v>
      </c>
      <c r="E2" s="549"/>
      <c r="L2" s="549"/>
      <c r="M2" s="553"/>
      <c r="N2" s="553"/>
      <c r="O2" s="553"/>
      <c r="P2" s="554"/>
    </row>
    <row r="3" spans="1:18" x14ac:dyDescent="0.35">
      <c r="M3" s="550"/>
      <c r="N3" s="550"/>
      <c r="O3" s="550"/>
      <c r="P3" s="551"/>
    </row>
    <row r="4" spans="1:18" s="552" customFormat="1" ht="59.25" customHeight="1" x14ac:dyDescent="0.35">
      <c r="A4" s="1282" t="s">
        <v>0</v>
      </c>
      <c r="B4" s="1283" t="s">
        <v>1</v>
      </c>
      <c r="C4" s="1283" t="s">
        <v>2</v>
      </c>
      <c r="D4" s="1283" t="s">
        <v>3</v>
      </c>
      <c r="E4" s="1282" t="s">
        <v>4</v>
      </c>
      <c r="F4" s="1282" t="s">
        <v>5</v>
      </c>
      <c r="G4" s="1282" t="s">
        <v>6</v>
      </c>
      <c r="H4" s="1283" t="s">
        <v>7</v>
      </c>
      <c r="I4" s="1283"/>
      <c r="J4" s="1282" t="s">
        <v>8</v>
      </c>
      <c r="K4" s="1284" t="s">
        <v>214</v>
      </c>
      <c r="L4" s="1285"/>
      <c r="M4" s="1286" t="s">
        <v>215</v>
      </c>
      <c r="N4" s="1286"/>
      <c r="O4" s="1286" t="s">
        <v>9</v>
      </c>
      <c r="P4" s="1286"/>
      <c r="Q4" s="1282" t="s">
        <v>216</v>
      </c>
      <c r="R4" s="1283" t="s">
        <v>10</v>
      </c>
    </row>
    <row r="5" spans="1:18" s="552" customFormat="1" x14ac:dyDescent="0.35">
      <c r="A5" s="1282"/>
      <c r="B5" s="1283"/>
      <c r="C5" s="1283"/>
      <c r="D5" s="1283"/>
      <c r="E5" s="1282"/>
      <c r="F5" s="1282"/>
      <c r="G5" s="1282"/>
      <c r="H5" s="555" t="s">
        <v>11</v>
      </c>
      <c r="I5" s="555" t="s">
        <v>12</v>
      </c>
      <c r="J5" s="1282"/>
      <c r="K5" s="556">
        <v>2020</v>
      </c>
      <c r="L5" s="556">
        <v>2021</v>
      </c>
      <c r="M5" s="557">
        <v>2020</v>
      </c>
      <c r="N5" s="557">
        <v>2021</v>
      </c>
      <c r="O5" s="557">
        <v>2020</v>
      </c>
      <c r="P5" s="557">
        <v>2021</v>
      </c>
      <c r="Q5" s="1282"/>
      <c r="R5" s="1283"/>
    </row>
    <row r="6" spans="1:18" s="552" customFormat="1" x14ac:dyDescent="0.35">
      <c r="A6" s="558" t="s">
        <v>13</v>
      </c>
      <c r="B6" s="555" t="s">
        <v>14</v>
      </c>
      <c r="C6" s="555" t="s">
        <v>15</v>
      </c>
      <c r="D6" s="555" t="s">
        <v>16</v>
      </c>
      <c r="E6" s="558" t="s">
        <v>17</v>
      </c>
      <c r="F6" s="558" t="s">
        <v>18</v>
      </c>
      <c r="G6" s="558" t="s">
        <v>19</v>
      </c>
      <c r="H6" s="555" t="s">
        <v>20</v>
      </c>
      <c r="I6" s="555" t="s">
        <v>21</v>
      </c>
      <c r="J6" s="558" t="s">
        <v>22</v>
      </c>
      <c r="K6" s="556" t="s">
        <v>23</v>
      </c>
      <c r="L6" s="556" t="s">
        <v>24</v>
      </c>
      <c r="M6" s="559" t="s">
        <v>25</v>
      </c>
      <c r="N6" s="559" t="s">
        <v>26</v>
      </c>
      <c r="O6" s="559" t="s">
        <v>27</v>
      </c>
      <c r="P6" s="559" t="s">
        <v>28</v>
      </c>
      <c r="Q6" s="558" t="s">
        <v>29</v>
      </c>
      <c r="R6" s="555" t="s">
        <v>30</v>
      </c>
    </row>
    <row r="7" spans="1:18" ht="108.5" x14ac:dyDescent="0.35">
      <c r="A7" s="562">
        <v>1</v>
      </c>
      <c r="B7" s="564">
        <v>1</v>
      </c>
      <c r="C7" s="564">
        <v>4</v>
      </c>
      <c r="D7" s="564">
        <v>2</v>
      </c>
      <c r="E7" s="560" t="s">
        <v>1597</v>
      </c>
      <c r="F7" s="561" t="s">
        <v>1598</v>
      </c>
      <c r="G7" s="560" t="s">
        <v>1599</v>
      </c>
      <c r="H7" s="560" t="s">
        <v>1600</v>
      </c>
      <c r="I7" s="560" t="s">
        <v>1601</v>
      </c>
      <c r="J7" s="561" t="s">
        <v>1602</v>
      </c>
      <c r="K7" s="564"/>
      <c r="L7" s="564" t="s">
        <v>1594</v>
      </c>
      <c r="M7" s="563">
        <v>0</v>
      </c>
      <c r="N7" s="565">
        <v>200000</v>
      </c>
      <c r="O7" s="563">
        <v>0</v>
      </c>
      <c r="P7" s="565">
        <v>200000</v>
      </c>
      <c r="Q7" s="560" t="s">
        <v>1595</v>
      </c>
      <c r="R7" s="560" t="s">
        <v>1593</v>
      </c>
    </row>
    <row r="8" spans="1:18" ht="155" x14ac:dyDescent="0.35">
      <c r="A8" s="562">
        <v>2</v>
      </c>
      <c r="B8" s="564">
        <v>1</v>
      </c>
      <c r="C8" s="564">
        <v>4</v>
      </c>
      <c r="D8" s="564">
        <v>2</v>
      </c>
      <c r="E8" s="560" t="s">
        <v>1603</v>
      </c>
      <c r="F8" s="561" t="s">
        <v>1604</v>
      </c>
      <c r="G8" s="560" t="s">
        <v>1596</v>
      </c>
      <c r="H8" s="560" t="s">
        <v>1605</v>
      </c>
      <c r="I8" s="560" t="s">
        <v>1606</v>
      </c>
      <c r="J8" s="561" t="s">
        <v>1607</v>
      </c>
      <c r="K8" s="564"/>
      <c r="L8" s="564" t="s">
        <v>1594</v>
      </c>
      <c r="M8" s="563">
        <v>0</v>
      </c>
      <c r="N8" s="565">
        <v>100000</v>
      </c>
      <c r="O8" s="563">
        <v>0</v>
      </c>
      <c r="P8" s="565">
        <v>100000</v>
      </c>
      <c r="Q8" s="560" t="s">
        <v>1595</v>
      </c>
      <c r="R8" s="560" t="s">
        <v>1593</v>
      </c>
    </row>
    <row r="9" spans="1:18" ht="186" x14ac:dyDescent="0.35">
      <c r="A9" s="564">
        <v>3</v>
      </c>
      <c r="B9" s="564">
        <v>1</v>
      </c>
      <c r="C9" s="564">
        <v>4</v>
      </c>
      <c r="D9" s="564">
        <v>2</v>
      </c>
      <c r="E9" s="560" t="s">
        <v>1609</v>
      </c>
      <c r="F9" s="566" t="s">
        <v>1610</v>
      </c>
      <c r="G9" s="560" t="s">
        <v>49</v>
      </c>
      <c r="H9" s="560" t="s">
        <v>1254</v>
      </c>
      <c r="I9" s="560">
        <v>1</v>
      </c>
      <c r="J9" s="566" t="s">
        <v>1611</v>
      </c>
      <c r="K9" s="564" t="s">
        <v>1608</v>
      </c>
      <c r="L9" s="564" t="s">
        <v>264</v>
      </c>
      <c r="M9" s="567">
        <v>50000</v>
      </c>
      <c r="N9" s="567">
        <v>0</v>
      </c>
      <c r="O9" s="567">
        <v>50000</v>
      </c>
      <c r="P9" s="567">
        <v>0</v>
      </c>
      <c r="Q9" s="560" t="s">
        <v>1595</v>
      </c>
      <c r="R9" s="561" t="s">
        <v>1593</v>
      </c>
    </row>
    <row r="10" spans="1:18" x14ac:dyDescent="0.35">
      <c r="A10" s="547"/>
      <c r="B10" s="547"/>
      <c r="C10" s="547"/>
      <c r="D10" s="547"/>
      <c r="E10" s="569"/>
      <c r="F10" s="568"/>
      <c r="G10" s="547"/>
      <c r="H10" s="569"/>
      <c r="I10" s="569"/>
      <c r="J10" s="568"/>
      <c r="M10" s="570"/>
      <c r="N10" s="570"/>
      <c r="O10" s="571"/>
      <c r="P10" s="572"/>
      <c r="Q10" s="547"/>
      <c r="R10" s="573"/>
    </row>
    <row r="11" spans="1:18" x14ac:dyDescent="0.35">
      <c r="M11" s="1287"/>
      <c r="N11" s="1290" t="s">
        <v>202</v>
      </c>
      <c r="O11" s="1290"/>
      <c r="P11" s="1290"/>
    </row>
    <row r="12" spans="1:18" x14ac:dyDescent="0.35">
      <c r="M12" s="1288"/>
      <c r="N12" s="1290" t="s">
        <v>33</v>
      </c>
      <c r="O12" s="1290" t="s">
        <v>34</v>
      </c>
      <c r="P12" s="1290"/>
    </row>
    <row r="13" spans="1:18" x14ac:dyDescent="0.35">
      <c r="M13" s="1289"/>
      <c r="N13" s="1290"/>
      <c r="O13" s="574">
        <v>2020</v>
      </c>
      <c r="P13" s="574">
        <v>2021</v>
      </c>
    </row>
    <row r="14" spans="1:18" x14ac:dyDescent="0.35">
      <c r="M14" s="574" t="s">
        <v>1612</v>
      </c>
      <c r="N14" s="575">
        <v>3</v>
      </c>
      <c r="O14" s="563">
        <f>O9</f>
        <v>50000</v>
      </c>
      <c r="P14" s="563">
        <f>P7+P8</f>
        <v>300000</v>
      </c>
      <c r="Q14" s="576"/>
    </row>
  </sheetData>
  <mergeCells count="18">
    <mergeCell ref="M11:M13"/>
    <mergeCell ref="N11:P11"/>
    <mergeCell ref="N12:N13"/>
    <mergeCell ref="O12:P12"/>
    <mergeCell ref="Q4:Q5"/>
    <mergeCell ref="R4:R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U207"/>
  <sheetViews>
    <sheetView topLeftCell="A190" zoomScale="60" zoomScaleNormal="60" workbookViewId="0">
      <selection activeCell="A83" sqref="A83:R83"/>
    </sheetView>
  </sheetViews>
  <sheetFormatPr defaultRowHeight="21" x14ac:dyDescent="0.5"/>
  <cols>
    <col min="1" max="1" width="6" style="15" customWidth="1"/>
    <col min="2" max="2" width="8.81640625" style="192" customWidth="1"/>
    <col min="3" max="3" width="11.453125" style="192" customWidth="1"/>
    <col min="4" max="4" width="9.7265625" style="192" customWidth="1"/>
    <col min="5" max="5" width="27" style="192" customWidth="1"/>
    <col min="6" max="6" width="83.453125" style="192" customWidth="1"/>
    <col min="7" max="7" width="17.7265625" style="192" customWidth="1"/>
    <col min="8" max="9" width="20.7265625" style="192" customWidth="1"/>
    <col min="10" max="10" width="29.7265625" style="192" customWidth="1"/>
    <col min="11" max="12" width="19.54296875" style="192" customWidth="1"/>
    <col min="13" max="13" width="20.1796875" style="2" customWidth="1"/>
    <col min="14" max="14" width="19.453125" style="2" customWidth="1"/>
    <col min="15" max="15" width="17.81640625" style="2" customWidth="1"/>
    <col min="16" max="16" width="21.81640625" style="2" customWidth="1"/>
    <col min="17" max="17" width="21.453125" style="192" customWidth="1"/>
    <col min="18" max="18" width="27.54296875" style="192" customWidth="1"/>
    <col min="19" max="19" width="18.1796875" style="5" customWidth="1"/>
    <col min="20" max="20" width="20.7265625" style="5" customWidth="1"/>
    <col min="21" max="21" width="9.1796875" style="5"/>
    <col min="22" max="255" width="9.1796875" style="192"/>
    <col min="256" max="256" width="4.7265625" style="192" bestFit="1" customWidth="1"/>
    <col min="257" max="257" width="9.7265625" style="192" bestFit="1" customWidth="1"/>
    <col min="258" max="258" width="10" style="192" bestFit="1" customWidth="1"/>
    <col min="259" max="259" width="8.81640625" style="192" bestFit="1" customWidth="1"/>
    <col min="260" max="260" width="22.81640625" style="192" customWidth="1"/>
    <col min="261" max="261" width="59.7265625" style="192" bestFit="1" customWidth="1"/>
    <col min="262" max="262" width="57.81640625" style="192" bestFit="1" customWidth="1"/>
    <col min="263" max="263" width="35.26953125" style="192" bestFit="1" customWidth="1"/>
    <col min="264" max="264" width="28.1796875" style="192" bestFit="1" customWidth="1"/>
    <col min="265" max="265" width="33.1796875" style="192" bestFit="1" customWidth="1"/>
    <col min="266" max="266" width="26" style="192" bestFit="1" customWidth="1"/>
    <col min="267" max="267" width="19.1796875" style="192" bestFit="1" customWidth="1"/>
    <col min="268" max="268" width="10.453125" style="192" customWidth="1"/>
    <col min="269" max="269" width="11.81640625" style="192" customWidth="1"/>
    <col min="270" max="270" width="14.7265625" style="192" customWidth="1"/>
    <col min="271" max="271" width="9" style="192" bestFit="1" customWidth="1"/>
    <col min="272" max="511" width="9.1796875" style="192"/>
    <col min="512" max="512" width="4.7265625" style="192" bestFit="1" customWidth="1"/>
    <col min="513" max="513" width="9.7265625" style="192" bestFit="1" customWidth="1"/>
    <col min="514" max="514" width="10" style="192" bestFit="1" customWidth="1"/>
    <col min="515" max="515" width="8.81640625" style="192" bestFit="1" customWidth="1"/>
    <col min="516" max="516" width="22.81640625" style="192" customWidth="1"/>
    <col min="517" max="517" width="59.7265625" style="192" bestFit="1" customWidth="1"/>
    <col min="518" max="518" width="57.81640625" style="192" bestFit="1" customWidth="1"/>
    <col min="519" max="519" width="35.26953125" style="192" bestFit="1" customWidth="1"/>
    <col min="520" max="520" width="28.1796875" style="192" bestFit="1" customWidth="1"/>
    <col min="521" max="521" width="33.1796875" style="192" bestFit="1" customWidth="1"/>
    <col min="522" max="522" width="26" style="192" bestFit="1" customWidth="1"/>
    <col min="523" max="523" width="19.1796875" style="192" bestFit="1" customWidth="1"/>
    <col min="524" max="524" width="10.453125" style="192" customWidth="1"/>
    <col min="525" max="525" width="11.81640625" style="192" customWidth="1"/>
    <col min="526" max="526" width="14.7265625" style="192" customWidth="1"/>
    <col min="527" max="527" width="9" style="192" bestFit="1" customWidth="1"/>
    <col min="528" max="767" width="9.1796875" style="192"/>
    <col min="768" max="768" width="4.7265625" style="192" bestFit="1" customWidth="1"/>
    <col min="769" max="769" width="9.7265625" style="192" bestFit="1" customWidth="1"/>
    <col min="770" max="770" width="10" style="192" bestFit="1" customWidth="1"/>
    <col min="771" max="771" width="8.81640625" style="192" bestFit="1" customWidth="1"/>
    <col min="772" max="772" width="22.81640625" style="192" customWidth="1"/>
    <col min="773" max="773" width="59.7265625" style="192" bestFit="1" customWidth="1"/>
    <col min="774" max="774" width="57.81640625" style="192" bestFit="1" customWidth="1"/>
    <col min="775" max="775" width="35.26953125" style="192" bestFit="1" customWidth="1"/>
    <col min="776" max="776" width="28.1796875" style="192" bestFit="1" customWidth="1"/>
    <col min="777" max="777" width="33.1796875" style="192" bestFit="1" customWidth="1"/>
    <col min="778" max="778" width="26" style="192" bestFit="1" customWidth="1"/>
    <col min="779" max="779" width="19.1796875" style="192" bestFit="1" customWidth="1"/>
    <col min="780" max="780" width="10.453125" style="192" customWidth="1"/>
    <col min="781" max="781" width="11.81640625" style="192" customWidth="1"/>
    <col min="782" max="782" width="14.7265625" style="192" customWidth="1"/>
    <col min="783" max="783" width="9" style="192" bestFit="1" customWidth="1"/>
    <col min="784" max="1023" width="9.1796875" style="192"/>
    <col min="1024" max="1024" width="4.7265625" style="192" bestFit="1" customWidth="1"/>
    <col min="1025" max="1025" width="9.7265625" style="192" bestFit="1" customWidth="1"/>
    <col min="1026" max="1026" width="10" style="192" bestFit="1" customWidth="1"/>
    <col min="1027" max="1027" width="8.81640625" style="192" bestFit="1" customWidth="1"/>
    <col min="1028" max="1028" width="22.81640625" style="192" customWidth="1"/>
    <col min="1029" max="1029" width="59.7265625" style="192" bestFit="1" customWidth="1"/>
    <col min="1030" max="1030" width="57.81640625" style="192" bestFit="1" customWidth="1"/>
    <col min="1031" max="1031" width="35.26953125" style="192" bestFit="1" customWidth="1"/>
    <col min="1032" max="1032" width="28.1796875" style="192" bestFit="1" customWidth="1"/>
    <col min="1033" max="1033" width="33.1796875" style="192" bestFit="1" customWidth="1"/>
    <col min="1034" max="1034" width="26" style="192" bestFit="1" customWidth="1"/>
    <col min="1035" max="1035" width="19.1796875" style="192" bestFit="1" customWidth="1"/>
    <col min="1036" max="1036" width="10.453125" style="192" customWidth="1"/>
    <col min="1037" max="1037" width="11.81640625" style="192" customWidth="1"/>
    <col min="1038" max="1038" width="14.7265625" style="192" customWidth="1"/>
    <col min="1039" max="1039" width="9" style="192" bestFit="1" customWidth="1"/>
    <col min="1040" max="1279" width="9.1796875" style="192"/>
    <col min="1280" max="1280" width="4.7265625" style="192" bestFit="1" customWidth="1"/>
    <col min="1281" max="1281" width="9.7265625" style="192" bestFit="1" customWidth="1"/>
    <col min="1282" max="1282" width="10" style="192" bestFit="1" customWidth="1"/>
    <col min="1283" max="1283" width="8.81640625" style="192" bestFit="1" customWidth="1"/>
    <col min="1284" max="1284" width="22.81640625" style="192" customWidth="1"/>
    <col min="1285" max="1285" width="59.7265625" style="192" bestFit="1" customWidth="1"/>
    <col min="1286" max="1286" width="57.81640625" style="192" bestFit="1" customWidth="1"/>
    <col min="1287" max="1287" width="35.26953125" style="192" bestFit="1" customWidth="1"/>
    <col min="1288" max="1288" width="28.1796875" style="192" bestFit="1" customWidth="1"/>
    <col min="1289" max="1289" width="33.1796875" style="192" bestFit="1" customWidth="1"/>
    <col min="1290" max="1290" width="26" style="192" bestFit="1" customWidth="1"/>
    <col min="1291" max="1291" width="19.1796875" style="192" bestFit="1" customWidth="1"/>
    <col min="1292" max="1292" width="10.453125" style="192" customWidth="1"/>
    <col min="1293" max="1293" width="11.81640625" style="192" customWidth="1"/>
    <col min="1294" max="1294" width="14.7265625" style="192" customWidth="1"/>
    <col min="1295" max="1295" width="9" style="192" bestFit="1" customWidth="1"/>
    <col min="1296" max="1535" width="9.1796875" style="192"/>
    <col min="1536" max="1536" width="4.7265625" style="192" bestFit="1" customWidth="1"/>
    <col min="1537" max="1537" width="9.7265625" style="192" bestFit="1" customWidth="1"/>
    <col min="1538" max="1538" width="10" style="192" bestFit="1" customWidth="1"/>
    <col min="1539" max="1539" width="8.81640625" style="192" bestFit="1" customWidth="1"/>
    <col min="1540" max="1540" width="22.81640625" style="192" customWidth="1"/>
    <col min="1541" max="1541" width="59.7265625" style="192" bestFit="1" customWidth="1"/>
    <col min="1542" max="1542" width="57.81640625" style="192" bestFit="1" customWidth="1"/>
    <col min="1543" max="1543" width="35.26953125" style="192" bestFit="1" customWidth="1"/>
    <col min="1544" max="1544" width="28.1796875" style="192" bestFit="1" customWidth="1"/>
    <col min="1545" max="1545" width="33.1796875" style="192" bestFit="1" customWidth="1"/>
    <col min="1546" max="1546" width="26" style="192" bestFit="1" customWidth="1"/>
    <col min="1547" max="1547" width="19.1796875" style="192" bestFit="1" customWidth="1"/>
    <col min="1548" max="1548" width="10.453125" style="192" customWidth="1"/>
    <col min="1549" max="1549" width="11.81640625" style="192" customWidth="1"/>
    <col min="1550" max="1550" width="14.7265625" style="192" customWidth="1"/>
    <col min="1551" max="1551" width="9" style="192" bestFit="1" customWidth="1"/>
    <col min="1552" max="1791" width="9.1796875" style="192"/>
    <col min="1792" max="1792" width="4.7265625" style="192" bestFit="1" customWidth="1"/>
    <col min="1793" max="1793" width="9.7265625" style="192" bestFit="1" customWidth="1"/>
    <col min="1794" max="1794" width="10" style="192" bestFit="1" customWidth="1"/>
    <col min="1795" max="1795" width="8.81640625" style="192" bestFit="1" customWidth="1"/>
    <col min="1796" max="1796" width="22.81640625" style="192" customWidth="1"/>
    <col min="1797" max="1797" width="59.7265625" style="192" bestFit="1" customWidth="1"/>
    <col min="1798" max="1798" width="57.81640625" style="192" bestFit="1" customWidth="1"/>
    <col min="1799" max="1799" width="35.26953125" style="192" bestFit="1" customWidth="1"/>
    <col min="1800" max="1800" width="28.1796875" style="192" bestFit="1" customWidth="1"/>
    <col min="1801" max="1801" width="33.1796875" style="192" bestFit="1" customWidth="1"/>
    <col min="1802" max="1802" width="26" style="192" bestFit="1" customWidth="1"/>
    <col min="1803" max="1803" width="19.1796875" style="192" bestFit="1" customWidth="1"/>
    <col min="1804" max="1804" width="10.453125" style="192" customWidth="1"/>
    <col min="1805" max="1805" width="11.81640625" style="192" customWidth="1"/>
    <col min="1806" max="1806" width="14.7265625" style="192" customWidth="1"/>
    <col min="1807" max="1807" width="9" style="192" bestFit="1" customWidth="1"/>
    <col min="1808" max="2047" width="9.1796875" style="192"/>
    <col min="2048" max="2048" width="4.7265625" style="192" bestFit="1" customWidth="1"/>
    <col min="2049" max="2049" width="9.7265625" style="192" bestFit="1" customWidth="1"/>
    <col min="2050" max="2050" width="10" style="192" bestFit="1" customWidth="1"/>
    <col min="2051" max="2051" width="8.81640625" style="192" bestFit="1" customWidth="1"/>
    <col min="2052" max="2052" width="22.81640625" style="192" customWidth="1"/>
    <col min="2053" max="2053" width="59.7265625" style="192" bestFit="1" customWidth="1"/>
    <col min="2054" max="2054" width="57.81640625" style="192" bestFit="1" customWidth="1"/>
    <col min="2055" max="2055" width="35.26953125" style="192" bestFit="1" customWidth="1"/>
    <col min="2056" max="2056" width="28.1796875" style="192" bestFit="1" customWidth="1"/>
    <col min="2057" max="2057" width="33.1796875" style="192" bestFit="1" customWidth="1"/>
    <col min="2058" max="2058" width="26" style="192" bestFit="1" customWidth="1"/>
    <col min="2059" max="2059" width="19.1796875" style="192" bestFit="1" customWidth="1"/>
    <col min="2060" max="2060" width="10.453125" style="192" customWidth="1"/>
    <col min="2061" max="2061" width="11.81640625" style="192" customWidth="1"/>
    <col min="2062" max="2062" width="14.7265625" style="192" customWidth="1"/>
    <col min="2063" max="2063" width="9" style="192" bestFit="1" customWidth="1"/>
    <col min="2064" max="2303" width="9.1796875" style="192"/>
    <col min="2304" max="2304" width="4.7265625" style="192" bestFit="1" customWidth="1"/>
    <col min="2305" max="2305" width="9.7265625" style="192" bestFit="1" customWidth="1"/>
    <col min="2306" max="2306" width="10" style="192" bestFit="1" customWidth="1"/>
    <col min="2307" max="2307" width="8.81640625" style="192" bestFit="1" customWidth="1"/>
    <col min="2308" max="2308" width="22.81640625" style="192" customWidth="1"/>
    <col min="2309" max="2309" width="59.7265625" style="192" bestFit="1" customWidth="1"/>
    <col min="2310" max="2310" width="57.81640625" style="192" bestFit="1" customWidth="1"/>
    <col min="2311" max="2311" width="35.26953125" style="192" bestFit="1" customWidth="1"/>
    <col min="2312" max="2312" width="28.1796875" style="192" bestFit="1" customWidth="1"/>
    <col min="2313" max="2313" width="33.1796875" style="192" bestFit="1" customWidth="1"/>
    <col min="2314" max="2314" width="26" style="192" bestFit="1" customWidth="1"/>
    <col min="2315" max="2315" width="19.1796875" style="192" bestFit="1" customWidth="1"/>
    <col min="2316" max="2316" width="10.453125" style="192" customWidth="1"/>
    <col min="2317" max="2317" width="11.81640625" style="192" customWidth="1"/>
    <col min="2318" max="2318" width="14.7265625" style="192" customWidth="1"/>
    <col min="2319" max="2319" width="9" style="192" bestFit="1" customWidth="1"/>
    <col min="2320" max="2559" width="9.1796875" style="192"/>
    <col min="2560" max="2560" width="4.7265625" style="192" bestFit="1" customWidth="1"/>
    <col min="2561" max="2561" width="9.7265625" style="192" bestFit="1" customWidth="1"/>
    <col min="2562" max="2562" width="10" style="192" bestFit="1" customWidth="1"/>
    <col min="2563" max="2563" width="8.81640625" style="192" bestFit="1" customWidth="1"/>
    <col min="2564" max="2564" width="22.81640625" style="192" customWidth="1"/>
    <col min="2565" max="2565" width="59.7265625" style="192" bestFit="1" customWidth="1"/>
    <col min="2566" max="2566" width="57.81640625" style="192" bestFit="1" customWidth="1"/>
    <col min="2567" max="2567" width="35.26953125" style="192" bestFit="1" customWidth="1"/>
    <col min="2568" max="2568" width="28.1796875" style="192" bestFit="1" customWidth="1"/>
    <col min="2569" max="2569" width="33.1796875" style="192" bestFit="1" customWidth="1"/>
    <col min="2570" max="2570" width="26" style="192" bestFit="1" customWidth="1"/>
    <col min="2571" max="2571" width="19.1796875" style="192" bestFit="1" customWidth="1"/>
    <col min="2572" max="2572" width="10.453125" style="192" customWidth="1"/>
    <col min="2573" max="2573" width="11.81640625" style="192" customWidth="1"/>
    <col min="2574" max="2574" width="14.7265625" style="192" customWidth="1"/>
    <col min="2575" max="2575" width="9" style="192" bestFit="1" customWidth="1"/>
    <col min="2576" max="2815" width="9.1796875" style="192"/>
    <col min="2816" max="2816" width="4.7265625" style="192" bestFit="1" customWidth="1"/>
    <col min="2817" max="2817" width="9.7265625" style="192" bestFit="1" customWidth="1"/>
    <col min="2818" max="2818" width="10" style="192" bestFit="1" customWidth="1"/>
    <col min="2819" max="2819" width="8.81640625" style="192" bestFit="1" customWidth="1"/>
    <col min="2820" max="2820" width="22.81640625" style="192" customWidth="1"/>
    <col min="2821" max="2821" width="59.7265625" style="192" bestFit="1" customWidth="1"/>
    <col min="2822" max="2822" width="57.81640625" style="192" bestFit="1" customWidth="1"/>
    <col min="2823" max="2823" width="35.26953125" style="192" bestFit="1" customWidth="1"/>
    <col min="2824" max="2824" width="28.1796875" style="192" bestFit="1" customWidth="1"/>
    <col min="2825" max="2825" width="33.1796875" style="192" bestFit="1" customWidth="1"/>
    <col min="2826" max="2826" width="26" style="192" bestFit="1" customWidth="1"/>
    <col min="2827" max="2827" width="19.1796875" style="192" bestFit="1" customWidth="1"/>
    <col min="2828" max="2828" width="10.453125" style="192" customWidth="1"/>
    <col min="2829" max="2829" width="11.81640625" style="192" customWidth="1"/>
    <col min="2830" max="2830" width="14.7265625" style="192" customWidth="1"/>
    <col min="2831" max="2831" width="9" style="192" bestFit="1" customWidth="1"/>
    <col min="2832" max="3071" width="9.1796875" style="192"/>
    <col min="3072" max="3072" width="4.7265625" style="192" bestFit="1" customWidth="1"/>
    <col min="3073" max="3073" width="9.7265625" style="192" bestFit="1" customWidth="1"/>
    <col min="3074" max="3074" width="10" style="192" bestFit="1" customWidth="1"/>
    <col min="3075" max="3075" width="8.81640625" style="192" bestFit="1" customWidth="1"/>
    <col min="3076" max="3076" width="22.81640625" style="192" customWidth="1"/>
    <col min="3077" max="3077" width="59.7265625" style="192" bestFit="1" customWidth="1"/>
    <col min="3078" max="3078" width="57.81640625" style="192" bestFit="1" customWidth="1"/>
    <col min="3079" max="3079" width="35.26953125" style="192" bestFit="1" customWidth="1"/>
    <col min="3080" max="3080" width="28.1796875" style="192" bestFit="1" customWidth="1"/>
    <col min="3081" max="3081" width="33.1796875" style="192" bestFit="1" customWidth="1"/>
    <col min="3082" max="3082" width="26" style="192" bestFit="1" customWidth="1"/>
    <col min="3083" max="3083" width="19.1796875" style="192" bestFit="1" customWidth="1"/>
    <col min="3084" max="3084" width="10.453125" style="192" customWidth="1"/>
    <col min="3085" max="3085" width="11.81640625" style="192" customWidth="1"/>
    <col min="3086" max="3086" width="14.7265625" style="192" customWidth="1"/>
    <col min="3087" max="3087" width="9" style="192" bestFit="1" customWidth="1"/>
    <col min="3088" max="3327" width="9.1796875" style="192"/>
    <col min="3328" max="3328" width="4.7265625" style="192" bestFit="1" customWidth="1"/>
    <col min="3329" max="3329" width="9.7265625" style="192" bestFit="1" customWidth="1"/>
    <col min="3330" max="3330" width="10" style="192" bestFit="1" customWidth="1"/>
    <col min="3331" max="3331" width="8.81640625" style="192" bestFit="1" customWidth="1"/>
    <col min="3332" max="3332" width="22.81640625" style="192" customWidth="1"/>
    <col min="3333" max="3333" width="59.7265625" style="192" bestFit="1" customWidth="1"/>
    <col min="3334" max="3334" width="57.81640625" style="192" bestFit="1" customWidth="1"/>
    <col min="3335" max="3335" width="35.26953125" style="192" bestFit="1" customWidth="1"/>
    <col min="3336" max="3336" width="28.1796875" style="192" bestFit="1" customWidth="1"/>
    <col min="3337" max="3337" width="33.1796875" style="192" bestFit="1" customWidth="1"/>
    <col min="3338" max="3338" width="26" style="192" bestFit="1" customWidth="1"/>
    <col min="3339" max="3339" width="19.1796875" style="192" bestFit="1" customWidth="1"/>
    <col min="3340" max="3340" width="10.453125" style="192" customWidth="1"/>
    <col min="3341" max="3341" width="11.81640625" style="192" customWidth="1"/>
    <col min="3342" max="3342" width="14.7265625" style="192" customWidth="1"/>
    <col min="3343" max="3343" width="9" style="192" bestFit="1" customWidth="1"/>
    <col min="3344" max="3583" width="9.1796875" style="192"/>
    <col min="3584" max="3584" width="4.7265625" style="192" bestFit="1" customWidth="1"/>
    <col min="3585" max="3585" width="9.7265625" style="192" bestFit="1" customWidth="1"/>
    <col min="3586" max="3586" width="10" style="192" bestFit="1" customWidth="1"/>
    <col min="3587" max="3587" width="8.81640625" style="192" bestFit="1" customWidth="1"/>
    <col min="3588" max="3588" width="22.81640625" style="192" customWidth="1"/>
    <col min="3589" max="3589" width="59.7265625" style="192" bestFit="1" customWidth="1"/>
    <col min="3590" max="3590" width="57.81640625" style="192" bestFit="1" customWidth="1"/>
    <col min="3591" max="3591" width="35.26953125" style="192" bestFit="1" customWidth="1"/>
    <col min="3592" max="3592" width="28.1796875" style="192" bestFit="1" customWidth="1"/>
    <col min="3593" max="3593" width="33.1796875" style="192" bestFit="1" customWidth="1"/>
    <col min="3594" max="3594" width="26" style="192" bestFit="1" customWidth="1"/>
    <col min="3595" max="3595" width="19.1796875" style="192" bestFit="1" customWidth="1"/>
    <col min="3596" max="3596" width="10.453125" style="192" customWidth="1"/>
    <col min="3597" max="3597" width="11.81640625" style="192" customWidth="1"/>
    <col min="3598" max="3598" width="14.7265625" style="192" customWidth="1"/>
    <col min="3599" max="3599" width="9" style="192" bestFit="1" customWidth="1"/>
    <col min="3600" max="3839" width="9.1796875" style="192"/>
    <col min="3840" max="3840" width="4.7265625" style="192" bestFit="1" customWidth="1"/>
    <col min="3841" max="3841" width="9.7265625" style="192" bestFit="1" customWidth="1"/>
    <col min="3842" max="3842" width="10" style="192" bestFit="1" customWidth="1"/>
    <col min="3843" max="3843" width="8.81640625" style="192" bestFit="1" customWidth="1"/>
    <col min="3844" max="3844" width="22.81640625" style="192" customWidth="1"/>
    <col min="3845" max="3845" width="59.7265625" style="192" bestFit="1" customWidth="1"/>
    <col min="3846" max="3846" width="57.81640625" style="192" bestFit="1" customWidth="1"/>
    <col min="3847" max="3847" width="35.26953125" style="192" bestFit="1" customWidth="1"/>
    <col min="3848" max="3848" width="28.1796875" style="192" bestFit="1" customWidth="1"/>
    <col min="3849" max="3849" width="33.1796875" style="192" bestFit="1" customWidth="1"/>
    <col min="3850" max="3850" width="26" style="192" bestFit="1" customWidth="1"/>
    <col min="3851" max="3851" width="19.1796875" style="192" bestFit="1" customWidth="1"/>
    <col min="3852" max="3852" width="10.453125" style="192" customWidth="1"/>
    <col min="3853" max="3853" width="11.81640625" style="192" customWidth="1"/>
    <col min="3854" max="3854" width="14.7265625" style="192" customWidth="1"/>
    <col min="3855" max="3855" width="9" style="192" bestFit="1" customWidth="1"/>
    <col min="3856" max="4095" width="9.1796875" style="192"/>
    <col min="4096" max="4096" width="4.7265625" style="192" bestFit="1" customWidth="1"/>
    <col min="4097" max="4097" width="9.7265625" style="192" bestFit="1" customWidth="1"/>
    <col min="4098" max="4098" width="10" style="192" bestFit="1" customWidth="1"/>
    <col min="4099" max="4099" width="8.81640625" style="192" bestFit="1" customWidth="1"/>
    <col min="4100" max="4100" width="22.81640625" style="192" customWidth="1"/>
    <col min="4101" max="4101" width="59.7265625" style="192" bestFit="1" customWidth="1"/>
    <col min="4102" max="4102" width="57.81640625" style="192" bestFit="1" customWidth="1"/>
    <col min="4103" max="4103" width="35.26953125" style="192" bestFit="1" customWidth="1"/>
    <col min="4104" max="4104" width="28.1796875" style="192" bestFit="1" customWidth="1"/>
    <col min="4105" max="4105" width="33.1796875" style="192" bestFit="1" customWidth="1"/>
    <col min="4106" max="4106" width="26" style="192" bestFit="1" customWidth="1"/>
    <col min="4107" max="4107" width="19.1796875" style="192" bestFit="1" customWidth="1"/>
    <col min="4108" max="4108" width="10.453125" style="192" customWidth="1"/>
    <col min="4109" max="4109" width="11.81640625" style="192" customWidth="1"/>
    <col min="4110" max="4110" width="14.7265625" style="192" customWidth="1"/>
    <col min="4111" max="4111" width="9" style="192" bestFit="1" customWidth="1"/>
    <col min="4112" max="4351" width="9.1796875" style="192"/>
    <col min="4352" max="4352" width="4.7265625" style="192" bestFit="1" customWidth="1"/>
    <col min="4353" max="4353" width="9.7265625" style="192" bestFit="1" customWidth="1"/>
    <col min="4354" max="4354" width="10" style="192" bestFit="1" customWidth="1"/>
    <col min="4355" max="4355" width="8.81640625" style="192" bestFit="1" customWidth="1"/>
    <col min="4356" max="4356" width="22.81640625" style="192" customWidth="1"/>
    <col min="4357" max="4357" width="59.7265625" style="192" bestFit="1" customWidth="1"/>
    <col min="4358" max="4358" width="57.81640625" style="192" bestFit="1" customWidth="1"/>
    <col min="4359" max="4359" width="35.26953125" style="192" bestFit="1" customWidth="1"/>
    <col min="4360" max="4360" width="28.1796875" style="192" bestFit="1" customWidth="1"/>
    <col min="4361" max="4361" width="33.1796875" style="192" bestFit="1" customWidth="1"/>
    <col min="4362" max="4362" width="26" style="192" bestFit="1" customWidth="1"/>
    <col min="4363" max="4363" width="19.1796875" style="192" bestFit="1" customWidth="1"/>
    <col min="4364" max="4364" width="10.453125" style="192" customWidth="1"/>
    <col min="4365" max="4365" width="11.81640625" style="192" customWidth="1"/>
    <col min="4366" max="4366" width="14.7265625" style="192" customWidth="1"/>
    <col min="4367" max="4367" width="9" style="192" bestFit="1" customWidth="1"/>
    <col min="4368" max="4607" width="9.1796875" style="192"/>
    <col min="4608" max="4608" width="4.7265625" style="192" bestFit="1" customWidth="1"/>
    <col min="4609" max="4609" width="9.7265625" style="192" bestFit="1" customWidth="1"/>
    <col min="4610" max="4610" width="10" style="192" bestFit="1" customWidth="1"/>
    <col min="4611" max="4611" width="8.81640625" style="192" bestFit="1" customWidth="1"/>
    <col min="4612" max="4612" width="22.81640625" style="192" customWidth="1"/>
    <col min="4613" max="4613" width="59.7265625" style="192" bestFit="1" customWidth="1"/>
    <col min="4614" max="4614" width="57.81640625" style="192" bestFit="1" customWidth="1"/>
    <col min="4615" max="4615" width="35.26953125" style="192" bestFit="1" customWidth="1"/>
    <col min="4616" max="4616" width="28.1796875" style="192" bestFit="1" customWidth="1"/>
    <col min="4617" max="4617" width="33.1796875" style="192" bestFit="1" customWidth="1"/>
    <col min="4618" max="4618" width="26" style="192" bestFit="1" customWidth="1"/>
    <col min="4619" max="4619" width="19.1796875" style="192" bestFit="1" customWidth="1"/>
    <col min="4620" max="4620" width="10.453125" style="192" customWidth="1"/>
    <col min="4621" max="4621" width="11.81640625" style="192" customWidth="1"/>
    <col min="4622" max="4622" width="14.7265625" style="192" customWidth="1"/>
    <col min="4623" max="4623" width="9" style="192" bestFit="1" customWidth="1"/>
    <col min="4624" max="4863" width="9.1796875" style="192"/>
    <col min="4864" max="4864" width="4.7265625" style="192" bestFit="1" customWidth="1"/>
    <col min="4865" max="4865" width="9.7265625" style="192" bestFit="1" customWidth="1"/>
    <col min="4866" max="4866" width="10" style="192" bestFit="1" customWidth="1"/>
    <col min="4867" max="4867" width="8.81640625" style="192" bestFit="1" customWidth="1"/>
    <col min="4868" max="4868" width="22.81640625" style="192" customWidth="1"/>
    <col min="4869" max="4869" width="59.7265625" style="192" bestFit="1" customWidth="1"/>
    <col min="4870" max="4870" width="57.81640625" style="192" bestFit="1" customWidth="1"/>
    <col min="4871" max="4871" width="35.26953125" style="192" bestFit="1" customWidth="1"/>
    <col min="4872" max="4872" width="28.1796875" style="192" bestFit="1" customWidth="1"/>
    <col min="4873" max="4873" width="33.1796875" style="192" bestFit="1" customWidth="1"/>
    <col min="4874" max="4874" width="26" style="192" bestFit="1" customWidth="1"/>
    <col min="4875" max="4875" width="19.1796875" style="192" bestFit="1" customWidth="1"/>
    <col min="4876" max="4876" width="10.453125" style="192" customWidth="1"/>
    <col min="4877" max="4877" width="11.81640625" style="192" customWidth="1"/>
    <col min="4878" max="4878" width="14.7265625" style="192" customWidth="1"/>
    <col min="4879" max="4879" width="9" style="192" bestFit="1" customWidth="1"/>
    <col min="4880" max="5119" width="9.1796875" style="192"/>
    <col min="5120" max="5120" width="4.7265625" style="192" bestFit="1" customWidth="1"/>
    <col min="5121" max="5121" width="9.7265625" style="192" bestFit="1" customWidth="1"/>
    <col min="5122" max="5122" width="10" style="192" bestFit="1" customWidth="1"/>
    <col min="5123" max="5123" width="8.81640625" style="192" bestFit="1" customWidth="1"/>
    <col min="5124" max="5124" width="22.81640625" style="192" customWidth="1"/>
    <col min="5125" max="5125" width="59.7265625" style="192" bestFit="1" customWidth="1"/>
    <col min="5126" max="5126" width="57.81640625" style="192" bestFit="1" customWidth="1"/>
    <col min="5127" max="5127" width="35.26953125" style="192" bestFit="1" customWidth="1"/>
    <col min="5128" max="5128" width="28.1796875" style="192" bestFit="1" customWidth="1"/>
    <col min="5129" max="5129" width="33.1796875" style="192" bestFit="1" customWidth="1"/>
    <col min="5130" max="5130" width="26" style="192" bestFit="1" customWidth="1"/>
    <col min="5131" max="5131" width="19.1796875" style="192" bestFit="1" customWidth="1"/>
    <col min="5132" max="5132" width="10.453125" style="192" customWidth="1"/>
    <col min="5133" max="5133" width="11.81640625" style="192" customWidth="1"/>
    <col min="5134" max="5134" width="14.7265625" style="192" customWidth="1"/>
    <col min="5135" max="5135" width="9" style="192" bestFit="1" customWidth="1"/>
    <col min="5136" max="5375" width="9.1796875" style="192"/>
    <col min="5376" max="5376" width="4.7265625" style="192" bestFit="1" customWidth="1"/>
    <col min="5377" max="5377" width="9.7265625" style="192" bestFit="1" customWidth="1"/>
    <col min="5378" max="5378" width="10" style="192" bestFit="1" customWidth="1"/>
    <col min="5379" max="5379" width="8.81640625" style="192" bestFit="1" customWidth="1"/>
    <col min="5380" max="5380" width="22.81640625" style="192" customWidth="1"/>
    <col min="5381" max="5381" width="59.7265625" style="192" bestFit="1" customWidth="1"/>
    <col min="5382" max="5382" width="57.81640625" style="192" bestFit="1" customWidth="1"/>
    <col min="5383" max="5383" width="35.26953125" style="192" bestFit="1" customWidth="1"/>
    <col min="5384" max="5384" width="28.1796875" style="192" bestFit="1" customWidth="1"/>
    <col min="5385" max="5385" width="33.1796875" style="192" bestFit="1" customWidth="1"/>
    <col min="5386" max="5386" width="26" style="192" bestFit="1" customWidth="1"/>
    <col min="5387" max="5387" width="19.1796875" style="192" bestFit="1" customWidth="1"/>
    <col min="5388" max="5388" width="10.453125" style="192" customWidth="1"/>
    <col min="5389" max="5389" width="11.81640625" style="192" customWidth="1"/>
    <col min="5390" max="5390" width="14.7265625" style="192" customWidth="1"/>
    <col min="5391" max="5391" width="9" style="192" bestFit="1" customWidth="1"/>
    <col min="5392" max="5631" width="9.1796875" style="192"/>
    <col min="5632" max="5632" width="4.7265625" style="192" bestFit="1" customWidth="1"/>
    <col min="5633" max="5633" width="9.7265625" style="192" bestFit="1" customWidth="1"/>
    <col min="5634" max="5634" width="10" style="192" bestFit="1" customWidth="1"/>
    <col min="5635" max="5635" width="8.81640625" style="192" bestFit="1" customWidth="1"/>
    <col min="5636" max="5636" width="22.81640625" style="192" customWidth="1"/>
    <col min="5637" max="5637" width="59.7265625" style="192" bestFit="1" customWidth="1"/>
    <col min="5638" max="5638" width="57.81640625" style="192" bestFit="1" customWidth="1"/>
    <col min="5639" max="5639" width="35.26953125" style="192" bestFit="1" customWidth="1"/>
    <col min="5640" max="5640" width="28.1796875" style="192" bestFit="1" customWidth="1"/>
    <col min="5641" max="5641" width="33.1796875" style="192" bestFit="1" customWidth="1"/>
    <col min="5642" max="5642" width="26" style="192" bestFit="1" customWidth="1"/>
    <col min="5643" max="5643" width="19.1796875" style="192" bestFit="1" customWidth="1"/>
    <col min="5644" max="5644" width="10.453125" style="192" customWidth="1"/>
    <col min="5645" max="5645" width="11.81640625" style="192" customWidth="1"/>
    <col min="5646" max="5646" width="14.7265625" style="192" customWidth="1"/>
    <col min="5647" max="5647" width="9" style="192" bestFit="1" customWidth="1"/>
    <col min="5648" max="5887" width="9.1796875" style="192"/>
    <col min="5888" max="5888" width="4.7265625" style="192" bestFit="1" customWidth="1"/>
    <col min="5889" max="5889" width="9.7265625" style="192" bestFit="1" customWidth="1"/>
    <col min="5890" max="5890" width="10" style="192" bestFit="1" customWidth="1"/>
    <col min="5891" max="5891" width="8.81640625" style="192" bestFit="1" customWidth="1"/>
    <col min="5892" max="5892" width="22.81640625" style="192" customWidth="1"/>
    <col min="5893" max="5893" width="59.7265625" style="192" bestFit="1" customWidth="1"/>
    <col min="5894" max="5894" width="57.81640625" style="192" bestFit="1" customWidth="1"/>
    <col min="5895" max="5895" width="35.26953125" style="192" bestFit="1" customWidth="1"/>
    <col min="5896" max="5896" width="28.1796875" style="192" bestFit="1" customWidth="1"/>
    <col min="5897" max="5897" width="33.1796875" style="192" bestFit="1" customWidth="1"/>
    <col min="5898" max="5898" width="26" style="192" bestFit="1" customWidth="1"/>
    <col min="5899" max="5899" width="19.1796875" style="192" bestFit="1" customWidth="1"/>
    <col min="5900" max="5900" width="10.453125" style="192" customWidth="1"/>
    <col min="5901" max="5901" width="11.81640625" style="192" customWidth="1"/>
    <col min="5902" max="5902" width="14.7265625" style="192" customWidth="1"/>
    <col min="5903" max="5903" width="9" style="192" bestFit="1" customWidth="1"/>
    <col min="5904" max="6143" width="9.1796875" style="192"/>
    <col min="6144" max="6144" width="4.7265625" style="192" bestFit="1" customWidth="1"/>
    <col min="6145" max="6145" width="9.7265625" style="192" bestFit="1" customWidth="1"/>
    <col min="6146" max="6146" width="10" style="192" bestFit="1" customWidth="1"/>
    <col min="6147" max="6147" width="8.81640625" style="192" bestFit="1" customWidth="1"/>
    <col min="6148" max="6148" width="22.81640625" style="192" customWidth="1"/>
    <col min="6149" max="6149" width="59.7265625" style="192" bestFit="1" customWidth="1"/>
    <col min="6150" max="6150" width="57.81640625" style="192" bestFit="1" customWidth="1"/>
    <col min="6151" max="6151" width="35.26953125" style="192" bestFit="1" customWidth="1"/>
    <col min="6152" max="6152" width="28.1796875" style="192" bestFit="1" customWidth="1"/>
    <col min="6153" max="6153" width="33.1796875" style="192" bestFit="1" customWidth="1"/>
    <col min="6154" max="6154" width="26" style="192" bestFit="1" customWidth="1"/>
    <col min="6155" max="6155" width="19.1796875" style="192" bestFit="1" customWidth="1"/>
    <col min="6156" max="6156" width="10.453125" style="192" customWidth="1"/>
    <col min="6157" max="6157" width="11.81640625" style="192" customWidth="1"/>
    <col min="6158" max="6158" width="14.7265625" style="192" customWidth="1"/>
    <col min="6159" max="6159" width="9" style="192" bestFit="1" customWidth="1"/>
    <col min="6160" max="6399" width="9.1796875" style="192"/>
    <col min="6400" max="6400" width="4.7265625" style="192" bestFit="1" customWidth="1"/>
    <col min="6401" max="6401" width="9.7265625" style="192" bestFit="1" customWidth="1"/>
    <col min="6402" max="6402" width="10" style="192" bestFit="1" customWidth="1"/>
    <col min="6403" max="6403" width="8.81640625" style="192" bestFit="1" customWidth="1"/>
    <col min="6404" max="6404" width="22.81640625" style="192" customWidth="1"/>
    <col min="6405" max="6405" width="59.7265625" style="192" bestFit="1" customWidth="1"/>
    <col min="6406" max="6406" width="57.81640625" style="192" bestFit="1" customWidth="1"/>
    <col min="6407" max="6407" width="35.26953125" style="192" bestFit="1" customWidth="1"/>
    <col min="6408" max="6408" width="28.1796875" style="192" bestFit="1" customWidth="1"/>
    <col min="6409" max="6409" width="33.1796875" style="192" bestFit="1" customWidth="1"/>
    <col min="6410" max="6410" width="26" style="192" bestFit="1" customWidth="1"/>
    <col min="6411" max="6411" width="19.1796875" style="192" bestFit="1" customWidth="1"/>
    <col min="6412" max="6412" width="10.453125" style="192" customWidth="1"/>
    <col min="6413" max="6413" width="11.81640625" style="192" customWidth="1"/>
    <col min="6414" max="6414" width="14.7265625" style="192" customWidth="1"/>
    <col min="6415" max="6415" width="9" style="192" bestFit="1" customWidth="1"/>
    <col min="6416" max="6655" width="9.1796875" style="192"/>
    <col min="6656" max="6656" width="4.7265625" style="192" bestFit="1" customWidth="1"/>
    <col min="6657" max="6657" width="9.7265625" style="192" bestFit="1" customWidth="1"/>
    <col min="6658" max="6658" width="10" style="192" bestFit="1" customWidth="1"/>
    <col min="6659" max="6659" width="8.81640625" style="192" bestFit="1" customWidth="1"/>
    <col min="6660" max="6660" width="22.81640625" style="192" customWidth="1"/>
    <col min="6661" max="6661" width="59.7265625" style="192" bestFit="1" customWidth="1"/>
    <col min="6662" max="6662" width="57.81640625" style="192" bestFit="1" customWidth="1"/>
    <col min="6663" max="6663" width="35.26953125" style="192" bestFit="1" customWidth="1"/>
    <col min="6664" max="6664" width="28.1796875" style="192" bestFit="1" customWidth="1"/>
    <col min="6665" max="6665" width="33.1796875" style="192" bestFit="1" customWidth="1"/>
    <col min="6666" max="6666" width="26" style="192" bestFit="1" customWidth="1"/>
    <col min="6667" max="6667" width="19.1796875" style="192" bestFit="1" customWidth="1"/>
    <col min="6668" max="6668" width="10.453125" style="192" customWidth="1"/>
    <col min="6669" max="6669" width="11.81640625" style="192" customWidth="1"/>
    <col min="6670" max="6670" width="14.7265625" style="192" customWidth="1"/>
    <col min="6671" max="6671" width="9" style="192" bestFit="1" customWidth="1"/>
    <col min="6672" max="6911" width="9.1796875" style="192"/>
    <col min="6912" max="6912" width="4.7265625" style="192" bestFit="1" customWidth="1"/>
    <col min="6913" max="6913" width="9.7265625" style="192" bestFit="1" customWidth="1"/>
    <col min="6914" max="6914" width="10" style="192" bestFit="1" customWidth="1"/>
    <col min="6915" max="6915" width="8.81640625" style="192" bestFit="1" customWidth="1"/>
    <col min="6916" max="6916" width="22.81640625" style="192" customWidth="1"/>
    <col min="6917" max="6917" width="59.7265625" style="192" bestFit="1" customWidth="1"/>
    <col min="6918" max="6918" width="57.81640625" style="192" bestFit="1" customWidth="1"/>
    <col min="6919" max="6919" width="35.26953125" style="192" bestFit="1" customWidth="1"/>
    <col min="6920" max="6920" width="28.1796875" style="192" bestFit="1" customWidth="1"/>
    <col min="6921" max="6921" width="33.1796875" style="192" bestFit="1" customWidth="1"/>
    <col min="6922" max="6922" width="26" style="192" bestFit="1" customWidth="1"/>
    <col min="6923" max="6923" width="19.1796875" style="192" bestFit="1" customWidth="1"/>
    <col min="6924" max="6924" width="10.453125" style="192" customWidth="1"/>
    <col min="6925" max="6925" width="11.81640625" style="192" customWidth="1"/>
    <col min="6926" max="6926" width="14.7265625" style="192" customWidth="1"/>
    <col min="6927" max="6927" width="9" style="192" bestFit="1" customWidth="1"/>
    <col min="6928" max="7167" width="9.1796875" style="192"/>
    <col min="7168" max="7168" width="4.7265625" style="192" bestFit="1" customWidth="1"/>
    <col min="7169" max="7169" width="9.7265625" style="192" bestFit="1" customWidth="1"/>
    <col min="7170" max="7170" width="10" style="192" bestFit="1" customWidth="1"/>
    <col min="7171" max="7171" width="8.81640625" style="192" bestFit="1" customWidth="1"/>
    <col min="7172" max="7172" width="22.81640625" style="192" customWidth="1"/>
    <col min="7173" max="7173" width="59.7265625" style="192" bestFit="1" customWidth="1"/>
    <col min="7174" max="7174" width="57.81640625" style="192" bestFit="1" customWidth="1"/>
    <col min="7175" max="7175" width="35.26953125" style="192" bestFit="1" customWidth="1"/>
    <col min="7176" max="7176" width="28.1796875" style="192" bestFit="1" customWidth="1"/>
    <col min="7177" max="7177" width="33.1796875" style="192" bestFit="1" customWidth="1"/>
    <col min="7178" max="7178" width="26" style="192" bestFit="1" customWidth="1"/>
    <col min="7179" max="7179" width="19.1796875" style="192" bestFit="1" customWidth="1"/>
    <col min="7180" max="7180" width="10.453125" style="192" customWidth="1"/>
    <col min="7181" max="7181" width="11.81640625" style="192" customWidth="1"/>
    <col min="7182" max="7182" width="14.7265625" style="192" customWidth="1"/>
    <col min="7183" max="7183" width="9" style="192" bestFit="1" customWidth="1"/>
    <col min="7184" max="7423" width="9.1796875" style="192"/>
    <col min="7424" max="7424" width="4.7265625" style="192" bestFit="1" customWidth="1"/>
    <col min="7425" max="7425" width="9.7265625" style="192" bestFit="1" customWidth="1"/>
    <col min="7426" max="7426" width="10" style="192" bestFit="1" customWidth="1"/>
    <col min="7427" max="7427" width="8.81640625" style="192" bestFit="1" customWidth="1"/>
    <col min="7428" max="7428" width="22.81640625" style="192" customWidth="1"/>
    <col min="7429" max="7429" width="59.7265625" style="192" bestFit="1" customWidth="1"/>
    <col min="7430" max="7430" width="57.81640625" style="192" bestFit="1" customWidth="1"/>
    <col min="7431" max="7431" width="35.26953125" style="192" bestFit="1" customWidth="1"/>
    <col min="7432" max="7432" width="28.1796875" style="192" bestFit="1" customWidth="1"/>
    <col min="7433" max="7433" width="33.1796875" style="192" bestFit="1" customWidth="1"/>
    <col min="7434" max="7434" width="26" style="192" bestFit="1" customWidth="1"/>
    <col min="7435" max="7435" width="19.1796875" style="192" bestFit="1" customWidth="1"/>
    <col min="7436" max="7436" width="10.453125" style="192" customWidth="1"/>
    <col min="7437" max="7437" width="11.81640625" style="192" customWidth="1"/>
    <col min="7438" max="7438" width="14.7265625" style="192" customWidth="1"/>
    <col min="7439" max="7439" width="9" style="192" bestFit="1" customWidth="1"/>
    <col min="7440" max="7679" width="9.1796875" style="192"/>
    <col min="7680" max="7680" width="4.7265625" style="192" bestFit="1" customWidth="1"/>
    <col min="7681" max="7681" width="9.7265625" style="192" bestFit="1" customWidth="1"/>
    <col min="7682" max="7682" width="10" style="192" bestFit="1" customWidth="1"/>
    <col min="7683" max="7683" width="8.81640625" style="192" bestFit="1" customWidth="1"/>
    <col min="7684" max="7684" width="22.81640625" style="192" customWidth="1"/>
    <col min="7685" max="7685" width="59.7265625" style="192" bestFit="1" customWidth="1"/>
    <col min="7686" max="7686" width="57.81640625" style="192" bestFit="1" customWidth="1"/>
    <col min="7687" max="7687" width="35.26953125" style="192" bestFit="1" customWidth="1"/>
    <col min="7688" max="7688" width="28.1796875" style="192" bestFit="1" customWidth="1"/>
    <col min="7689" max="7689" width="33.1796875" style="192" bestFit="1" customWidth="1"/>
    <col min="7690" max="7690" width="26" style="192" bestFit="1" customWidth="1"/>
    <col min="7691" max="7691" width="19.1796875" style="192" bestFit="1" customWidth="1"/>
    <col min="7692" max="7692" width="10.453125" style="192" customWidth="1"/>
    <col min="7693" max="7693" width="11.81640625" style="192" customWidth="1"/>
    <col min="7694" max="7694" width="14.7265625" style="192" customWidth="1"/>
    <col min="7695" max="7695" width="9" style="192" bestFit="1" customWidth="1"/>
    <col min="7696" max="7935" width="9.1796875" style="192"/>
    <col min="7936" max="7936" width="4.7265625" style="192" bestFit="1" customWidth="1"/>
    <col min="7937" max="7937" width="9.7265625" style="192" bestFit="1" customWidth="1"/>
    <col min="7938" max="7938" width="10" style="192" bestFit="1" customWidth="1"/>
    <col min="7939" max="7939" width="8.81640625" style="192" bestFit="1" customWidth="1"/>
    <col min="7940" max="7940" width="22.81640625" style="192" customWidth="1"/>
    <col min="7941" max="7941" width="59.7265625" style="192" bestFit="1" customWidth="1"/>
    <col min="7942" max="7942" width="57.81640625" style="192" bestFit="1" customWidth="1"/>
    <col min="7943" max="7943" width="35.26953125" style="192" bestFit="1" customWidth="1"/>
    <col min="7944" max="7944" width="28.1796875" style="192" bestFit="1" customWidth="1"/>
    <col min="7945" max="7945" width="33.1796875" style="192" bestFit="1" customWidth="1"/>
    <col min="7946" max="7946" width="26" style="192" bestFit="1" customWidth="1"/>
    <col min="7947" max="7947" width="19.1796875" style="192" bestFit="1" customWidth="1"/>
    <col min="7948" max="7948" width="10.453125" style="192" customWidth="1"/>
    <col min="7949" max="7949" width="11.81640625" style="192" customWidth="1"/>
    <col min="7950" max="7950" width="14.7265625" style="192" customWidth="1"/>
    <col min="7951" max="7951" width="9" style="192" bestFit="1" customWidth="1"/>
    <col min="7952" max="8191" width="9.1796875" style="192"/>
    <col min="8192" max="8192" width="4.7265625" style="192" bestFit="1" customWidth="1"/>
    <col min="8193" max="8193" width="9.7265625" style="192" bestFit="1" customWidth="1"/>
    <col min="8194" max="8194" width="10" style="192" bestFit="1" customWidth="1"/>
    <col min="8195" max="8195" width="8.81640625" style="192" bestFit="1" customWidth="1"/>
    <col min="8196" max="8196" width="22.81640625" style="192" customWidth="1"/>
    <col min="8197" max="8197" width="59.7265625" style="192" bestFit="1" customWidth="1"/>
    <col min="8198" max="8198" width="57.81640625" style="192" bestFit="1" customWidth="1"/>
    <col min="8199" max="8199" width="35.26953125" style="192" bestFit="1" customWidth="1"/>
    <col min="8200" max="8200" width="28.1796875" style="192" bestFit="1" customWidth="1"/>
    <col min="8201" max="8201" width="33.1796875" style="192" bestFit="1" customWidth="1"/>
    <col min="8202" max="8202" width="26" style="192" bestFit="1" customWidth="1"/>
    <col min="8203" max="8203" width="19.1796875" style="192" bestFit="1" customWidth="1"/>
    <col min="8204" max="8204" width="10.453125" style="192" customWidth="1"/>
    <col min="8205" max="8205" width="11.81640625" style="192" customWidth="1"/>
    <col min="8206" max="8206" width="14.7265625" style="192" customWidth="1"/>
    <col min="8207" max="8207" width="9" style="192" bestFit="1" customWidth="1"/>
    <col min="8208" max="8447" width="9.1796875" style="192"/>
    <col min="8448" max="8448" width="4.7265625" style="192" bestFit="1" customWidth="1"/>
    <col min="8449" max="8449" width="9.7265625" style="192" bestFit="1" customWidth="1"/>
    <col min="8450" max="8450" width="10" style="192" bestFit="1" customWidth="1"/>
    <col min="8451" max="8451" width="8.81640625" style="192" bestFit="1" customWidth="1"/>
    <col min="8452" max="8452" width="22.81640625" style="192" customWidth="1"/>
    <col min="8453" max="8453" width="59.7265625" style="192" bestFit="1" customWidth="1"/>
    <col min="8454" max="8454" width="57.81640625" style="192" bestFit="1" customWidth="1"/>
    <col min="8455" max="8455" width="35.26953125" style="192" bestFit="1" customWidth="1"/>
    <col min="8456" max="8456" width="28.1796875" style="192" bestFit="1" customWidth="1"/>
    <col min="8457" max="8457" width="33.1796875" style="192" bestFit="1" customWidth="1"/>
    <col min="8458" max="8458" width="26" style="192" bestFit="1" customWidth="1"/>
    <col min="8459" max="8459" width="19.1796875" style="192" bestFit="1" customWidth="1"/>
    <col min="8460" max="8460" width="10.453125" style="192" customWidth="1"/>
    <col min="8461" max="8461" width="11.81640625" style="192" customWidth="1"/>
    <col min="8462" max="8462" width="14.7265625" style="192" customWidth="1"/>
    <col min="8463" max="8463" width="9" style="192" bestFit="1" customWidth="1"/>
    <col min="8464" max="8703" width="9.1796875" style="192"/>
    <col min="8704" max="8704" width="4.7265625" style="192" bestFit="1" customWidth="1"/>
    <col min="8705" max="8705" width="9.7265625" style="192" bestFit="1" customWidth="1"/>
    <col min="8706" max="8706" width="10" style="192" bestFit="1" customWidth="1"/>
    <col min="8707" max="8707" width="8.81640625" style="192" bestFit="1" customWidth="1"/>
    <col min="8708" max="8708" width="22.81640625" style="192" customWidth="1"/>
    <col min="8709" max="8709" width="59.7265625" style="192" bestFit="1" customWidth="1"/>
    <col min="8710" max="8710" width="57.81640625" style="192" bestFit="1" customWidth="1"/>
    <col min="8711" max="8711" width="35.26953125" style="192" bestFit="1" customWidth="1"/>
    <col min="8712" max="8712" width="28.1796875" style="192" bestFit="1" customWidth="1"/>
    <col min="8713" max="8713" width="33.1796875" style="192" bestFit="1" customWidth="1"/>
    <col min="8714" max="8714" width="26" style="192" bestFit="1" customWidth="1"/>
    <col min="8715" max="8715" width="19.1796875" style="192" bestFit="1" customWidth="1"/>
    <col min="8716" max="8716" width="10.453125" style="192" customWidth="1"/>
    <col min="8717" max="8717" width="11.81640625" style="192" customWidth="1"/>
    <col min="8718" max="8718" width="14.7265625" style="192" customWidth="1"/>
    <col min="8719" max="8719" width="9" style="192" bestFit="1" customWidth="1"/>
    <col min="8720" max="8959" width="9.1796875" style="192"/>
    <col min="8960" max="8960" width="4.7265625" style="192" bestFit="1" customWidth="1"/>
    <col min="8961" max="8961" width="9.7265625" style="192" bestFit="1" customWidth="1"/>
    <col min="8962" max="8962" width="10" style="192" bestFit="1" customWidth="1"/>
    <col min="8963" max="8963" width="8.81640625" style="192" bestFit="1" customWidth="1"/>
    <col min="8964" max="8964" width="22.81640625" style="192" customWidth="1"/>
    <col min="8965" max="8965" width="59.7265625" style="192" bestFit="1" customWidth="1"/>
    <col min="8966" max="8966" width="57.81640625" style="192" bestFit="1" customWidth="1"/>
    <col min="8967" max="8967" width="35.26953125" style="192" bestFit="1" customWidth="1"/>
    <col min="8968" max="8968" width="28.1796875" style="192" bestFit="1" customWidth="1"/>
    <col min="8969" max="8969" width="33.1796875" style="192" bestFit="1" customWidth="1"/>
    <col min="8970" max="8970" width="26" style="192" bestFit="1" customWidth="1"/>
    <col min="8971" max="8971" width="19.1796875" style="192" bestFit="1" customWidth="1"/>
    <col min="8972" max="8972" width="10.453125" style="192" customWidth="1"/>
    <col min="8973" max="8973" width="11.81640625" style="192" customWidth="1"/>
    <col min="8974" max="8974" width="14.7265625" style="192" customWidth="1"/>
    <col min="8975" max="8975" width="9" style="192" bestFit="1" customWidth="1"/>
    <col min="8976" max="9215" width="9.1796875" style="192"/>
    <col min="9216" max="9216" width="4.7265625" style="192" bestFit="1" customWidth="1"/>
    <col min="9217" max="9217" width="9.7265625" style="192" bestFit="1" customWidth="1"/>
    <col min="9218" max="9218" width="10" style="192" bestFit="1" customWidth="1"/>
    <col min="9219" max="9219" width="8.81640625" style="192" bestFit="1" customWidth="1"/>
    <col min="9220" max="9220" width="22.81640625" style="192" customWidth="1"/>
    <col min="9221" max="9221" width="59.7265625" style="192" bestFit="1" customWidth="1"/>
    <col min="9222" max="9222" width="57.81640625" style="192" bestFit="1" customWidth="1"/>
    <col min="9223" max="9223" width="35.26953125" style="192" bestFit="1" customWidth="1"/>
    <col min="9224" max="9224" width="28.1796875" style="192" bestFit="1" customWidth="1"/>
    <col min="9225" max="9225" width="33.1796875" style="192" bestFit="1" customWidth="1"/>
    <col min="9226" max="9226" width="26" style="192" bestFit="1" customWidth="1"/>
    <col min="9227" max="9227" width="19.1796875" style="192" bestFit="1" customWidth="1"/>
    <col min="9228" max="9228" width="10.453125" style="192" customWidth="1"/>
    <col min="9229" max="9229" width="11.81640625" style="192" customWidth="1"/>
    <col min="9230" max="9230" width="14.7265625" style="192" customWidth="1"/>
    <col min="9231" max="9231" width="9" style="192" bestFit="1" customWidth="1"/>
    <col min="9232" max="9471" width="9.1796875" style="192"/>
    <col min="9472" max="9472" width="4.7265625" style="192" bestFit="1" customWidth="1"/>
    <col min="9473" max="9473" width="9.7265625" style="192" bestFit="1" customWidth="1"/>
    <col min="9474" max="9474" width="10" style="192" bestFit="1" customWidth="1"/>
    <col min="9475" max="9475" width="8.81640625" style="192" bestFit="1" customWidth="1"/>
    <col min="9476" max="9476" width="22.81640625" style="192" customWidth="1"/>
    <col min="9477" max="9477" width="59.7265625" style="192" bestFit="1" customWidth="1"/>
    <col min="9478" max="9478" width="57.81640625" style="192" bestFit="1" customWidth="1"/>
    <col min="9479" max="9479" width="35.26953125" style="192" bestFit="1" customWidth="1"/>
    <col min="9480" max="9480" width="28.1796875" style="192" bestFit="1" customWidth="1"/>
    <col min="9481" max="9481" width="33.1796875" style="192" bestFit="1" customWidth="1"/>
    <col min="9482" max="9482" width="26" style="192" bestFit="1" customWidth="1"/>
    <col min="9483" max="9483" width="19.1796875" style="192" bestFit="1" customWidth="1"/>
    <col min="9484" max="9484" width="10.453125" style="192" customWidth="1"/>
    <col min="9485" max="9485" width="11.81640625" style="192" customWidth="1"/>
    <col min="9486" max="9486" width="14.7265625" style="192" customWidth="1"/>
    <col min="9487" max="9487" width="9" style="192" bestFit="1" customWidth="1"/>
    <col min="9488" max="9727" width="9.1796875" style="192"/>
    <col min="9728" max="9728" width="4.7265625" style="192" bestFit="1" customWidth="1"/>
    <col min="9729" max="9729" width="9.7265625" style="192" bestFit="1" customWidth="1"/>
    <col min="9730" max="9730" width="10" style="192" bestFit="1" customWidth="1"/>
    <col min="9731" max="9731" width="8.81640625" style="192" bestFit="1" customWidth="1"/>
    <col min="9732" max="9732" width="22.81640625" style="192" customWidth="1"/>
    <col min="9733" max="9733" width="59.7265625" style="192" bestFit="1" customWidth="1"/>
    <col min="9734" max="9734" width="57.81640625" style="192" bestFit="1" customWidth="1"/>
    <col min="9735" max="9735" width="35.26953125" style="192" bestFit="1" customWidth="1"/>
    <col min="9736" max="9736" width="28.1796875" style="192" bestFit="1" customWidth="1"/>
    <col min="9737" max="9737" width="33.1796875" style="192" bestFit="1" customWidth="1"/>
    <col min="9738" max="9738" width="26" style="192" bestFit="1" customWidth="1"/>
    <col min="9739" max="9739" width="19.1796875" style="192" bestFit="1" customWidth="1"/>
    <col min="9740" max="9740" width="10.453125" style="192" customWidth="1"/>
    <col min="9741" max="9741" width="11.81640625" style="192" customWidth="1"/>
    <col min="9742" max="9742" width="14.7265625" style="192" customWidth="1"/>
    <col min="9743" max="9743" width="9" style="192" bestFit="1" customWidth="1"/>
    <col min="9744" max="9983" width="9.1796875" style="192"/>
    <col min="9984" max="9984" width="4.7265625" style="192" bestFit="1" customWidth="1"/>
    <col min="9985" max="9985" width="9.7265625" style="192" bestFit="1" customWidth="1"/>
    <col min="9986" max="9986" width="10" style="192" bestFit="1" customWidth="1"/>
    <col min="9987" max="9987" width="8.81640625" style="192" bestFit="1" customWidth="1"/>
    <col min="9988" max="9988" width="22.81640625" style="192" customWidth="1"/>
    <col min="9989" max="9989" width="59.7265625" style="192" bestFit="1" customWidth="1"/>
    <col min="9990" max="9990" width="57.81640625" style="192" bestFit="1" customWidth="1"/>
    <col min="9991" max="9991" width="35.26953125" style="192" bestFit="1" customWidth="1"/>
    <col min="9992" max="9992" width="28.1796875" style="192" bestFit="1" customWidth="1"/>
    <col min="9993" max="9993" width="33.1796875" style="192" bestFit="1" customWidth="1"/>
    <col min="9994" max="9994" width="26" style="192" bestFit="1" customWidth="1"/>
    <col min="9995" max="9995" width="19.1796875" style="192" bestFit="1" customWidth="1"/>
    <col min="9996" max="9996" width="10.453125" style="192" customWidth="1"/>
    <col min="9997" max="9997" width="11.81640625" style="192" customWidth="1"/>
    <col min="9998" max="9998" width="14.7265625" style="192" customWidth="1"/>
    <col min="9999" max="9999" width="9" style="192" bestFit="1" customWidth="1"/>
    <col min="10000" max="10239" width="9.1796875" style="192"/>
    <col min="10240" max="10240" width="4.7265625" style="192" bestFit="1" customWidth="1"/>
    <col min="10241" max="10241" width="9.7265625" style="192" bestFit="1" customWidth="1"/>
    <col min="10242" max="10242" width="10" style="192" bestFit="1" customWidth="1"/>
    <col min="10243" max="10243" width="8.81640625" style="192" bestFit="1" customWidth="1"/>
    <col min="10244" max="10244" width="22.81640625" style="192" customWidth="1"/>
    <col min="10245" max="10245" width="59.7265625" style="192" bestFit="1" customWidth="1"/>
    <col min="10246" max="10246" width="57.81640625" style="192" bestFit="1" customWidth="1"/>
    <col min="10247" max="10247" width="35.26953125" style="192" bestFit="1" customWidth="1"/>
    <col min="10248" max="10248" width="28.1796875" style="192" bestFit="1" customWidth="1"/>
    <col min="10249" max="10249" width="33.1796875" style="192" bestFit="1" customWidth="1"/>
    <col min="10250" max="10250" width="26" style="192" bestFit="1" customWidth="1"/>
    <col min="10251" max="10251" width="19.1796875" style="192" bestFit="1" customWidth="1"/>
    <col min="10252" max="10252" width="10.453125" style="192" customWidth="1"/>
    <col min="10253" max="10253" width="11.81640625" style="192" customWidth="1"/>
    <col min="10254" max="10254" width="14.7265625" style="192" customWidth="1"/>
    <col min="10255" max="10255" width="9" style="192" bestFit="1" customWidth="1"/>
    <col min="10256" max="10495" width="9.1796875" style="192"/>
    <col min="10496" max="10496" width="4.7265625" style="192" bestFit="1" customWidth="1"/>
    <col min="10497" max="10497" width="9.7265625" style="192" bestFit="1" customWidth="1"/>
    <col min="10498" max="10498" width="10" style="192" bestFit="1" customWidth="1"/>
    <col min="10499" max="10499" width="8.81640625" style="192" bestFit="1" customWidth="1"/>
    <col min="10500" max="10500" width="22.81640625" style="192" customWidth="1"/>
    <col min="10501" max="10501" width="59.7265625" style="192" bestFit="1" customWidth="1"/>
    <col min="10502" max="10502" width="57.81640625" style="192" bestFit="1" customWidth="1"/>
    <col min="10503" max="10503" width="35.26953125" style="192" bestFit="1" customWidth="1"/>
    <col min="10504" max="10504" width="28.1796875" style="192" bestFit="1" customWidth="1"/>
    <col min="10505" max="10505" width="33.1796875" style="192" bestFit="1" customWidth="1"/>
    <col min="10506" max="10506" width="26" style="192" bestFit="1" customWidth="1"/>
    <col min="10507" max="10507" width="19.1796875" style="192" bestFit="1" customWidth="1"/>
    <col min="10508" max="10508" width="10.453125" style="192" customWidth="1"/>
    <col min="10509" max="10509" width="11.81640625" style="192" customWidth="1"/>
    <col min="10510" max="10510" width="14.7265625" style="192" customWidth="1"/>
    <col min="10511" max="10511" width="9" style="192" bestFit="1" customWidth="1"/>
    <col min="10512" max="10751" width="9.1796875" style="192"/>
    <col min="10752" max="10752" width="4.7265625" style="192" bestFit="1" customWidth="1"/>
    <col min="10753" max="10753" width="9.7265625" style="192" bestFit="1" customWidth="1"/>
    <col min="10754" max="10754" width="10" style="192" bestFit="1" customWidth="1"/>
    <col min="10755" max="10755" width="8.81640625" style="192" bestFit="1" customWidth="1"/>
    <col min="10756" max="10756" width="22.81640625" style="192" customWidth="1"/>
    <col min="10757" max="10757" width="59.7265625" style="192" bestFit="1" customWidth="1"/>
    <col min="10758" max="10758" width="57.81640625" style="192" bestFit="1" customWidth="1"/>
    <col min="10759" max="10759" width="35.26953125" style="192" bestFit="1" customWidth="1"/>
    <col min="10760" max="10760" width="28.1796875" style="192" bestFit="1" customWidth="1"/>
    <col min="10761" max="10761" width="33.1796875" style="192" bestFit="1" customWidth="1"/>
    <col min="10762" max="10762" width="26" style="192" bestFit="1" customWidth="1"/>
    <col min="10763" max="10763" width="19.1796875" style="192" bestFit="1" customWidth="1"/>
    <col min="10764" max="10764" width="10.453125" style="192" customWidth="1"/>
    <col min="10765" max="10765" width="11.81640625" style="192" customWidth="1"/>
    <col min="10766" max="10766" width="14.7265625" style="192" customWidth="1"/>
    <col min="10767" max="10767" width="9" style="192" bestFit="1" customWidth="1"/>
    <col min="10768" max="11007" width="9.1796875" style="192"/>
    <col min="11008" max="11008" width="4.7265625" style="192" bestFit="1" customWidth="1"/>
    <col min="11009" max="11009" width="9.7265625" style="192" bestFit="1" customWidth="1"/>
    <col min="11010" max="11010" width="10" style="192" bestFit="1" customWidth="1"/>
    <col min="11011" max="11011" width="8.81640625" style="192" bestFit="1" customWidth="1"/>
    <col min="11012" max="11012" width="22.81640625" style="192" customWidth="1"/>
    <col min="11013" max="11013" width="59.7265625" style="192" bestFit="1" customWidth="1"/>
    <col min="11014" max="11014" width="57.81640625" style="192" bestFit="1" customWidth="1"/>
    <col min="11015" max="11015" width="35.26953125" style="192" bestFit="1" customWidth="1"/>
    <col min="11016" max="11016" width="28.1796875" style="192" bestFit="1" customWidth="1"/>
    <col min="11017" max="11017" width="33.1796875" style="192" bestFit="1" customWidth="1"/>
    <col min="11018" max="11018" width="26" style="192" bestFit="1" customWidth="1"/>
    <col min="11019" max="11019" width="19.1796875" style="192" bestFit="1" customWidth="1"/>
    <col min="11020" max="11020" width="10.453125" style="192" customWidth="1"/>
    <col min="11021" max="11021" width="11.81640625" style="192" customWidth="1"/>
    <col min="11022" max="11022" width="14.7265625" style="192" customWidth="1"/>
    <col min="11023" max="11023" width="9" style="192" bestFit="1" customWidth="1"/>
    <col min="11024" max="11263" width="9.1796875" style="192"/>
    <col min="11264" max="11264" width="4.7265625" style="192" bestFit="1" customWidth="1"/>
    <col min="11265" max="11265" width="9.7265625" style="192" bestFit="1" customWidth="1"/>
    <col min="11266" max="11266" width="10" style="192" bestFit="1" customWidth="1"/>
    <col min="11267" max="11267" width="8.81640625" style="192" bestFit="1" customWidth="1"/>
    <col min="11268" max="11268" width="22.81640625" style="192" customWidth="1"/>
    <col min="11269" max="11269" width="59.7265625" style="192" bestFit="1" customWidth="1"/>
    <col min="11270" max="11270" width="57.81640625" style="192" bestFit="1" customWidth="1"/>
    <col min="11271" max="11271" width="35.26953125" style="192" bestFit="1" customWidth="1"/>
    <col min="11272" max="11272" width="28.1796875" style="192" bestFit="1" customWidth="1"/>
    <col min="11273" max="11273" width="33.1796875" style="192" bestFit="1" customWidth="1"/>
    <col min="11274" max="11274" width="26" style="192" bestFit="1" customWidth="1"/>
    <col min="11275" max="11275" width="19.1796875" style="192" bestFit="1" customWidth="1"/>
    <col min="11276" max="11276" width="10.453125" style="192" customWidth="1"/>
    <col min="11277" max="11277" width="11.81640625" style="192" customWidth="1"/>
    <col min="11278" max="11278" width="14.7265625" style="192" customWidth="1"/>
    <col min="11279" max="11279" width="9" style="192" bestFit="1" customWidth="1"/>
    <col min="11280" max="11519" width="9.1796875" style="192"/>
    <col min="11520" max="11520" width="4.7265625" style="192" bestFit="1" customWidth="1"/>
    <col min="11521" max="11521" width="9.7265625" style="192" bestFit="1" customWidth="1"/>
    <col min="11522" max="11522" width="10" style="192" bestFit="1" customWidth="1"/>
    <col min="11523" max="11523" width="8.81640625" style="192" bestFit="1" customWidth="1"/>
    <col min="11524" max="11524" width="22.81640625" style="192" customWidth="1"/>
    <col min="11525" max="11525" width="59.7265625" style="192" bestFit="1" customWidth="1"/>
    <col min="11526" max="11526" width="57.81640625" style="192" bestFit="1" customWidth="1"/>
    <col min="11527" max="11527" width="35.26953125" style="192" bestFit="1" customWidth="1"/>
    <col min="11528" max="11528" width="28.1796875" style="192" bestFit="1" customWidth="1"/>
    <col min="11529" max="11529" width="33.1796875" style="192" bestFit="1" customWidth="1"/>
    <col min="11530" max="11530" width="26" style="192" bestFit="1" customWidth="1"/>
    <col min="11531" max="11531" width="19.1796875" style="192" bestFit="1" customWidth="1"/>
    <col min="11532" max="11532" width="10.453125" style="192" customWidth="1"/>
    <col min="11533" max="11533" width="11.81640625" style="192" customWidth="1"/>
    <col min="11534" max="11534" width="14.7265625" style="192" customWidth="1"/>
    <col min="11535" max="11535" width="9" style="192" bestFit="1" customWidth="1"/>
    <col min="11536" max="11775" width="9.1796875" style="192"/>
    <col min="11776" max="11776" width="4.7265625" style="192" bestFit="1" customWidth="1"/>
    <col min="11777" max="11777" width="9.7265625" style="192" bestFit="1" customWidth="1"/>
    <col min="11778" max="11778" width="10" style="192" bestFit="1" customWidth="1"/>
    <col min="11779" max="11779" width="8.81640625" style="192" bestFit="1" customWidth="1"/>
    <col min="11780" max="11780" width="22.81640625" style="192" customWidth="1"/>
    <col min="11781" max="11781" width="59.7265625" style="192" bestFit="1" customWidth="1"/>
    <col min="11782" max="11782" width="57.81640625" style="192" bestFit="1" customWidth="1"/>
    <col min="11783" max="11783" width="35.26953125" style="192" bestFit="1" customWidth="1"/>
    <col min="11784" max="11784" width="28.1796875" style="192" bestFit="1" customWidth="1"/>
    <col min="11785" max="11785" width="33.1796875" style="192" bestFit="1" customWidth="1"/>
    <col min="11786" max="11786" width="26" style="192" bestFit="1" customWidth="1"/>
    <col min="11787" max="11787" width="19.1796875" style="192" bestFit="1" customWidth="1"/>
    <col min="11788" max="11788" width="10.453125" style="192" customWidth="1"/>
    <col min="11789" max="11789" width="11.81640625" style="192" customWidth="1"/>
    <col min="11790" max="11790" width="14.7265625" style="192" customWidth="1"/>
    <col min="11791" max="11791" width="9" style="192" bestFit="1" customWidth="1"/>
    <col min="11792" max="12031" width="9.1796875" style="192"/>
    <col min="12032" max="12032" width="4.7265625" style="192" bestFit="1" customWidth="1"/>
    <col min="12033" max="12033" width="9.7265625" style="192" bestFit="1" customWidth="1"/>
    <col min="12034" max="12034" width="10" style="192" bestFit="1" customWidth="1"/>
    <col min="12035" max="12035" width="8.81640625" style="192" bestFit="1" customWidth="1"/>
    <col min="12036" max="12036" width="22.81640625" style="192" customWidth="1"/>
    <col min="12037" max="12037" width="59.7265625" style="192" bestFit="1" customWidth="1"/>
    <col min="12038" max="12038" width="57.81640625" style="192" bestFit="1" customWidth="1"/>
    <col min="12039" max="12039" width="35.26953125" style="192" bestFit="1" customWidth="1"/>
    <col min="12040" max="12040" width="28.1796875" style="192" bestFit="1" customWidth="1"/>
    <col min="12041" max="12041" width="33.1796875" style="192" bestFit="1" customWidth="1"/>
    <col min="12042" max="12042" width="26" style="192" bestFit="1" customWidth="1"/>
    <col min="12043" max="12043" width="19.1796875" style="192" bestFit="1" customWidth="1"/>
    <col min="12044" max="12044" width="10.453125" style="192" customWidth="1"/>
    <col min="12045" max="12045" width="11.81640625" style="192" customWidth="1"/>
    <col min="12046" max="12046" width="14.7265625" style="192" customWidth="1"/>
    <col min="12047" max="12047" width="9" style="192" bestFit="1" customWidth="1"/>
    <col min="12048" max="12287" width="9.1796875" style="192"/>
    <col min="12288" max="12288" width="4.7265625" style="192" bestFit="1" customWidth="1"/>
    <col min="12289" max="12289" width="9.7265625" style="192" bestFit="1" customWidth="1"/>
    <col min="12290" max="12290" width="10" style="192" bestFit="1" customWidth="1"/>
    <col min="12291" max="12291" width="8.81640625" style="192" bestFit="1" customWidth="1"/>
    <col min="12292" max="12292" width="22.81640625" style="192" customWidth="1"/>
    <col min="12293" max="12293" width="59.7265625" style="192" bestFit="1" customWidth="1"/>
    <col min="12294" max="12294" width="57.81640625" style="192" bestFit="1" customWidth="1"/>
    <col min="12295" max="12295" width="35.26953125" style="192" bestFit="1" customWidth="1"/>
    <col min="12296" max="12296" width="28.1796875" style="192" bestFit="1" customWidth="1"/>
    <col min="12297" max="12297" width="33.1796875" style="192" bestFit="1" customWidth="1"/>
    <col min="12298" max="12298" width="26" style="192" bestFit="1" customWidth="1"/>
    <col min="12299" max="12299" width="19.1796875" style="192" bestFit="1" customWidth="1"/>
    <col min="12300" max="12300" width="10.453125" style="192" customWidth="1"/>
    <col min="12301" max="12301" width="11.81640625" style="192" customWidth="1"/>
    <col min="12302" max="12302" width="14.7265625" style="192" customWidth="1"/>
    <col min="12303" max="12303" width="9" style="192" bestFit="1" customWidth="1"/>
    <col min="12304" max="12543" width="9.1796875" style="192"/>
    <col min="12544" max="12544" width="4.7265625" style="192" bestFit="1" customWidth="1"/>
    <col min="12545" max="12545" width="9.7265625" style="192" bestFit="1" customWidth="1"/>
    <col min="12546" max="12546" width="10" style="192" bestFit="1" customWidth="1"/>
    <col min="12547" max="12547" width="8.81640625" style="192" bestFit="1" customWidth="1"/>
    <col min="12548" max="12548" width="22.81640625" style="192" customWidth="1"/>
    <col min="12549" max="12549" width="59.7265625" style="192" bestFit="1" customWidth="1"/>
    <col min="12550" max="12550" width="57.81640625" style="192" bestFit="1" customWidth="1"/>
    <col min="12551" max="12551" width="35.26953125" style="192" bestFit="1" customWidth="1"/>
    <col min="12552" max="12552" width="28.1796875" style="192" bestFit="1" customWidth="1"/>
    <col min="12553" max="12553" width="33.1796875" style="192" bestFit="1" customWidth="1"/>
    <col min="12554" max="12554" width="26" style="192" bestFit="1" customWidth="1"/>
    <col min="12555" max="12555" width="19.1796875" style="192" bestFit="1" customWidth="1"/>
    <col min="12556" max="12556" width="10.453125" style="192" customWidth="1"/>
    <col min="12557" max="12557" width="11.81640625" style="192" customWidth="1"/>
    <col min="12558" max="12558" width="14.7265625" style="192" customWidth="1"/>
    <col min="12559" max="12559" width="9" style="192" bestFit="1" customWidth="1"/>
    <col min="12560" max="12799" width="9.1796875" style="192"/>
    <col min="12800" max="12800" width="4.7265625" style="192" bestFit="1" customWidth="1"/>
    <col min="12801" max="12801" width="9.7265625" style="192" bestFit="1" customWidth="1"/>
    <col min="12802" max="12802" width="10" style="192" bestFit="1" customWidth="1"/>
    <col min="12803" max="12803" width="8.81640625" style="192" bestFit="1" customWidth="1"/>
    <col min="12804" max="12804" width="22.81640625" style="192" customWidth="1"/>
    <col min="12805" max="12805" width="59.7265625" style="192" bestFit="1" customWidth="1"/>
    <col min="12806" max="12806" width="57.81640625" style="192" bestFit="1" customWidth="1"/>
    <col min="12807" max="12807" width="35.26953125" style="192" bestFit="1" customWidth="1"/>
    <col min="12808" max="12808" width="28.1796875" style="192" bestFit="1" customWidth="1"/>
    <col min="12809" max="12809" width="33.1796875" style="192" bestFit="1" customWidth="1"/>
    <col min="12810" max="12810" width="26" style="192" bestFit="1" customWidth="1"/>
    <col min="12811" max="12811" width="19.1796875" style="192" bestFit="1" customWidth="1"/>
    <col min="12812" max="12812" width="10.453125" style="192" customWidth="1"/>
    <col min="12813" max="12813" width="11.81640625" style="192" customWidth="1"/>
    <col min="12814" max="12814" width="14.7265625" style="192" customWidth="1"/>
    <col min="12815" max="12815" width="9" style="192" bestFit="1" customWidth="1"/>
    <col min="12816" max="13055" width="9.1796875" style="192"/>
    <col min="13056" max="13056" width="4.7265625" style="192" bestFit="1" customWidth="1"/>
    <col min="13057" max="13057" width="9.7265625" style="192" bestFit="1" customWidth="1"/>
    <col min="13058" max="13058" width="10" style="192" bestFit="1" customWidth="1"/>
    <col min="13059" max="13059" width="8.81640625" style="192" bestFit="1" customWidth="1"/>
    <col min="13060" max="13060" width="22.81640625" style="192" customWidth="1"/>
    <col min="13061" max="13061" width="59.7265625" style="192" bestFit="1" customWidth="1"/>
    <col min="13062" max="13062" width="57.81640625" style="192" bestFit="1" customWidth="1"/>
    <col min="13063" max="13063" width="35.26953125" style="192" bestFit="1" customWidth="1"/>
    <col min="13064" max="13064" width="28.1796875" style="192" bestFit="1" customWidth="1"/>
    <col min="13065" max="13065" width="33.1796875" style="192" bestFit="1" customWidth="1"/>
    <col min="13066" max="13066" width="26" style="192" bestFit="1" customWidth="1"/>
    <col min="13067" max="13067" width="19.1796875" style="192" bestFit="1" customWidth="1"/>
    <col min="13068" max="13068" width="10.453125" style="192" customWidth="1"/>
    <col min="13069" max="13069" width="11.81640625" style="192" customWidth="1"/>
    <col min="13070" max="13070" width="14.7265625" style="192" customWidth="1"/>
    <col min="13071" max="13071" width="9" style="192" bestFit="1" customWidth="1"/>
    <col min="13072" max="13311" width="9.1796875" style="192"/>
    <col min="13312" max="13312" width="4.7265625" style="192" bestFit="1" customWidth="1"/>
    <col min="13313" max="13313" width="9.7265625" style="192" bestFit="1" customWidth="1"/>
    <col min="13314" max="13314" width="10" style="192" bestFit="1" customWidth="1"/>
    <col min="13315" max="13315" width="8.81640625" style="192" bestFit="1" customWidth="1"/>
    <col min="13316" max="13316" width="22.81640625" style="192" customWidth="1"/>
    <col min="13317" max="13317" width="59.7265625" style="192" bestFit="1" customWidth="1"/>
    <col min="13318" max="13318" width="57.81640625" style="192" bestFit="1" customWidth="1"/>
    <col min="13319" max="13319" width="35.26953125" style="192" bestFit="1" customWidth="1"/>
    <col min="13320" max="13320" width="28.1796875" style="192" bestFit="1" customWidth="1"/>
    <col min="13321" max="13321" width="33.1796875" style="192" bestFit="1" customWidth="1"/>
    <col min="13322" max="13322" width="26" style="192" bestFit="1" customWidth="1"/>
    <col min="13323" max="13323" width="19.1796875" style="192" bestFit="1" customWidth="1"/>
    <col min="13324" max="13324" width="10.453125" style="192" customWidth="1"/>
    <col min="13325" max="13325" width="11.81640625" style="192" customWidth="1"/>
    <col min="13326" max="13326" width="14.7265625" style="192" customWidth="1"/>
    <col min="13327" max="13327" width="9" style="192" bestFit="1" customWidth="1"/>
    <col min="13328" max="13567" width="9.1796875" style="192"/>
    <col min="13568" max="13568" width="4.7265625" style="192" bestFit="1" customWidth="1"/>
    <col min="13569" max="13569" width="9.7265625" style="192" bestFit="1" customWidth="1"/>
    <col min="13570" max="13570" width="10" style="192" bestFit="1" customWidth="1"/>
    <col min="13571" max="13571" width="8.81640625" style="192" bestFit="1" customWidth="1"/>
    <col min="13572" max="13572" width="22.81640625" style="192" customWidth="1"/>
    <col min="13573" max="13573" width="59.7265625" style="192" bestFit="1" customWidth="1"/>
    <col min="13574" max="13574" width="57.81640625" style="192" bestFit="1" customWidth="1"/>
    <col min="13575" max="13575" width="35.26953125" style="192" bestFit="1" customWidth="1"/>
    <col min="13576" max="13576" width="28.1796875" style="192" bestFit="1" customWidth="1"/>
    <col min="13577" max="13577" width="33.1796875" style="192" bestFit="1" customWidth="1"/>
    <col min="13578" max="13578" width="26" style="192" bestFit="1" customWidth="1"/>
    <col min="13579" max="13579" width="19.1796875" style="192" bestFit="1" customWidth="1"/>
    <col min="13580" max="13580" width="10.453125" style="192" customWidth="1"/>
    <col min="13581" max="13581" width="11.81640625" style="192" customWidth="1"/>
    <col min="13582" max="13582" width="14.7265625" style="192" customWidth="1"/>
    <col min="13583" max="13583" width="9" style="192" bestFit="1" customWidth="1"/>
    <col min="13584" max="13823" width="9.1796875" style="192"/>
    <col min="13824" max="13824" width="4.7265625" style="192" bestFit="1" customWidth="1"/>
    <col min="13825" max="13825" width="9.7265625" style="192" bestFit="1" customWidth="1"/>
    <col min="13826" max="13826" width="10" style="192" bestFit="1" customWidth="1"/>
    <col min="13827" max="13827" width="8.81640625" style="192" bestFit="1" customWidth="1"/>
    <col min="13828" max="13828" width="22.81640625" style="192" customWidth="1"/>
    <col min="13829" max="13829" width="59.7265625" style="192" bestFit="1" customWidth="1"/>
    <col min="13830" max="13830" width="57.81640625" style="192" bestFit="1" customWidth="1"/>
    <col min="13831" max="13831" width="35.26953125" style="192" bestFit="1" customWidth="1"/>
    <col min="13832" max="13832" width="28.1796875" style="192" bestFit="1" customWidth="1"/>
    <col min="13833" max="13833" width="33.1796875" style="192" bestFit="1" customWidth="1"/>
    <col min="13834" max="13834" width="26" style="192" bestFit="1" customWidth="1"/>
    <col min="13835" max="13835" width="19.1796875" style="192" bestFit="1" customWidth="1"/>
    <col min="13836" max="13836" width="10.453125" style="192" customWidth="1"/>
    <col min="13837" max="13837" width="11.81640625" style="192" customWidth="1"/>
    <col min="13838" max="13838" width="14.7265625" style="192" customWidth="1"/>
    <col min="13839" max="13839" width="9" style="192" bestFit="1" customWidth="1"/>
    <col min="13840" max="14079" width="9.1796875" style="192"/>
    <col min="14080" max="14080" width="4.7265625" style="192" bestFit="1" customWidth="1"/>
    <col min="14081" max="14081" width="9.7265625" style="192" bestFit="1" customWidth="1"/>
    <col min="14082" max="14082" width="10" style="192" bestFit="1" customWidth="1"/>
    <col min="14083" max="14083" width="8.81640625" style="192" bestFit="1" customWidth="1"/>
    <col min="14084" max="14084" width="22.81640625" style="192" customWidth="1"/>
    <col min="14085" max="14085" width="59.7265625" style="192" bestFit="1" customWidth="1"/>
    <col min="14086" max="14086" width="57.81640625" style="192" bestFit="1" customWidth="1"/>
    <col min="14087" max="14087" width="35.26953125" style="192" bestFit="1" customWidth="1"/>
    <col min="14088" max="14088" width="28.1796875" style="192" bestFit="1" customWidth="1"/>
    <col min="14089" max="14089" width="33.1796875" style="192" bestFit="1" customWidth="1"/>
    <col min="14090" max="14090" width="26" style="192" bestFit="1" customWidth="1"/>
    <col min="14091" max="14091" width="19.1796875" style="192" bestFit="1" customWidth="1"/>
    <col min="14092" max="14092" width="10.453125" style="192" customWidth="1"/>
    <col min="14093" max="14093" width="11.81640625" style="192" customWidth="1"/>
    <col min="14094" max="14094" width="14.7265625" style="192" customWidth="1"/>
    <col min="14095" max="14095" width="9" style="192" bestFit="1" customWidth="1"/>
    <col min="14096" max="14335" width="9.1796875" style="192"/>
    <col min="14336" max="14336" width="4.7265625" style="192" bestFit="1" customWidth="1"/>
    <col min="14337" max="14337" width="9.7265625" style="192" bestFit="1" customWidth="1"/>
    <col min="14338" max="14338" width="10" style="192" bestFit="1" customWidth="1"/>
    <col min="14339" max="14339" width="8.81640625" style="192" bestFit="1" customWidth="1"/>
    <col min="14340" max="14340" width="22.81640625" style="192" customWidth="1"/>
    <col min="14341" max="14341" width="59.7265625" style="192" bestFit="1" customWidth="1"/>
    <col min="14342" max="14342" width="57.81640625" style="192" bestFit="1" customWidth="1"/>
    <col min="14343" max="14343" width="35.26953125" style="192" bestFit="1" customWidth="1"/>
    <col min="14344" max="14344" width="28.1796875" style="192" bestFit="1" customWidth="1"/>
    <col min="14345" max="14345" width="33.1796875" style="192" bestFit="1" customWidth="1"/>
    <col min="14346" max="14346" width="26" style="192" bestFit="1" customWidth="1"/>
    <col min="14347" max="14347" width="19.1796875" style="192" bestFit="1" customWidth="1"/>
    <col min="14348" max="14348" width="10.453125" style="192" customWidth="1"/>
    <col min="14349" max="14349" width="11.81640625" style="192" customWidth="1"/>
    <col min="14350" max="14350" width="14.7265625" style="192" customWidth="1"/>
    <col min="14351" max="14351" width="9" style="192" bestFit="1" customWidth="1"/>
    <col min="14352" max="14591" width="9.1796875" style="192"/>
    <col min="14592" max="14592" width="4.7265625" style="192" bestFit="1" customWidth="1"/>
    <col min="14593" max="14593" width="9.7265625" style="192" bestFit="1" customWidth="1"/>
    <col min="14594" max="14594" width="10" style="192" bestFit="1" customWidth="1"/>
    <col min="14595" max="14595" width="8.81640625" style="192" bestFit="1" customWidth="1"/>
    <col min="14596" max="14596" width="22.81640625" style="192" customWidth="1"/>
    <col min="14597" max="14597" width="59.7265625" style="192" bestFit="1" customWidth="1"/>
    <col min="14598" max="14598" width="57.81640625" style="192" bestFit="1" customWidth="1"/>
    <col min="14599" max="14599" width="35.26953125" style="192" bestFit="1" customWidth="1"/>
    <col min="14600" max="14600" width="28.1796875" style="192" bestFit="1" customWidth="1"/>
    <col min="14601" max="14601" width="33.1796875" style="192" bestFit="1" customWidth="1"/>
    <col min="14602" max="14602" width="26" style="192" bestFit="1" customWidth="1"/>
    <col min="14603" max="14603" width="19.1796875" style="192" bestFit="1" customWidth="1"/>
    <col min="14604" max="14604" width="10.453125" style="192" customWidth="1"/>
    <col min="14605" max="14605" width="11.81640625" style="192" customWidth="1"/>
    <col min="14606" max="14606" width="14.7265625" style="192" customWidth="1"/>
    <col min="14607" max="14607" width="9" style="192" bestFit="1" customWidth="1"/>
    <col min="14608" max="14847" width="9.1796875" style="192"/>
    <col min="14848" max="14848" width="4.7265625" style="192" bestFit="1" customWidth="1"/>
    <col min="14849" max="14849" width="9.7265625" style="192" bestFit="1" customWidth="1"/>
    <col min="14850" max="14850" width="10" style="192" bestFit="1" customWidth="1"/>
    <col min="14851" max="14851" width="8.81640625" style="192" bestFit="1" customWidth="1"/>
    <col min="14852" max="14852" width="22.81640625" style="192" customWidth="1"/>
    <col min="14853" max="14853" width="59.7265625" style="192" bestFit="1" customWidth="1"/>
    <col min="14854" max="14854" width="57.81640625" style="192" bestFit="1" customWidth="1"/>
    <col min="14855" max="14855" width="35.26953125" style="192" bestFit="1" customWidth="1"/>
    <col min="14856" max="14856" width="28.1796875" style="192" bestFit="1" customWidth="1"/>
    <col min="14857" max="14857" width="33.1796875" style="192" bestFit="1" customWidth="1"/>
    <col min="14858" max="14858" width="26" style="192" bestFit="1" customWidth="1"/>
    <col min="14859" max="14859" width="19.1796875" style="192" bestFit="1" customWidth="1"/>
    <col min="14860" max="14860" width="10.453125" style="192" customWidth="1"/>
    <col min="14861" max="14861" width="11.81640625" style="192" customWidth="1"/>
    <col min="14862" max="14862" width="14.7265625" style="192" customWidth="1"/>
    <col min="14863" max="14863" width="9" style="192" bestFit="1" customWidth="1"/>
    <col min="14864" max="15103" width="9.1796875" style="192"/>
    <col min="15104" max="15104" width="4.7265625" style="192" bestFit="1" customWidth="1"/>
    <col min="15105" max="15105" width="9.7265625" style="192" bestFit="1" customWidth="1"/>
    <col min="15106" max="15106" width="10" style="192" bestFit="1" customWidth="1"/>
    <col min="15107" max="15107" width="8.81640625" style="192" bestFit="1" customWidth="1"/>
    <col min="15108" max="15108" width="22.81640625" style="192" customWidth="1"/>
    <col min="15109" max="15109" width="59.7265625" style="192" bestFit="1" customWidth="1"/>
    <col min="15110" max="15110" width="57.81640625" style="192" bestFit="1" customWidth="1"/>
    <col min="15111" max="15111" width="35.26953125" style="192" bestFit="1" customWidth="1"/>
    <col min="15112" max="15112" width="28.1796875" style="192" bestFit="1" customWidth="1"/>
    <col min="15113" max="15113" width="33.1796875" style="192" bestFit="1" customWidth="1"/>
    <col min="15114" max="15114" width="26" style="192" bestFit="1" customWidth="1"/>
    <col min="15115" max="15115" width="19.1796875" style="192" bestFit="1" customWidth="1"/>
    <col min="15116" max="15116" width="10.453125" style="192" customWidth="1"/>
    <col min="15117" max="15117" width="11.81640625" style="192" customWidth="1"/>
    <col min="15118" max="15118" width="14.7265625" style="192" customWidth="1"/>
    <col min="15119" max="15119" width="9" style="192" bestFit="1" customWidth="1"/>
    <col min="15120" max="15359" width="9.1796875" style="192"/>
    <col min="15360" max="15360" width="4.7265625" style="192" bestFit="1" customWidth="1"/>
    <col min="15361" max="15361" width="9.7265625" style="192" bestFit="1" customWidth="1"/>
    <col min="15362" max="15362" width="10" style="192" bestFit="1" customWidth="1"/>
    <col min="15363" max="15363" width="8.81640625" style="192" bestFit="1" customWidth="1"/>
    <col min="15364" max="15364" width="22.81640625" style="192" customWidth="1"/>
    <col min="15365" max="15365" width="59.7265625" style="192" bestFit="1" customWidth="1"/>
    <col min="15366" max="15366" width="57.81640625" style="192" bestFit="1" customWidth="1"/>
    <col min="15367" max="15367" width="35.26953125" style="192" bestFit="1" customWidth="1"/>
    <col min="15368" max="15368" width="28.1796875" style="192" bestFit="1" customWidth="1"/>
    <col min="15369" max="15369" width="33.1796875" style="192" bestFit="1" customWidth="1"/>
    <col min="15370" max="15370" width="26" style="192" bestFit="1" customWidth="1"/>
    <col min="15371" max="15371" width="19.1796875" style="192" bestFit="1" customWidth="1"/>
    <col min="15372" max="15372" width="10.453125" style="192" customWidth="1"/>
    <col min="15373" max="15373" width="11.81640625" style="192" customWidth="1"/>
    <col min="15374" max="15374" width="14.7265625" style="192" customWidth="1"/>
    <col min="15375" max="15375" width="9" style="192" bestFit="1" customWidth="1"/>
    <col min="15376" max="15615" width="9.1796875" style="192"/>
    <col min="15616" max="15616" width="4.7265625" style="192" bestFit="1" customWidth="1"/>
    <col min="15617" max="15617" width="9.7265625" style="192" bestFit="1" customWidth="1"/>
    <col min="15618" max="15618" width="10" style="192" bestFit="1" customWidth="1"/>
    <col min="15619" max="15619" width="8.81640625" style="192" bestFit="1" customWidth="1"/>
    <col min="15620" max="15620" width="22.81640625" style="192" customWidth="1"/>
    <col min="15621" max="15621" width="59.7265625" style="192" bestFit="1" customWidth="1"/>
    <col min="15622" max="15622" width="57.81640625" style="192" bestFit="1" customWidth="1"/>
    <col min="15623" max="15623" width="35.26953125" style="192" bestFit="1" customWidth="1"/>
    <col min="15624" max="15624" width="28.1796875" style="192" bestFit="1" customWidth="1"/>
    <col min="15625" max="15625" width="33.1796875" style="192" bestFit="1" customWidth="1"/>
    <col min="15626" max="15626" width="26" style="192" bestFit="1" customWidth="1"/>
    <col min="15627" max="15627" width="19.1796875" style="192" bestFit="1" customWidth="1"/>
    <col min="15628" max="15628" width="10.453125" style="192" customWidth="1"/>
    <col min="15629" max="15629" width="11.81640625" style="192" customWidth="1"/>
    <col min="15630" max="15630" width="14.7265625" style="192" customWidth="1"/>
    <col min="15631" max="15631" width="9" style="192" bestFit="1" customWidth="1"/>
    <col min="15632" max="15871" width="9.1796875" style="192"/>
    <col min="15872" max="15872" width="4.7265625" style="192" bestFit="1" customWidth="1"/>
    <col min="15873" max="15873" width="9.7265625" style="192" bestFit="1" customWidth="1"/>
    <col min="15874" max="15874" width="10" style="192" bestFit="1" customWidth="1"/>
    <col min="15875" max="15875" width="8.81640625" style="192" bestFit="1" customWidth="1"/>
    <col min="15876" max="15876" width="22.81640625" style="192" customWidth="1"/>
    <col min="15877" max="15877" width="59.7265625" style="192" bestFit="1" customWidth="1"/>
    <col min="15878" max="15878" width="57.81640625" style="192" bestFit="1" customWidth="1"/>
    <col min="15879" max="15879" width="35.26953125" style="192" bestFit="1" customWidth="1"/>
    <col min="15880" max="15880" width="28.1796875" style="192" bestFit="1" customWidth="1"/>
    <col min="15881" max="15881" width="33.1796875" style="192" bestFit="1" customWidth="1"/>
    <col min="15882" max="15882" width="26" style="192" bestFit="1" customWidth="1"/>
    <col min="15883" max="15883" width="19.1796875" style="192" bestFit="1" customWidth="1"/>
    <col min="15884" max="15884" width="10.453125" style="192" customWidth="1"/>
    <col min="15885" max="15885" width="11.81640625" style="192" customWidth="1"/>
    <col min="15886" max="15886" width="14.7265625" style="192" customWidth="1"/>
    <col min="15887" max="15887" width="9" style="192" bestFit="1" customWidth="1"/>
    <col min="15888" max="16127" width="9.1796875" style="192"/>
    <col min="16128" max="16128" width="4.7265625" style="192" bestFit="1" customWidth="1"/>
    <col min="16129" max="16129" width="9.7265625" style="192" bestFit="1" customWidth="1"/>
    <col min="16130" max="16130" width="10" style="192" bestFit="1" customWidth="1"/>
    <col min="16131" max="16131" width="8.81640625" style="192" bestFit="1" customWidth="1"/>
    <col min="16132" max="16132" width="22.81640625" style="192" customWidth="1"/>
    <col min="16133" max="16133" width="59.7265625" style="192" bestFit="1" customWidth="1"/>
    <col min="16134" max="16134" width="57.81640625" style="192" bestFit="1" customWidth="1"/>
    <col min="16135" max="16135" width="35.26953125" style="192" bestFit="1" customWidth="1"/>
    <col min="16136" max="16136" width="28.1796875" style="192" bestFit="1" customWidth="1"/>
    <col min="16137" max="16137" width="33.1796875" style="192" bestFit="1" customWidth="1"/>
    <col min="16138" max="16138" width="26" style="192" bestFit="1" customWidth="1"/>
    <col min="16139" max="16139" width="19.1796875" style="192" bestFit="1" customWidth="1"/>
    <col min="16140" max="16140" width="10.453125" style="192" customWidth="1"/>
    <col min="16141" max="16141" width="11.81640625" style="192" customWidth="1"/>
    <col min="16142" max="16142" width="14.7265625" style="192" customWidth="1"/>
    <col min="16143" max="16143" width="9" style="192" bestFit="1" customWidth="1"/>
    <col min="16144" max="16384" width="9.1796875" style="192"/>
  </cols>
  <sheetData>
    <row r="2" spans="1:21" x14ac:dyDescent="0.5">
      <c r="A2" s="15" t="s">
        <v>1143</v>
      </c>
      <c r="J2" s="7"/>
    </row>
    <row r="4" spans="1:21" s="3" customFormat="1" ht="59.25" customHeight="1" x14ac:dyDescent="0.25">
      <c r="A4" s="608" t="s">
        <v>0</v>
      </c>
      <c r="B4" s="609" t="s">
        <v>1</v>
      </c>
      <c r="C4" s="609" t="s">
        <v>2</v>
      </c>
      <c r="D4" s="609" t="s">
        <v>3</v>
      </c>
      <c r="E4" s="609" t="s">
        <v>4</v>
      </c>
      <c r="F4" s="610" t="s">
        <v>5</v>
      </c>
      <c r="G4" s="609" t="s">
        <v>6</v>
      </c>
      <c r="H4" s="609" t="s">
        <v>7</v>
      </c>
      <c r="I4" s="609"/>
      <c r="J4" s="610" t="s">
        <v>8</v>
      </c>
      <c r="K4" s="611" t="s">
        <v>59</v>
      </c>
      <c r="L4" s="611"/>
      <c r="M4" s="612" t="s">
        <v>60</v>
      </c>
      <c r="N4" s="612"/>
      <c r="O4" s="612" t="s">
        <v>9</v>
      </c>
      <c r="P4" s="612"/>
      <c r="Q4" s="609" t="s">
        <v>61</v>
      </c>
      <c r="R4" s="609" t="s">
        <v>10</v>
      </c>
      <c r="S4" s="12"/>
      <c r="T4" s="12"/>
      <c r="U4" s="12"/>
    </row>
    <row r="5" spans="1:21" s="3" customFormat="1" ht="35.25" customHeight="1" x14ac:dyDescent="0.25">
      <c r="A5" s="608"/>
      <c r="B5" s="609"/>
      <c r="C5" s="609"/>
      <c r="D5" s="609"/>
      <c r="E5" s="609"/>
      <c r="F5" s="610"/>
      <c r="G5" s="609"/>
      <c r="H5" s="138" t="s">
        <v>11</v>
      </c>
      <c r="I5" s="138" t="s">
        <v>12</v>
      </c>
      <c r="J5" s="610"/>
      <c r="K5" s="138">
        <v>2020</v>
      </c>
      <c r="L5" s="138">
        <v>2021</v>
      </c>
      <c r="M5" s="9">
        <v>2020</v>
      </c>
      <c r="N5" s="9">
        <v>2021</v>
      </c>
      <c r="O5" s="9">
        <v>2020</v>
      </c>
      <c r="P5" s="9">
        <v>2021</v>
      </c>
      <c r="Q5" s="609"/>
      <c r="R5" s="609"/>
      <c r="S5" s="12"/>
      <c r="T5" s="12"/>
      <c r="U5" s="12"/>
    </row>
    <row r="6" spans="1:21" s="3" customFormat="1" ht="23.25" customHeight="1" x14ac:dyDescent="0.25">
      <c r="A6" s="137" t="s">
        <v>13</v>
      </c>
      <c r="B6" s="138" t="s">
        <v>14</v>
      </c>
      <c r="C6" s="138" t="s">
        <v>15</v>
      </c>
      <c r="D6" s="138" t="s">
        <v>16</v>
      </c>
      <c r="E6" s="139" t="s">
        <v>17</v>
      </c>
      <c r="F6" s="139" t="s">
        <v>18</v>
      </c>
      <c r="G6" s="139" t="s">
        <v>19</v>
      </c>
      <c r="H6" s="138" t="s">
        <v>20</v>
      </c>
      <c r="I6" s="138" t="s">
        <v>21</v>
      </c>
      <c r="J6" s="139" t="s">
        <v>22</v>
      </c>
      <c r="K6" s="138" t="s">
        <v>23</v>
      </c>
      <c r="L6" s="138" t="s">
        <v>24</v>
      </c>
      <c r="M6" s="140" t="s">
        <v>25</v>
      </c>
      <c r="N6" s="140" t="s">
        <v>26</v>
      </c>
      <c r="O6" s="140" t="s">
        <v>27</v>
      </c>
      <c r="P6" s="140" t="s">
        <v>28</v>
      </c>
      <c r="Q6" s="139" t="s">
        <v>29</v>
      </c>
      <c r="R6" s="138" t="s">
        <v>30</v>
      </c>
      <c r="S6" s="12"/>
      <c r="T6" s="12"/>
      <c r="U6" s="12"/>
    </row>
    <row r="7" spans="1:21" s="10" customFormat="1" ht="69" customHeight="1" x14ac:dyDescent="0.35">
      <c r="A7" s="602">
        <v>1</v>
      </c>
      <c r="B7" s="602">
        <v>1</v>
      </c>
      <c r="C7" s="602">
        <v>4</v>
      </c>
      <c r="D7" s="585">
        <v>2</v>
      </c>
      <c r="E7" s="585" t="s">
        <v>62</v>
      </c>
      <c r="F7" s="585" t="s">
        <v>1014</v>
      </c>
      <c r="G7" s="585" t="s">
        <v>44</v>
      </c>
      <c r="H7" s="193" t="s">
        <v>46</v>
      </c>
      <c r="I7" s="193">
        <v>4</v>
      </c>
      <c r="J7" s="613" t="s">
        <v>63</v>
      </c>
      <c r="K7" s="613"/>
      <c r="L7" s="613" t="s">
        <v>67</v>
      </c>
      <c r="M7" s="614"/>
      <c r="N7" s="614">
        <v>100000</v>
      </c>
      <c r="O7" s="614"/>
      <c r="P7" s="614">
        <v>100000</v>
      </c>
      <c r="Q7" s="613" t="s">
        <v>64</v>
      </c>
      <c r="R7" s="607" t="s">
        <v>65</v>
      </c>
    </row>
    <row r="8" spans="1:21" s="10" customFormat="1" ht="67.5" customHeight="1" x14ac:dyDescent="0.35">
      <c r="A8" s="602"/>
      <c r="B8" s="602"/>
      <c r="C8" s="602"/>
      <c r="D8" s="585"/>
      <c r="E8" s="585"/>
      <c r="F8" s="585"/>
      <c r="G8" s="585"/>
      <c r="H8" s="193" t="s">
        <v>66</v>
      </c>
      <c r="I8" s="193">
        <v>200</v>
      </c>
      <c r="J8" s="613"/>
      <c r="K8" s="613"/>
      <c r="L8" s="613"/>
      <c r="M8" s="614"/>
      <c r="N8" s="614"/>
      <c r="O8" s="614"/>
      <c r="P8" s="614"/>
      <c r="Q8" s="613"/>
      <c r="R8" s="607"/>
    </row>
    <row r="9" spans="1:21" s="6" customFormat="1" ht="78" customHeight="1" x14ac:dyDescent="0.35">
      <c r="A9" s="602">
        <v>2</v>
      </c>
      <c r="B9" s="602">
        <v>1</v>
      </c>
      <c r="C9" s="602">
        <v>4</v>
      </c>
      <c r="D9" s="585">
        <v>5</v>
      </c>
      <c r="E9" s="585" t="s">
        <v>68</v>
      </c>
      <c r="F9" s="585" t="s">
        <v>69</v>
      </c>
      <c r="G9" s="585" t="s">
        <v>32</v>
      </c>
      <c r="H9" s="193" t="s">
        <v>45</v>
      </c>
      <c r="I9" s="193">
        <v>1</v>
      </c>
      <c r="J9" s="613" t="s">
        <v>1015</v>
      </c>
      <c r="K9" s="613" t="s">
        <v>43</v>
      </c>
      <c r="L9" s="613"/>
      <c r="M9" s="614">
        <v>80000</v>
      </c>
      <c r="N9" s="614"/>
      <c r="O9" s="614">
        <v>80000</v>
      </c>
      <c r="P9" s="614"/>
      <c r="Q9" s="613" t="s">
        <v>64</v>
      </c>
      <c r="R9" s="607" t="s">
        <v>65</v>
      </c>
    </row>
    <row r="10" spans="1:21" s="6" customFormat="1" ht="84.75" customHeight="1" x14ac:dyDescent="0.35">
      <c r="A10" s="602"/>
      <c r="B10" s="602"/>
      <c r="C10" s="602"/>
      <c r="D10" s="585"/>
      <c r="E10" s="585"/>
      <c r="F10" s="585"/>
      <c r="G10" s="585"/>
      <c r="H10" s="193" t="s">
        <v>39</v>
      </c>
      <c r="I10" s="193">
        <v>100</v>
      </c>
      <c r="J10" s="613"/>
      <c r="K10" s="613"/>
      <c r="L10" s="613"/>
      <c r="M10" s="614"/>
      <c r="N10" s="614"/>
      <c r="O10" s="614"/>
      <c r="P10" s="614"/>
      <c r="Q10" s="613"/>
      <c r="R10" s="607"/>
    </row>
    <row r="11" spans="1:21" s="6" customFormat="1" ht="63" customHeight="1" x14ac:dyDescent="0.35">
      <c r="A11" s="587">
        <v>2</v>
      </c>
      <c r="B11" s="587">
        <v>1</v>
      </c>
      <c r="C11" s="587">
        <v>4</v>
      </c>
      <c r="D11" s="588">
        <v>5</v>
      </c>
      <c r="E11" s="588" t="s">
        <v>68</v>
      </c>
      <c r="F11" s="588" t="s">
        <v>69</v>
      </c>
      <c r="G11" s="588" t="s">
        <v>32</v>
      </c>
      <c r="H11" s="194" t="s">
        <v>45</v>
      </c>
      <c r="I11" s="194">
        <v>1</v>
      </c>
      <c r="J11" s="590" t="s">
        <v>1015</v>
      </c>
      <c r="K11" s="590" t="s">
        <v>43</v>
      </c>
      <c r="L11" s="591" t="s">
        <v>31</v>
      </c>
      <c r="M11" s="592">
        <v>5000</v>
      </c>
      <c r="N11" s="592">
        <v>75000</v>
      </c>
      <c r="O11" s="592">
        <v>5000</v>
      </c>
      <c r="P11" s="592">
        <v>75000</v>
      </c>
      <c r="Q11" s="590" t="s">
        <v>64</v>
      </c>
      <c r="R11" s="620" t="s">
        <v>65</v>
      </c>
    </row>
    <row r="12" spans="1:21" s="6" customFormat="1" ht="72" customHeight="1" x14ac:dyDescent="0.35">
      <c r="A12" s="587"/>
      <c r="B12" s="587"/>
      <c r="C12" s="587"/>
      <c r="D12" s="588"/>
      <c r="E12" s="588"/>
      <c r="F12" s="588"/>
      <c r="G12" s="588"/>
      <c r="H12" s="194" t="s">
        <v>39</v>
      </c>
      <c r="I12" s="194">
        <v>100</v>
      </c>
      <c r="J12" s="590"/>
      <c r="K12" s="590"/>
      <c r="L12" s="591"/>
      <c r="M12" s="592"/>
      <c r="N12" s="592"/>
      <c r="O12" s="592"/>
      <c r="P12" s="592"/>
      <c r="Q12" s="590"/>
      <c r="R12" s="620"/>
    </row>
    <row r="13" spans="1:21" s="6" customFormat="1" ht="44.25" customHeight="1" x14ac:dyDescent="0.35">
      <c r="A13" s="604" t="s">
        <v>1475</v>
      </c>
      <c r="B13" s="605"/>
      <c r="C13" s="605"/>
      <c r="D13" s="605"/>
      <c r="E13" s="605"/>
      <c r="F13" s="605"/>
      <c r="G13" s="605"/>
      <c r="H13" s="605"/>
      <c r="I13" s="605"/>
      <c r="J13" s="605"/>
      <c r="K13" s="605"/>
      <c r="L13" s="605"/>
      <c r="M13" s="605"/>
      <c r="N13" s="605"/>
      <c r="O13" s="605"/>
      <c r="P13" s="605"/>
      <c r="Q13" s="605"/>
      <c r="R13" s="606"/>
    </row>
    <row r="14" spans="1:21" s="13" customFormat="1" ht="60" customHeight="1" x14ac:dyDescent="0.35">
      <c r="A14" s="602">
        <v>3</v>
      </c>
      <c r="B14" s="602">
        <v>1</v>
      </c>
      <c r="C14" s="602">
        <v>4</v>
      </c>
      <c r="D14" s="585">
        <v>5</v>
      </c>
      <c r="E14" s="585" t="s">
        <v>70</v>
      </c>
      <c r="F14" s="585" t="s">
        <v>71</v>
      </c>
      <c r="G14" s="585" t="s">
        <v>44</v>
      </c>
      <c r="H14" s="193" t="s">
        <v>46</v>
      </c>
      <c r="I14" s="193">
        <v>2</v>
      </c>
      <c r="J14" s="613" t="s">
        <v>72</v>
      </c>
      <c r="K14" s="613" t="s">
        <v>43</v>
      </c>
      <c r="L14" s="613"/>
      <c r="M14" s="614">
        <v>77000</v>
      </c>
      <c r="N14" s="615"/>
      <c r="O14" s="614">
        <v>77000</v>
      </c>
      <c r="P14" s="614"/>
      <c r="Q14" s="613" t="s">
        <v>64</v>
      </c>
      <c r="R14" s="607" t="s">
        <v>65</v>
      </c>
    </row>
    <row r="15" spans="1:21" s="13" customFormat="1" ht="63.75" customHeight="1" x14ac:dyDescent="0.35">
      <c r="A15" s="602"/>
      <c r="B15" s="602"/>
      <c r="C15" s="602"/>
      <c r="D15" s="585"/>
      <c r="E15" s="585"/>
      <c r="F15" s="585"/>
      <c r="G15" s="585"/>
      <c r="H15" s="193" t="s">
        <v>66</v>
      </c>
      <c r="I15" s="193">
        <v>100</v>
      </c>
      <c r="J15" s="613"/>
      <c r="K15" s="613"/>
      <c r="L15" s="613"/>
      <c r="M15" s="614"/>
      <c r="N15" s="614"/>
      <c r="O15" s="614"/>
      <c r="P15" s="614"/>
      <c r="Q15" s="613"/>
      <c r="R15" s="607"/>
    </row>
    <row r="16" spans="1:21" s="6" customFormat="1" ht="63" customHeight="1" x14ac:dyDescent="0.35">
      <c r="A16" s="602">
        <v>4</v>
      </c>
      <c r="B16" s="602">
        <v>1</v>
      </c>
      <c r="C16" s="602">
        <v>4</v>
      </c>
      <c r="D16" s="585">
        <v>2</v>
      </c>
      <c r="E16" s="585" t="s">
        <v>73</v>
      </c>
      <c r="F16" s="585" t="s">
        <v>1016</v>
      </c>
      <c r="G16" s="585" t="s">
        <v>32</v>
      </c>
      <c r="H16" s="193" t="s">
        <v>45</v>
      </c>
      <c r="I16" s="193">
        <v>1</v>
      </c>
      <c r="J16" s="613" t="s">
        <v>74</v>
      </c>
      <c r="K16" s="613" t="s">
        <v>35</v>
      </c>
      <c r="L16" s="613"/>
      <c r="M16" s="614">
        <v>80000</v>
      </c>
      <c r="N16" s="614"/>
      <c r="O16" s="614">
        <v>80000</v>
      </c>
      <c r="P16" s="614"/>
      <c r="Q16" s="613" t="s">
        <v>64</v>
      </c>
      <c r="R16" s="607" t="s">
        <v>65</v>
      </c>
      <c r="S16" s="4"/>
      <c r="T16" s="4"/>
      <c r="U16" s="4"/>
    </row>
    <row r="17" spans="1:21" s="6" customFormat="1" ht="54" customHeight="1" x14ac:dyDescent="0.35">
      <c r="A17" s="602"/>
      <c r="B17" s="602"/>
      <c r="C17" s="602"/>
      <c r="D17" s="585"/>
      <c r="E17" s="585"/>
      <c r="F17" s="585"/>
      <c r="G17" s="585"/>
      <c r="H17" s="193" t="s">
        <v>39</v>
      </c>
      <c r="I17" s="193">
        <v>100</v>
      </c>
      <c r="J17" s="613"/>
      <c r="K17" s="613"/>
      <c r="L17" s="613"/>
      <c r="M17" s="614"/>
      <c r="N17" s="614"/>
      <c r="O17" s="614"/>
      <c r="P17" s="614"/>
      <c r="Q17" s="613"/>
      <c r="R17" s="607"/>
      <c r="S17" s="4"/>
      <c r="T17" s="4"/>
      <c r="U17" s="4"/>
    </row>
    <row r="18" spans="1:21" s="13" customFormat="1" ht="45" customHeight="1" x14ac:dyDescent="0.35">
      <c r="A18" s="587">
        <v>4</v>
      </c>
      <c r="B18" s="587">
        <v>1</v>
      </c>
      <c r="C18" s="587">
        <v>4</v>
      </c>
      <c r="D18" s="588">
        <v>2</v>
      </c>
      <c r="E18" s="588" t="s">
        <v>73</v>
      </c>
      <c r="F18" s="588" t="s">
        <v>1016</v>
      </c>
      <c r="G18" s="588" t="s">
        <v>32</v>
      </c>
      <c r="H18" s="194" t="s">
        <v>45</v>
      </c>
      <c r="I18" s="194">
        <v>1</v>
      </c>
      <c r="J18" s="590" t="s">
        <v>74</v>
      </c>
      <c r="K18" s="590" t="s">
        <v>35</v>
      </c>
      <c r="L18" s="591" t="s">
        <v>31</v>
      </c>
      <c r="M18" s="592">
        <v>5000</v>
      </c>
      <c r="N18" s="592">
        <v>75000</v>
      </c>
      <c r="O18" s="592">
        <v>5000</v>
      </c>
      <c r="P18" s="592">
        <v>75000</v>
      </c>
      <c r="Q18" s="590" t="s">
        <v>64</v>
      </c>
      <c r="R18" s="620" t="s">
        <v>65</v>
      </c>
      <c r="S18" s="14"/>
      <c r="T18" s="14"/>
    </row>
    <row r="19" spans="1:21" ht="46.5" customHeight="1" x14ac:dyDescent="0.35">
      <c r="A19" s="587"/>
      <c r="B19" s="587"/>
      <c r="C19" s="587"/>
      <c r="D19" s="588"/>
      <c r="E19" s="588"/>
      <c r="F19" s="588"/>
      <c r="G19" s="588"/>
      <c r="H19" s="194" t="s">
        <v>39</v>
      </c>
      <c r="I19" s="194">
        <v>100</v>
      </c>
      <c r="J19" s="590"/>
      <c r="K19" s="590"/>
      <c r="L19" s="591"/>
      <c r="M19" s="592"/>
      <c r="N19" s="592"/>
      <c r="O19" s="592"/>
      <c r="P19" s="592"/>
      <c r="Q19" s="590"/>
      <c r="R19" s="620"/>
      <c r="S19" s="192"/>
      <c r="T19" s="192"/>
      <c r="U19" s="192"/>
    </row>
    <row r="20" spans="1:21" ht="46.5" customHeight="1" x14ac:dyDescent="0.35">
      <c r="A20" s="604" t="s">
        <v>1076</v>
      </c>
      <c r="B20" s="605"/>
      <c r="C20" s="605"/>
      <c r="D20" s="605"/>
      <c r="E20" s="605"/>
      <c r="F20" s="605"/>
      <c r="G20" s="605"/>
      <c r="H20" s="605"/>
      <c r="I20" s="605"/>
      <c r="J20" s="605"/>
      <c r="K20" s="605"/>
      <c r="L20" s="605"/>
      <c r="M20" s="605"/>
      <c r="N20" s="605"/>
      <c r="O20" s="605"/>
      <c r="P20" s="605"/>
      <c r="Q20" s="605"/>
      <c r="R20" s="606"/>
      <c r="S20" s="192"/>
      <c r="T20" s="192"/>
      <c r="U20" s="192"/>
    </row>
    <row r="21" spans="1:21" ht="67.5" customHeight="1" x14ac:dyDescent="0.35">
      <c r="A21" s="602">
        <v>5</v>
      </c>
      <c r="B21" s="602">
        <v>1</v>
      </c>
      <c r="C21" s="602">
        <v>4</v>
      </c>
      <c r="D21" s="585">
        <v>2</v>
      </c>
      <c r="E21" s="585" t="s">
        <v>75</v>
      </c>
      <c r="F21" s="585" t="s">
        <v>1017</v>
      </c>
      <c r="G21" s="585" t="s">
        <v>76</v>
      </c>
      <c r="H21" s="193" t="s">
        <v>53</v>
      </c>
      <c r="I21" s="193">
        <v>3</v>
      </c>
      <c r="J21" s="613" t="s">
        <v>77</v>
      </c>
      <c r="K21" s="613" t="s">
        <v>31</v>
      </c>
      <c r="L21" s="613"/>
      <c r="M21" s="614">
        <v>60000</v>
      </c>
      <c r="N21" s="614"/>
      <c r="O21" s="614">
        <v>60000</v>
      </c>
      <c r="P21" s="614"/>
      <c r="Q21" s="613" t="s">
        <v>64</v>
      </c>
      <c r="R21" s="607" t="s">
        <v>65</v>
      </c>
      <c r="S21" s="192"/>
      <c r="T21" s="192"/>
      <c r="U21" s="192"/>
    </row>
    <row r="22" spans="1:21" ht="74.25" customHeight="1" x14ac:dyDescent="0.35">
      <c r="A22" s="602"/>
      <c r="B22" s="602"/>
      <c r="C22" s="602"/>
      <c r="D22" s="585"/>
      <c r="E22" s="585"/>
      <c r="F22" s="585"/>
      <c r="G22" s="585"/>
      <c r="H22" s="193" t="s">
        <v>66</v>
      </c>
      <c r="I22" s="193">
        <v>160</v>
      </c>
      <c r="J22" s="613"/>
      <c r="K22" s="613"/>
      <c r="L22" s="613"/>
      <c r="M22" s="614"/>
      <c r="N22" s="614"/>
      <c r="O22" s="614"/>
      <c r="P22" s="614"/>
      <c r="Q22" s="613"/>
      <c r="R22" s="607"/>
      <c r="S22" s="192"/>
      <c r="T22" s="192"/>
      <c r="U22" s="192"/>
    </row>
    <row r="23" spans="1:21" ht="55.5" customHeight="1" x14ac:dyDescent="0.35">
      <c r="A23" s="587">
        <v>5</v>
      </c>
      <c r="B23" s="587">
        <v>1</v>
      </c>
      <c r="C23" s="587">
        <v>4</v>
      </c>
      <c r="D23" s="588">
        <v>2</v>
      </c>
      <c r="E23" s="588" t="s">
        <v>75</v>
      </c>
      <c r="F23" s="588" t="s">
        <v>1017</v>
      </c>
      <c r="G23" s="588" t="s">
        <v>76</v>
      </c>
      <c r="H23" s="194" t="s">
        <v>53</v>
      </c>
      <c r="I23" s="195">
        <v>4</v>
      </c>
      <c r="J23" s="590" t="s">
        <v>77</v>
      </c>
      <c r="K23" s="590" t="s">
        <v>31</v>
      </c>
      <c r="L23" s="591" t="s">
        <v>31</v>
      </c>
      <c r="M23" s="592">
        <v>33000</v>
      </c>
      <c r="N23" s="592">
        <v>40000</v>
      </c>
      <c r="O23" s="592">
        <v>33000</v>
      </c>
      <c r="P23" s="592">
        <v>40000</v>
      </c>
      <c r="Q23" s="590" t="s">
        <v>64</v>
      </c>
      <c r="R23" s="620" t="s">
        <v>65</v>
      </c>
      <c r="S23" s="192"/>
      <c r="T23" s="192"/>
      <c r="U23" s="192"/>
    </row>
    <row r="24" spans="1:21" ht="73.5" customHeight="1" x14ac:dyDescent="0.35">
      <c r="A24" s="587"/>
      <c r="B24" s="587"/>
      <c r="C24" s="587"/>
      <c r="D24" s="588"/>
      <c r="E24" s="588"/>
      <c r="F24" s="588"/>
      <c r="G24" s="588"/>
      <c r="H24" s="194" t="s">
        <v>66</v>
      </c>
      <c r="I24" s="195">
        <v>200</v>
      </c>
      <c r="J24" s="590"/>
      <c r="K24" s="590"/>
      <c r="L24" s="591"/>
      <c r="M24" s="592"/>
      <c r="N24" s="592"/>
      <c r="O24" s="592"/>
      <c r="P24" s="592"/>
      <c r="Q24" s="590"/>
      <c r="R24" s="620"/>
      <c r="S24" s="192"/>
      <c r="T24" s="192"/>
      <c r="U24" s="192"/>
    </row>
    <row r="25" spans="1:21" ht="50.25" customHeight="1" x14ac:dyDescent="0.35">
      <c r="A25" s="604" t="s">
        <v>1476</v>
      </c>
      <c r="B25" s="605"/>
      <c r="C25" s="605"/>
      <c r="D25" s="605"/>
      <c r="E25" s="605"/>
      <c r="F25" s="605"/>
      <c r="G25" s="605"/>
      <c r="H25" s="605"/>
      <c r="I25" s="605"/>
      <c r="J25" s="605"/>
      <c r="K25" s="605"/>
      <c r="L25" s="605"/>
      <c r="M25" s="605"/>
      <c r="N25" s="605"/>
      <c r="O25" s="605"/>
      <c r="P25" s="605"/>
      <c r="Q25" s="605"/>
      <c r="R25" s="606"/>
      <c r="S25" s="192"/>
      <c r="T25" s="192"/>
      <c r="U25" s="192"/>
    </row>
    <row r="26" spans="1:21" ht="54.75" customHeight="1" x14ac:dyDescent="0.35">
      <c r="A26" s="602">
        <v>6</v>
      </c>
      <c r="B26" s="602">
        <v>1</v>
      </c>
      <c r="C26" s="602">
        <v>4</v>
      </c>
      <c r="D26" s="585">
        <v>5</v>
      </c>
      <c r="E26" s="585" t="s">
        <v>78</v>
      </c>
      <c r="F26" s="585" t="s">
        <v>1019</v>
      </c>
      <c r="G26" s="585" t="s">
        <v>168</v>
      </c>
      <c r="H26" s="193" t="s">
        <v>169</v>
      </c>
      <c r="I26" s="193">
        <v>2</v>
      </c>
      <c r="J26" s="613" t="s">
        <v>79</v>
      </c>
      <c r="K26" s="613"/>
      <c r="L26" s="613" t="s">
        <v>67</v>
      </c>
      <c r="M26" s="614"/>
      <c r="N26" s="614">
        <v>220000</v>
      </c>
      <c r="O26" s="614"/>
      <c r="P26" s="614">
        <v>220000</v>
      </c>
      <c r="Q26" s="613" t="s">
        <v>1018</v>
      </c>
      <c r="R26" s="585" t="s">
        <v>65</v>
      </c>
    </row>
    <row r="27" spans="1:21" ht="51" customHeight="1" x14ac:dyDescent="0.35">
      <c r="A27" s="602"/>
      <c r="B27" s="602"/>
      <c r="C27" s="602"/>
      <c r="D27" s="585"/>
      <c r="E27" s="585"/>
      <c r="F27" s="585"/>
      <c r="G27" s="585"/>
      <c r="H27" s="193" t="s">
        <v>170</v>
      </c>
      <c r="I27" s="193">
        <v>15</v>
      </c>
      <c r="J27" s="613"/>
      <c r="K27" s="613"/>
      <c r="L27" s="613"/>
      <c r="M27" s="614"/>
      <c r="N27" s="614"/>
      <c r="O27" s="614"/>
      <c r="P27" s="614"/>
      <c r="Q27" s="613"/>
      <c r="R27" s="602"/>
    </row>
    <row r="28" spans="1:21" ht="36" customHeight="1" x14ac:dyDescent="0.35">
      <c r="A28" s="602"/>
      <c r="B28" s="602"/>
      <c r="C28" s="602"/>
      <c r="D28" s="585"/>
      <c r="E28" s="585"/>
      <c r="F28" s="585"/>
      <c r="G28" s="585" t="s">
        <v>80</v>
      </c>
      <c r="H28" s="196" t="s">
        <v>52</v>
      </c>
      <c r="I28" s="196">
        <v>1</v>
      </c>
      <c r="J28" s="613"/>
      <c r="K28" s="613"/>
      <c r="L28" s="613"/>
      <c r="M28" s="614"/>
      <c r="N28" s="614"/>
      <c r="O28" s="614"/>
      <c r="P28" s="614"/>
      <c r="Q28" s="613"/>
      <c r="R28" s="602"/>
    </row>
    <row r="29" spans="1:21" ht="43.5" customHeight="1" x14ac:dyDescent="0.35">
      <c r="A29" s="602"/>
      <c r="B29" s="602"/>
      <c r="C29" s="602"/>
      <c r="D29" s="585"/>
      <c r="E29" s="585"/>
      <c r="F29" s="585"/>
      <c r="G29" s="585"/>
      <c r="H29" s="196" t="s">
        <v>39</v>
      </c>
      <c r="I29" s="196">
        <v>30</v>
      </c>
      <c r="J29" s="613"/>
      <c r="K29" s="613"/>
      <c r="L29" s="613"/>
      <c r="M29" s="614"/>
      <c r="N29" s="614"/>
      <c r="O29" s="614"/>
      <c r="P29" s="614"/>
      <c r="Q29" s="613"/>
      <c r="R29" s="602"/>
    </row>
    <row r="30" spans="1:21" ht="48" customHeight="1" x14ac:dyDescent="0.35">
      <c r="A30" s="602"/>
      <c r="B30" s="602"/>
      <c r="C30" s="602"/>
      <c r="D30" s="585"/>
      <c r="E30" s="585"/>
      <c r="F30" s="585"/>
      <c r="G30" s="585" t="s">
        <v>81</v>
      </c>
      <c r="H30" s="196" t="s">
        <v>45</v>
      </c>
      <c r="I30" s="196">
        <v>1</v>
      </c>
      <c r="J30" s="613"/>
      <c r="K30" s="613"/>
      <c r="L30" s="613"/>
      <c r="M30" s="614"/>
      <c r="N30" s="614"/>
      <c r="O30" s="614"/>
      <c r="P30" s="614"/>
      <c r="Q30" s="613"/>
      <c r="R30" s="602"/>
    </row>
    <row r="31" spans="1:21" ht="45.75" customHeight="1" x14ac:dyDescent="0.35">
      <c r="A31" s="602"/>
      <c r="B31" s="602"/>
      <c r="C31" s="602"/>
      <c r="D31" s="585"/>
      <c r="E31" s="585"/>
      <c r="F31" s="585"/>
      <c r="G31" s="585"/>
      <c r="H31" s="196" t="s">
        <v>39</v>
      </c>
      <c r="I31" s="196">
        <v>100</v>
      </c>
      <c r="J31" s="613"/>
      <c r="K31" s="613"/>
      <c r="L31" s="613"/>
      <c r="M31" s="614"/>
      <c r="N31" s="614"/>
      <c r="O31" s="614"/>
      <c r="P31" s="614"/>
      <c r="Q31" s="613"/>
      <c r="R31" s="602"/>
      <c r="S31" s="192"/>
      <c r="T31" s="192"/>
      <c r="U31" s="192"/>
    </row>
    <row r="32" spans="1:21" ht="73.5" customHeight="1" x14ac:dyDescent="0.35">
      <c r="A32" s="602">
        <v>7</v>
      </c>
      <c r="B32" s="602">
        <v>1</v>
      </c>
      <c r="C32" s="602">
        <v>4</v>
      </c>
      <c r="D32" s="585">
        <v>2</v>
      </c>
      <c r="E32" s="585" t="s">
        <v>82</v>
      </c>
      <c r="F32" s="585" t="s">
        <v>83</v>
      </c>
      <c r="G32" s="585" t="s">
        <v>37</v>
      </c>
      <c r="H32" s="196" t="s">
        <v>38</v>
      </c>
      <c r="I32" s="196">
        <v>1</v>
      </c>
      <c r="J32" s="585" t="s">
        <v>1020</v>
      </c>
      <c r="K32" s="585" t="s">
        <v>1005</v>
      </c>
      <c r="L32" s="585"/>
      <c r="M32" s="631">
        <v>170000</v>
      </c>
      <c r="N32" s="615"/>
      <c r="O32" s="615">
        <v>170000</v>
      </c>
      <c r="P32" s="615"/>
      <c r="Q32" s="585" t="s">
        <v>84</v>
      </c>
      <c r="R32" s="607" t="s">
        <v>85</v>
      </c>
      <c r="S32" s="192"/>
      <c r="T32" s="192"/>
      <c r="U32" s="192"/>
    </row>
    <row r="33" spans="1:21" ht="74.25" customHeight="1" x14ac:dyDescent="0.35">
      <c r="A33" s="602"/>
      <c r="B33" s="602"/>
      <c r="C33" s="602"/>
      <c r="D33" s="585"/>
      <c r="E33" s="585"/>
      <c r="F33" s="585"/>
      <c r="G33" s="585"/>
      <c r="H33" s="196" t="s">
        <v>86</v>
      </c>
      <c r="I33" s="196">
        <v>150</v>
      </c>
      <c r="J33" s="585"/>
      <c r="K33" s="585"/>
      <c r="L33" s="585"/>
      <c r="M33" s="631"/>
      <c r="N33" s="615"/>
      <c r="O33" s="615"/>
      <c r="P33" s="615"/>
      <c r="Q33" s="585"/>
      <c r="R33" s="607"/>
      <c r="S33" s="192"/>
      <c r="T33" s="192"/>
      <c r="U33" s="192"/>
    </row>
    <row r="34" spans="1:21" s="12" customFormat="1" ht="69" customHeight="1" x14ac:dyDescent="0.25">
      <c r="A34" s="587">
        <v>7</v>
      </c>
      <c r="B34" s="587">
        <v>1</v>
      </c>
      <c r="C34" s="587">
        <v>4</v>
      </c>
      <c r="D34" s="588">
        <v>2</v>
      </c>
      <c r="E34" s="588" t="s">
        <v>82</v>
      </c>
      <c r="F34" s="588" t="s">
        <v>83</v>
      </c>
      <c r="G34" s="627" t="s">
        <v>1077</v>
      </c>
      <c r="H34" s="153" t="s">
        <v>38</v>
      </c>
      <c r="I34" s="153">
        <v>1</v>
      </c>
      <c r="J34" s="588" t="s">
        <v>1020</v>
      </c>
      <c r="K34" s="588" t="s">
        <v>1005</v>
      </c>
      <c r="L34" s="588"/>
      <c r="M34" s="632">
        <v>30000</v>
      </c>
      <c r="N34" s="633"/>
      <c r="O34" s="634">
        <v>30000</v>
      </c>
      <c r="P34" s="633"/>
      <c r="Q34" s="588" t="s">
        <v>84</v>
      </c>
      <c r="R34" s="620" t="s">
        <v>85</v>
      </c>
      <c r="S34" s="11"/>
    </row>
    <row r="35" spans="1:21" s="12" customFormat="1" ht="56.25" customHeight="1" x14ac:dyDescent="0.25">
      <c r="A35" s="587"/>
      <c r="B35" s="587"/>
      <c r="C35" s="587"/>
      <c r="D35" s="588"/>
      <c r="E35" s="588"/>
      <c r="F35" s="588"/>
      <c r="G35" s="627"/>
      <c r="H35" s="153" t="s">
        <v>86</v>
      </c>
      <c r="I35" s="153">
        <v>150</v>
      </c>
      <c r="J35" s="588"/>
      <c r="K35" s="588"/>
      <c r="L35" s="588"/>
      <c r="M35" s="632"/>
      <c r="N35" s="633"/>
      <c r="O35" s="634"/>
      <c r="P35" s="633"/>
      <c r="Q35" s="588"/>
      <c r="R35" s="620"/>
      <c r="S35" s="11"/>
    </row>
    <row r="36" spans="1:21" s="12" customFormat="1" ht="42.75" customHeight="1" x14ac:dyDescent="0.25">
      <c r="A36" s="628" t="s">
        <v>1078</v>
      </c>
      <c r="B36" s="629"/>
      <c r="C36" s="629"/>
      <c r="D36" s="629"/>
      <c r="E36" s="629"/>
      <c r="F36" s="629"/>
      <c r="G36" s="629"/>
      <c r="H36" s="629"/>
      <c r="I36" s="629"/>
      <c r="J36" s="629"/>
      <c r="K36" s="629"/>
      <c r="L36" s="629"/>
      <c r="M36" s="629"/>
      <c r="N36" s="629"/>
      <c r="O36" s="629"/>
      <c r="P36" s="629"/>
      <c r="Q36" s="629"/>
      <c r="R36" s="630"/>
      <c r="S36" s="11"/>
    </row>
    <row r="37" spans="1:21" ht="36.75" customHeight="1" x14ac:dyDescent="0.35">
      <c r="A37" s="602">
        <v>8</v>
      </c>
      <c r="B37" s="602">
        <v>1</v>
      </c>
      <c r="C37" s="602">
        <v>4</v>
      </c>
      <c r="D37" s="585">
        <v>2</v>
      </c>
      <c r="E37" s="585" t="s">
        <v>87</v>
      </c>
      <c r="F37" s="585" t="s">
        <v>1049</v>
      </c>
      <c r="G37" s="585" t="s">
        <v>173</v>
      </c>
      <c r="H37" s="196" t="s">
        <v>174</v>
      </c>
      <c r="I37" s="196">
        <v>1</v>
      </c>
      <c r="J37" s="585" t="s">
        <v>88</v>
      </c>
      <c r="K37" s="585" t="s">
        <v>145</v>
      </c>
      <c r="L37" s="585"/>
      <c r="M37" s="615">
        <v>370000</v>
      </c>
      <c r="N37" s="615"/>
      <c r="O37" s="615">
        <v>370000</v>
      </c>
      <c r="P37" s="615"/>
      <c r="Q37" s="585" t="s">
        <v>84</v>
      </c>
      <c r="R37" s="607" t="s">
        <v>85</v>
      </c>
    </row>
    <row r="38" spans="1:21" ht="42" customHeight="1" x14ac:dyDescent="0.35">
      <c r="A38" s="602"/>
      <c r="B38" s="602"/>
      <c r="C38" s="602"/>
      <c r="D38" s="585"/>
      <c r="E38" s="585"/>
      <c r="F38" s="585"/>
      <c r="G38" s="585"/>
      <c r="H38" s="196" t="s">
        <v>54</v>
      </c>
      <c r="I38" s="196">
        <v>150</v>
      </c>
      <c r="J38" s="585"/>
      <c r="K38" s="585"/>
      <c r="L38" s="585"/>
      <c r="M38" s="615"/>
      <c r="N38" s="615"/>
      <c r="O38" s="615"/>
      <c r="P38" s="615"/>
      <c r="Q38" s="585"/>
      <c r="R38" s="607"/>
    </row>
    <row r="39" spans="1:21" ht="88.5" customHeight="1" x14ac:dyDescent="0.35">
      <c r="A39" s="602"/>
      <c r="B39" s="602"/>
      <c r="C39" s="602"/>
      <c r="D39" s="585"/>
      <c r="E39" s="585"/>
      <c r="F39" s="585"/>
      <c r="G39" s="196" t="s">
        <v>175</v>
      </c>
      <c r="H39" s="196" t="s">
        <v>50</v>
      </c>
      <c r="I39" s="197" t="s">
        <v>176</v>
      </c>
      <c r="J39" s="585"/>
      <c r="K39" s="585"/>
      <c r="L39" s="585"/>
      <c r="M39" s="615"/>
      <c r="N39" s="615"/>
      <c r="O39" s="615"/>
      <c r="P39" s="615"/>
      <c r="Q39" s="585"/>
      <c r="R39" s="607"/>
    </row>
    <row r="40" spans="1:21" ht="52.5" customHeight="1" x14ac:dyDescent="0.35">
      <c r="A40" s="602"/>
      <c r="B40" s="602"/>
      <c r="C40" s="602"/>
      <c r="D40" s="585"/>
      <c r="E40" s="585"/>
      <c r="F40" s="585"/>
      <c r="G40" s="196" t="s">
        <v>161</v>
      </c>
      <c r="H40" s="196" t="s">
        <v>123</v>
      </c>
      <c r="I40" s="197" t="s">
        <v>160</v>
      </c>
      <c r="J40" s="585"/>
      <c r="K40" s="585"/>
      <c r="L40" s="585"/>
      <c r="M40" s="615"/>
      <c r="N40" s="615"/>
      <c r="O40" s="615"/>
      <c r="P40" s="615"/>
      <c r="Q40" s="585"/>
      <c r="R40" s="607"/>
    </row>
    <row r="41" spans="1:21" ht="59.25" customHeight="1" x14ac:dyDescent="0.35">
      <c r="A41" s="602"/>
      <c r="B41" s="602"/>
      <c r="C41" s="602"/>
      <c r="D41" s="585"/>
      <c r="E41" s="585"/>
      <c r="F41" s="585"/>
      <c r="G41" s="196" t="s">
        <v>91</v>
      </c>
      <c r="H41" s="196" t="s">
        <v>92</v>
      </c>
      <c r="I41" s="196">
        <v>1</v>
      </c>
      <c r="J41" s="585"/>
      <c r="K41" s="585"/>
      <c r="L41" s="585"/>
      <c r="M41" s="615"/>
      <c r="N41" s="615"/>
      <c r="O41" s="615"/>
      <c r="P41" s="615"/>
      <c r="Q41" s="585"/>
      <c r="R41" s="607"/>
    </row>
    <row r="42" spans="1:21" s="8" customFormat="1" ht="56.25" customHeight="1" x14ac:dyDescent="0.35">
      <c r="A42" s="602"/>
      <c r="B42" s="602"/>
      <c r="C42" s="602"/>
      <c r="D42" s="585"/>
      <c r="E42" s="585"/>
      <c r="F42" s="585"/>
      <c r="G42" s="196" t="s">
        <v>177</v>
      </c>
      <c r="H42" s="196" t="s">
        <v>95</v>
      </c>
      <c r="I42" s="198">
        <v>1</v>
      </c>
      <c r="J42" s="585"/>
      <c r="K42" s="585"/>
      <c r="L42" s="585"/>
      <c r="M42" s="615"/>
      <c r="N42" s="615"/>
      <c r="O42" s="615"/>
      <c r="P42" s="615"/>
      <c r="Q42" s="585"/>
      <c r="R42" s="607"/>
      <c r="S42" s="5"/>
      <c r="T42" s="5"/>
      <c r="U42" s="5"/>
    </row>
    <row r="43" spans="1:21" s="8" customFormat="1" ht="44.25" customHeight="1" x14ac:dyDescent="0.35">
      <c r="A43" s="587">
        <v>8</v>
      </c>
      <c r="B43" s="587">
        <v>1</v>
      </c>
      <c r="C43" s="587">
        <v>4</v>
      </c>
      <c r="D43" s="588">
        <v>2</v>
      </c>
      <c r="E43" s="588" t="s">
        <v>87</v>
      </c>
      <c r="F43" s="588" t="s">
        <v>1079</v>
      </c>
      <c r="G43" s="627" t="s">
        <v>1080</v>
      </c>
      <c r="H43" s="168" t="s">
        <v>45</v>
      </c>
      <c r="I43" s="153">
        <v>1</v>
      </c>
      <c r="J43" s="588" t="s">
        <v>1081</v>
      </c>
      <c r="K43" s="588" t="s">
        <v>145</v>
      </c>
      <c r="L43" s="588"/>
      <c r="M43" s="634">
        <v>160000</v>
      </c>
      <c r="N43" s="633"/>
      <c r="O43" s="634">
        <v>160000</v>
      </c>
      <c r="P43" s="633"/>
      <c r="Q43" s="588" t="s">
        <v>84</v>
      </c>
      <c r="R43" s="620" t="s">
        <v>85</v>
      </c>
      <c r="S43" s="5"/>
      <c r="T43" s="5"/>
      <c r="U43" s="5"/>
    </row>
    <row r="44" spans="1:21" s="8" customFormat="1" ht="42.75" customHeight="1" x14ac:dyDescent="0.35">
      <c r="A44" s="587"/>
      <c r="B44" s="587"/>
      <c r="C44" s="587"/>
      <c r="D44" s="588"/>
      <c r="E44" s="588"/>
      <c r="F44" s="588"/>
      <c r="G44" s="588"/>
      <c r="H44" s="153" t="s">
        <v>54</v>
      </c>
      <c r="I44" s="168">
        <v>74</v>
      </c>
      <c r="J44" s="588"/>
      <c r="K44" s="588"/>
      <c r="L44" s="588"/>
      <c r="M44" s="627"/>
      <c r="N44" s="633"/>
      <c r="O44" s="634"/>
      <c r="P44" s="633"/>
      <c r="Q44" s="588"/>
      <c r="R44" s="620"/>
      <c r="S44" s="5"/>
      <c r="T44" s="5"/>
      <c r="U44" s="5"/>
    </row>
    <row r="45" spans="1:21" s="8" customFormat="1" ht="42.75" customHeight="1" x14ac:dyDescent="0.35">
      <c r="A45" s="587"/>
      <c r="B45" s="587"/>
      <c r="C45" s="587"/>
      <c r="D45" s="588"/>
      <c r="E45" s="588"/>
      <c r="F45" s="588"/>
      <c r="G45" s="595" t="s">
        <v>1082</v>
      </c>
      <c r="H45" s="168" t="s">
        <v>1083</v>
      </c>
      <c r="I45" s="168">
        <v>13</v>
      </c>
      <c r="J45" s="588"/>
      <c r="K45" s="588"/>
      <c r="L45" s="588"/>
      <c r="M45" s="627"/>
      <c r="N45" s="633"/>
      <c r="O45" s="634"/>
      <c r="P45" s="633"/>
      <c r="Q45" s="588"/>
      <c r="R45" s="620"/>
      <c r="S45" s="5"/>
      <c r="T45" s="5"/>
      <c r="U45" s="5"/>
    </row>
    <row r="46" spans="1:21" ht="39.75" customHeight="1" x14ac:dyDescent="0.35">
      <c r="A46" s="587"/>
      <c r="B46" s="587"/>
      <c r="C46" s="587"/>
      <c r="D46" s="588"/>
      <c r="E46" s="588"/>
      <c r="F46" s="588"/>
      <c r="G46" s="597"/>
      <c r="H46" s="168" t="s">
        <v>1084</v>
      </c>
      <c r="I46" s="72" t="s">
        <v>1085</v>
      </c>
      <c r="J46" s="588"/>
      <c r="K46" s="588"/>
      <c r="L46" s="588"/>
      <c r="M46" s="627"/>
      <c r="N46" s="633"/>
      <c r="O46" s="634"/>
      <c r="P46" s="633"/>
      <c r="Q46" s="588"/>
      <c r="R46" s="620"/>
    </row>
    <row r="47" spans="1:21" ht="33.75" customHeight="1" x14ac:dyDescent="0.35">
      <c r="A47" s="587"/>
      <c r="B47" s="587"/>
      <c r="C47" s="587"/>
      <c r="D47" s="588"/>
      <c r="E47" s="588"/>
      <c r="F47" s="588"/>
      <c r="G47" s="622" t="s">
        <v>1086</v>
      </c>
      <c r="H47" s="168" t="s">
        <v>123</v>
      </c>
      <c r="I47" s="72" t="s">
        <v>849</v>
      </c>
      <c r="J47" s="588"/>
      <c r="K47" s="588"/>
      <c r="L47" s="588"/>
      <c r="M47" s="627"/>
      <c r="N47" s="633"/>
      <c r="O47" s="634"/>
      <c r="P47" s="633"/>
      <c r="Q47" s="588"/>
      <c r="R47" s="620"/>
    </row>
    <row r="48" spans="1:21" ht="40.5" customHeight="1" x14ac:dyDescent="0.35">
      <c r="A48" s="587"/>
      <c r="B48" s="587"/>
      <c r="C48" s="587"/>
      <c r="D48" s="588"/>
      <c r="E48" s="588"/>
      <c r="F48" s="588"/>
      <c r="G48" s="636"/>
      <c r="H48" s="168" t="s">
        <v>1087</v>
      </c>
      <c r="I48" s="168">
        <v>83</v>
      </c>
      <c r="J48" s="588"/>
      <c r="K48" s="588"/>
      <c r="L48" s="588"/>
      <c r="M48" s="627"/>
      <c r="N48" s="633"/>
      <c r="O48" s="634"/>
      <c r="P48" s="633"/>
      <c r="Q48" s="588"/>
      <c r="R48" s="620"/>
    </row>
    <row r="49" spans="1:21" ht="53.25" customHeight="1" x14ac:dyDescent="0.35">
      <c r="A49" s="587"/>
      <c r="B49" s="587"/>
      <c r="C49" s="587"/>
      <c r="D49" s="588"/>
      <c r="E49" s="588"/>
      <c r="F49" s="588"/>
      <c r="G49" s="153" t="s">
        <v>177</v>
      </c>
      <c r="H49" s="153" t="s">
        <v>95</v>
      </c>
      <c r="I49" s="155">
        <v>1</v>
      </c>
      <c r="J49" s="588"/>
      <c r="K49" s="588"/>
      <c r="L49" s="588"/>
      <c r="M49" s="627"/>
      <c r="N49" s="633"/>
      <c r="O49" s="634"/>
      <c r="P49" s="633"/>
      <c r="Q49" s="588"/>
      <c r="R49" s="620"/>
    </row>
    <row r="50" spans="1:21" ht="53.25" customHeight="1" x14ac:dyDescent="0.35">
      <c r="A50" s="604" t="s">
        <v>1088</v>
      </c>
      <c r="B50" s="605"/>
      <c r="C50" s="605"/>
      <c r="D50" s="605"/>
      <c r="E50" s="605"/>
      <c r="F50" s="605"/>
      <c r="G50" s="605"/>
      <c r="H50" s="605"/>
      <c r="I50" s="605"/>
      <c r="J50" s="605"/>
      <c r="K50" s="605"/>
      <c r="L50" s="605"/>
      <c r="M50" s="605"/>
      <c r="N50" s="605"/>
      <c r="O50" s="605"/>
      <c r="P50" s="605"/>
      <c r="Q50" s="605"/>
      <c r="R50" s="606"/>
    </row>
    <row r="51" spans="1:21" ht="57" customHeight="1" x14ac:dyDescent="0.35">
      <c r="A51" s="602">
        <v>9</v>
      </c>
      <c r="B51" s="602">
        <v>1</v>
      </c>
      <c r="C51" s="602">
        <v>4</v>
      </c>
      <c r="D51" s="585">
        <v>2</v>
      </c>
      <c r="E51" s="585" t="s">
        <v>93</v>
      </c>
      <c r="F51" s="585" t="s">
        <v>1021</v>
      </c>
      <c r="G51" s="196" t="s">
        <v>94</v>
      </c>
      <c r="H51" s="196" t="s">
        <v>95</v>
      </c>
      <c r="I51" s="198">
        <v>12</v>
      </c>
      <c r="J51" s="198" t="s">
        <v>96</v>
      </c>
      <c r="K51" s="602" t="s">
        <v>97</v>
      </c>
      <c r="L51" s="602"/>
      <c r="M51" s="619">
        <v>280000</v>
      </c>
      <c r="N51" s="637"/>
      <c r="O51" s="619">
        <v>280000</v>
      </c>
      <c r="P51" s="637"/>
      <c r="Q51" s="617" t="s">
        <v>84</v>
      </c>
      <c r="R51" s="585" t="s">
        <v>85</v>
      </c>
    </row>
    <row r="52" spans="1:21" ht="46.5" customHeight="1" x14ac:dyDescent="0.35">
      <c r="A52" s="602"/>
      <c r="B52" s="602"/>
      <c r="C52" s="602"/>
      <c r="D52" s="585"/>
      <c r="E52" s="585"/>
      <c r="F52" s="585"/>
      <c r="G52" s="585" t="s">
        <v>98</v>
      </c>
      <c r="H52" s="196" t="s">
        <v>38</v>
      </c>
      <c r="I52" s="196">
        <v>2</v>
      </c>
      <c r="J52" s="585" t="s">
        <v>99</v>
      </c>
      <c r="K52" s="602"/>
      <c r="L52" s="602"/>
      <c r="M52" s="619"/>
      <c r="N52" s="637"/>
      <c r="O52" s="619"/>
      <c r="P52" s="637"/>
      <c r="Q52" s="617"/>
      <c r="R52" s="602"/>
    </row>
    <row r="53" spans="1:21" ht="47.25" customHeight="1" x14ac:dyDescent="0.35">
      <c r="A53" s="602"/>
      <c r="B53" s="602"/>
      <c r="C53" s="602"/>
      <c r="D53" s="585"/>
      <c r="E53" s="585"/>
      <c r="F53" s="585"/>
      <c r="G53" s="585"/>
      <c r="H53" s="196" t="s">
        <v>100</v>
      </c>
      <c r="I53" s="196">
        <v>100</v>
      </c>
      <c r="J53" s="585"/>
      <c r="K53" s="602"/>
      <c r="L53" s="602"/>
      <c r="M53" s="619"/>
      <c r="N53" s="637"/>
      <c r="O53" s="619"/>
      <c r="P53" s="637"/>
      <c r="Q53" s="617"/>
      <c r="R53" s="602"/>
    </row>
    <row r="54" spans="1:21" ht="68.25" customHeight="1" x14ac:dyDescent="0.35">
      <c r="A54" s="602"/>
      <c r="B54" s="602"/>
      <c r="C54" s="602"/>
      <c r="D54" s="585"/>
      <c r="E54" s="585"/>
      <c r="F54" s="585"/>
      <c r="G54" s="621" t="s">
        <v>1022</v>
      </c>
      <c r="H54" s="196" t="s">
        <v>38</v>
      </c>
      <c r="I54" s="196">
        <v>1</v>
      </c>
      <c r="J54" s="585"/>
      <c r="K54" s="602"/>
      <c r="L54" s="602"/>
      <c r="M54" s="619"/>
      <c r="N54" s="637"/>
      <c r="O54" s="619"/>
      <c r="P54" s="637"/>
      <c r="Q54" s="617"/>
      <c r="R54" s="602"/>
    </row>
    <row r="55" spans="1:21" ht="88.5" customHeight="1" x14ac:dyDescent="0.35">
      <c r="A55" s="602"/>
      <c r="B55" s="602"/>
      <c r="C55" s="602"/>
      <c r="D55" s="585"/>
      <c r="E55" s="585"/>
      <c r="F55" s="585"/>
      <c r="G55" s="621"/>
      <c r="H55" s="196" t="s">
        <v>54</v>
      </c>
      <c r="I55" s="196">
        <v>40</v>
      </c>
      <c r="J55" s="585"/>
      <c r="K55" s="602"/>
      <c r="L55" s="602"/>
      <c r="M55" s="619"/>
      <c r="N55" s="637"/>
      <c r="O55" s="619"/>
      <c r="P55" s="637"/>
      <c r="Q55" s="617"/>
      <c r="R55" s="602"/>
    </row>
    <row r="56" spans="1:21" ht="64.5" customHeight="1" x14ac:dyDescent="0.35">
      <c r="A56" s="587">
        <v>9</v>
      </c>
      <c r="B56" s="587">
        <v>1</v>
      </c>
      <c r="C56" s="587">
        <v>4</v>
      </c>
      <c r="D56" s="588">
        <v>2</v>
      </c>
      <c r="E56" s="588" t="s">
        <v>93</v>
      </c>
      <c r="F56" s="588" t="s">
        <v>1021</v>
      </c>
      <c r="G56" s="622" t="s">
        <v>1089</v>
      </c>
      <c r="H56" s="163" t="s">
        <v>38</v>
      </c>
      <c r="I56" s="163">
        <v>3</v>
      </c>
      <c r="J56" s="595" t="s">
        <v>99</v>
      </c>
      <c r="K56" s="587" t="s">
        <v>97</v>
      </c>
      <c r="L56" s="587"/>
      <c r="M56" s="594">
        <v>10000</v>
      </c>
      <c r="N56" s="635"/>
      <c r="O56" s="594">
        <v>10000</v>
      </c>
      <c r="P56" s="635"/>
      <c r="Q56" s="625" t="s">
        <v>84</v>
      </c>
      <c r="R56" s="588" t="s">
        <v>85</v>
      </c>
    </row>
    <row r="57" spans="1:21" s="5" customFormat="1" ht="64.5" customHeight="1" x14ac:dyDescent="0.35">
      <c r="A57" s="587"/>
      <c r="B57" s="587"/>
      <c r="C57" s="587"/>
      <c r="D57" s="588"/>
      <c r="E57" s="588"/>
      <c r="F57" s="588"/>
      <c r="G57" s="623"/>
      <c r="H57" s="168" t="s">
        <v>100</v>
      </c>
      <c r="I57" s="168">
        <v>310</v>
      </c>
      <c r="J57" s="596"/>
      <c r="K57" s="587"/>
      <c r="L57" s="587"/>
      <c r="M57" s="594"/>
      <c r="N57" s="635"/>
      <c r="O57" s="594"/>
      <c r="P57" s="635"/>
      <c r="Q57" s="625"/>
      <c r="R57" s="587"/>
    </row>
    <row r="58" spans="1:21" ht="56.25" customHeight="1" x14ac:dyDescent="0.35">
      <c r="A58" s="604" t="s">
        <v>1477</v>
      </c>
      <c r="B58" s="605"/>
      <c r="C58" s="605"/>
      <c r="D58" s="605"/>
      <c r="E58" s="605"/>
      <c r="F58" s="605"/>
      <c r="G58" s="605"/>
      <c r="H58" s="605"/>
      <c r="I58" s="605"/>
      <c r="J58" s="605"/>
      <c r="K58" s="605"/>
      <c r="L58" s="605"/>
      <c r="M58" s="605"/>
      <c r="N58" s="605"/>
      <c r="O58" s="605"/>
      <c r="P58" s="605"/>
      <c r="Q58" s="605"/>
      <c r="R58" s="606"/>
      <c r="S58" s="192"/>
      <c r="T58" s="192"/>
      <c r="U58" s="192"/>
    </row>
    <row r="59" spans="1:21" ht="100.5" customHeight="1" x14ac:dyDescent="0.35">
      <c r="A59" s="602">
        <v>10</v>
      </c>
      <c r="B59" s="602">
        <v>1</v>
      </c>
      <c r="C59" s="602">
        <v>4</v>
      </c>
      <c r="D59" s="585">
        <v>2</v>
      </c>
      <c r="E59" s="585" t="s">
        <v>101</v>
      </c>
      <c r="F59" s="585" t="s">
        <v>1090</v>
      </c>
      <c r="G59" s="196" t="s">
        <v>102</v>
      </c>
      <c r="H59" s="193" t="s">
        <v>103</v>
      </c>
      <c r="I59" s="193">
        <v>3</v>
      </c>
      <c r="J59" s="613" t="s">
        <v>1091</v>
      </c>
      <c r="K59" s="613" t="s">
        <v>35</v>
      </c>
      <c r="L59" s="613" t="s">
        <v>36</v>
      </c>
      <c r="M59" s="614">
        <v>130000</v>
      </c>
      <c r="N59" s="614">
        <v>35000</v>
      </c>
      <c r="O59" s="614">
        <v>130000</v>
      </c>
      <c r="P59" s="614">
        <v>35000</v>
      </c>
      <c r="Q59" s="613" t="s">
        <v>104</v>
      </c>
      <c r="R59" s="607" t="s">
        <v>105</v>
      </c>
    </row>
    <row r="60" spans="1:21" ht="91.5" customHeight="1" x14ac:dyDescent="0.35">
      <c r="A60" s="602"/>
      <c r="B60" s="602"/>
      <c r="C60" s="602"/>
      <c r="D60" s="585"/>
      <c r="E60" s="585"/>
      <c r="F60" s="585"/>
      <c r="G60" s="196" t="s">
        <v>106</v>
      </c>
      <c r="H60" s="196" t="s">
        <v>1023</v>
      </c>
      <c r="I60" s="196">
        <v>3</v>
      </c>
      <c r="J60" s="613"/>
      <c r="K60" s="613"/>
      <c r="L60" s="613"/>
      <c r="M60" s="614"/>
      <c r="N60" s="614"/>
      <c r="O60" s="614"/>
      <c r="P60" s="614"/>
      <c r="Q60" s="613"/>
      <c r="R60" s="607"/>
    </row>
    <row r="61" spans="1:21" ht="93" customHeight="1" x14ac:dyDescent="0.35">
      <c r="A61" s="602"/>
      <c r="B61" s="602"/>
      <c r="C61" s="602"/>
      <c r="D61" s="585"/>
      <c r="E61" s="585"/>
      <c r="F61" s="585"/>
      <c r="G61" s="196" t="s">
        <v>57</v>
      </c>
      <c r="H61" s="196" t="s">
        <v>66</v>
      </c>
      <c r="I61" s="196">
        <v>300</v>
      </c>
      <c r="J61" s="613"/>
      <c r="K61" s="613"/>
      <c r="L61" s="613"/>
      <c r="M61" s="614"/>
      <c r="N61" s="614"/>
      <c r="O61" s="614"/>
      <c r="P61" s="614"/>
      <c r="Q61" s="613"/>
      <c r="R61" s="607"/>
    </row>
    <row r="62" spans="1:21" ht="58.5" customHeight="1" x14ac:dyDescent="0.35">
      <c r="A62" s="587">
        <v>10</v>
      </c>
      <c r="B62" s="587">
        <v>1</v>
      </c>
      <c r="C62" s="587">
        <v>4</v>
      </c>
      <c r="D62" s="588">
        <v>2</v>
      </c>
      <c r="E62" s="627" t="s">
        <v>1092</v>
      </c>
      <c r="F62" s="627" t="s">
        <v>1093</v>
      </c>
      <c r="G62" s="153" t="s">
        <v>102</v>
      </c>
      <c r="H62" s="194" t="s">
        <v>103</v>
      </c>
      <c r="I62" s="194">
        <v>3</v>
      </c>
      <c r="J62" s="590" t="s">
        <v>1091</v>
      </c>
      <c r="K62" s="590" t="s">
        <v>35</v>
      </c>
      <c r="L62" s="591" t="s">
        <v>158</v>
      </c>
      <c r="M62" s="592">
        <v>43713</v>
      </c>
      <c r="N62" s="638">
        <v>35000</v>
      </c>
      <c r="O62" s="592">
        <v>43713</v>
      </c>
      <c r="P62" s="638">
        <v>35000</v>
      </c>
      <c r="Q62" s="590" t="s">
        <v>104</v>
      </c>
      <c r="R62" s="620" t="s">
        <v>1094</v>
      </c>
    </row>
    <row r="63" spans="1:21" ht="53.25" customHeight="1" x14ac:dyDescent="0.35">
      <c r="A63" s="587"/>
      <c r="B63" s="587"/>
      <c r="C63" s="587"/>
      <c r="D63" s="588"/>
      <c r="E63" s="627"/>
      <c r="F63" s="588"/>
      <c r="G63" s="153" t="s">
        <v>106</v>
      </c>
      <c r="H63" s="153" t="s">
        <v>1023</v>
      </c>
      <c r="I63" s="153">
        <v>3</v>
      </c>
      <c r="J63" s="590"/>
      <c r="K63" s="590"/>
      <c r="L63" s="591"/>
      <c r="M63" s="592"/>
      <c r="N63" s="638"/>
      <c r="O63" s="592"/>
      <c r="P63" s="638"/>
      <c r="Q63" s="590"/>
      <c r="R63" s="620"/>
    </row>
    <row r="64" spans="1:21" ht="85.5" customHeight="1" x14ac:dyDescent="0.35">
      <c r="A64" s="587"/>
      <c r="B64" s="587"/>
      <c r="C64" s="587"/>
      <c r="D64" s="588"/>
      <c r="E64" s="627"/>
      <c r="F64" s="588"/>
      <c r="G64" s="153" t="s">
        <v>57</v>
      </c>
      <c r="H64" s="153" t="s">
        <v>66</v>
      </c>
      <c r="I64" s="153">
        <v>300</v>
      </c>
      <c r="J64" s="590"/>
      <c r="K64" s="590"/>
      <c r="L64" s="591"/>
      <c r="M64" s="592"/>
      <c r="N64" s="638"/>
      <c r="O64" s="592"/>
      <c r="P64" s="638"/>
      <c r="Q64" s="590"/>
      <c r="R64" s="620"/>
    </row>
    <row r="65" spans="1:21" ht="78.75" customHeight="1" x14ac:dyDescent="0.35">
      <c r="A65" s="587"/>
      <c r="B65" s="587"/>
      <c r="C65" s="587"/>
      <c r="D65" s="588"/>
      <c r="E65" s="627"/>
      <c r="F65" s="588"/>
      <c r="G65" s="627" t="s">
        <v>1095</v>
      </c>
      <c r="H65" s="195" t="s">
        <v>1096</v>
      </c>
      <c r="I65" s="195">
        <v>3</v>
      </c>
      <c r="J65" s="590"/>
      <c r="K65" s="590"/>
      <c r="L65" s="591"/>
      <c r="M65" s="592"/>
      <c r="N65" s="638"/>
      <c r="O65" s="592"/>
      <c r="P65" s="638"/>
      <c r="Q65" s="590"/>
      <c r="R65" s="620"/>
    </row>
    <row r="66" spans="1:21" ht="57.75" customHeight="1" x14ac:dyDescent="0.35">
      <c r="A66" s="587"/>
      <c r="B66" s="587"/>
      <c r="C66" s="587"/>
      <c r="D66" s="588"/>
      <c r="E66" s="627"/>
      <c r="F66" s="588"/>
      <c r="G66" s="627"/>
      <c r="H66" s="168" t="s">
        <v>1084</v>
      </c>
      <c r="I66" s="51">
        <v>150</v>
      </c>
      <c r="J66" s="590"/>
      <c r="K66" s="590"/>
      <c r="L66" s="591"/>
      <c r="M66" s="592"/>
      <c r="N66" s="638"/>
      <c r="O66" s="592"/>
      <c r="P66" s="638"/>
      <c r="Q66" s="590"/>
      <c r="R66" s="620"/>
    </row>
    <row r="67" spans="1:21" ht="62.25" customHeight="1" x14ac:dyDescent="0.35">
      <c r="A67" s="639" t="s">
        <v>1097</v>
      </c>
      <c r="B67" s="640"/>
      <c r="C67" s="640"/>
      <c r="D67" s="640"/>
      <c r="E67" s="640"/>
      <c r="F67" s="640"/>
      <c r="G67" s="640"/>
      <c r="H67" s="640"/>
      <c r="I67" s="640"/>
      <c r="J67" s="640"/>
      <c r="K67" s="640"/>
      <c r="L67" s="640"/>
      <c r="M67" s="640"/>
      <c r="N67" s="640"/>
      <c r="O67" s="640"/>
      <c r="P67" s="640"/>
      <c r="Q67" s="640"/>
      <c r="R67" s="641"/>
    </row>
    <row r="68" spans="1:21" ht="76.5" customHeight="1" x14ac:dyDescent="0.35">
      <c r="A68" s="602">
        <v>11</v>
      </c>
      <c r="B68" s="602">
        <v>1</v>
      </c>
      <c r="C68" s="602">
        <v>4</v>
      </c>
      <c r="D68" s="585">
        <v>2</v>
      </c>
      <c r="E68" s="585" t="s">
        <v>107</v>
      </c>
      <c r="F68" s="642" t="s">
        <v>108</v>
      </c>
      <c r="G68" s="585" t="s">
        <v>109</v>
      </c>
      <c r="H68" s="193" t="s">
        <v>110</v>
      </c>
      <c r="I68" s="193">
        <v>2</v>
      </c>
      <c r="J68" s="613" t="s">
        <v>111</v>
      </c>
      <c r="K68" s="613"/>
      <c r="L68" s="613" t="s">
        <v>67</v>
      </c>
      <c r="M68" s="614"/>
      <c r="N68" s="614">
        <v>24000</v>
      </c>
      <c r="O68" s="614"/>
      <c r="P68" s="614">
        <v>24000</v>
      </c>
      <c r="Q68" s="613" t="s">
        <v>112</v>
      </c>
      <c r="R68" s="607" t="s">
        <v>113</v>
      </c>
    </row>
    <row r="69" spans="1:21" ht="55.5" customHeight="1" x14ac:dyDescent="0.35">
      <c r="A69" s="602"/>
      <c r="B69" s="602"/>
      <c r="C69" s="602"/>
      <c r="D69" s="585"/>
      <c r="E69" s="585"/>
      <c r="F69" s="642"/>
      <c r="G69" s="585"/>
      <c r="H69" s="193" t="s">
        <v>66</v>
      </c>
      <c r="I69" s="193">
        <v>50</v>
      </c>
      <c r="J69" s="613"/>
      <c r="K69" s="613"/>
      <c r="L69" s="613"/>
      <c r="M69" s="614"/>
      <c r="N69" s="614"/>
      <c r="O69" s="614"/>
      <c r="P69" s="614"/>
      <c r="Q69" s="613"/>
      <c r="R69" s="607"/>
    </row>
    <row r="70" spans="1:21" ht="64.5" customHeight="1" x14ac:dyDescent="0.35">
      <c r="A70" s="602">
        <v>12</v>
      </c>
      <c r="B70" s="602">
        <v>1</v>
      </c>
      <c r="C70" s="600">
        <v>4</v>
      </c>
      <c r="D70" s="580">
        <v>2</v>
      </c>
      <c r="E70" s="580" t="s">
        <v>114</v>
      </c>
      <c r="F70" s="580" t="s">
        <v>1098</v>
      </c>
      <c r="G70" s="585" t="s">
        <v>32</v>
      </c>
      <c r="H70" s="193" t="s">
        <v>45</v>
      </c>
      <c r="I70" s="193">
        <v>1</v>
      </c>
      <c r="J70" s="582" t="s">
        <v>47</v>
      </c>
      <c r="K70" s="582" t="s">
        <v>89</v>
      </c>
      <c r="L70" s="582"/>
      <c r="M70" s="665">
        <v>100000</v>
      </c>
      <c r="N70" s="665"/>
      <c r="O70" s="665">
        <v>100000</v>
      </c>
      <c r="P70" s="665"/>
      <c r="Q70" s="582" t="s">
        <v>112</v>
      </c>
      <c r="R70" s="643" t="s">
        <v>113</v>
      </c>
    </row>
    <row r="71" spans="1:21" ht="58.5" customHeight="1" x14ac:dyDescent="0.35">
      <c r="A71" s="602"/>
      <c r="B71" s="602"/>
      <c r="C71" s="601"/>
      <c r="D71" s="581"/>
      <c r="E71" s="581"/>
      <c r="F71" s="581"/>
      <c r="G71" s="585"/>
      <c r="H71" s="193" t="s">
        <v>39</v>
      </c>
      <c r="I71" s="193">
        <v>100</v>
      </c>
      <c r="J71" s="583"/>
      <c r="K71" s="583"/>
      <c r="L71" s="583"/>
      <c r="M71" s="666"/>
      <c r="N71" s="666"/>
      <c r="O71" s="666"/>
      <c r="P71" s="666"/>
      <c r="Q71" s="583"/>
      <c r="R71" s="644"/>
    </row>
    <row r="72" spans="1:21" ht="48" customHeight="1" x14ac:dyDescent="0.35">
      <c r="A72" s="602"/>
      <c r="B72" s="602"/>
      <c r="C72" s="601"/>
      <c r="D72" s="581"/>
      <c r="E72" s="581"/>
      <c r="F72" s="581"/>
      <c r="G72" s="585"/>
      <c r="H72" s="193" t="s">
        <v>115</v>
      </c>
      <c r="I72" s="193">
        <v>300</v>
      </c>
      <c r="J72" s="583"/>
      <c r="K72" s="583"/>
      <c r="L72" s="583"/>
      <c r="M72" s="666"/>
      <c r="N72" s="666"/>
      <c r="O72" s="666"/>
      <c r="P72" s="666"/>
      <c r="Q72" s="583"/>
      <c r="R72" s="644"/>
    </row>
    <row r="73" spans="1:21" ht="55.5" customHeight="1" x14ac:dyDescent="0.35">
      <c r="A73" s="602"/>
      <c r="B73" s="602"/>
      <c r="C73" s="603"/>
      <c r="D73" s="584"/>
      <c r="E73" s="584"/>
      <c r="F73" s="584"/>
      <c r="G73" s="196" t="s">
        <v>194</v>
      </c>
      <c r="H73" s="193" t="s">
        <v>123</v>
      </c>
      <c r="I73" s="193">
        <v>1</v>
      </c>
      <c r="J73" s="664"/>
      <c r="K73" s="664"/>
      <c r="L73" s="664"/>
      <c r="M73" s="667"/>
      <c r="N73" s="667"/>
      <c r="O73" s="667"/>
      <c r="P73" s="667"/>
      <c r="Q73" s="664"/>
      <c r="R73" s="645"/>
    </row>
    <row r="74" spans="1:21" s="18" customFormat="1" ht="43.5" customHeight="1" x14ac:dyDescent="0.35">
      <c r="A74" s="646">
        <v>12</v>
      </c>
      <c r="B74" s="646">
        <v>1</v>
      </c>
      <c r="C74" s="646">
        <v>4</v>
      </c>
      <c r="D74" s="649">
        <v>2</v>
      </c>
      <c r="E74" s="649" t="s">
        <v>114</v>
      </c>
      <c r="F74" s="649" t="s">
        <v>1098</v>
      </c>
      <c r="G74" s="652" t="s">
        <v>1099</v>
      </c>
      <c r="H74" s="199" t="s">
        <v>45</v>
      </c>
      <c r="I74" s="199">
        <v>1</v>
      </c>
      <c r="J74" s="649" t="s">
        <v>1100</v>
      </c>
      <c r="K74" s="649" t="s">
        <v>89</v>
      </c>
      <c r="L74" s="655"/>
      <c r="M74" s="658">
        <v>80000</v>
      </c>
      <c r="N74" s="661"/>
      <c r="O74" s="658">
        <v>80000</v>
      </c>
      <c r="P74" s="661"/>
      <c r="Q74" s="649" t="s">
        <v>112</v>
      </c>
      <c r="R74" s="649" t="s">
        <v>113</v>
      </c>
      <c r="S74" s="17"/>
      <c r="T74" s="17"/>
      <c r="U74" s="17"/>
    </row>
    <row r="75" spans="1:21" s="18" customFormat="1" ht="45.75" customHeight="1" x14ac:dyDescent="0.35">
      <c r="A75" s="647"/>
      <c r="B75" s="647"/>
      <c r="C75" s="647"/>
      <c r="D75" s="650"/>
      <c r="E75" s="650"/>
      <c r="F75" s="650"/>
      <c r="G75" s="653"/>
      <c r="H75" s="199" t="s">
        <v>39</v>
      </c>
      <c r="I75" s="200">
        <v>300</v>
      </c>
      <c r="J75" s="650"/>
      <c r="K75" s="650"/>
      <c r="L75" s="656"/>
      <c r="M75" s="659"/>
      <c r="N75" s="662"/>
      <c r="O75" s="659"/>
      <c r="P75" s="662"/>
      <c r="Q75" s="650"/>
      <c r="R75" s="650"/>
      <c r="S75" s="17"/>
      <c r="T75" s="17"/>
      <c r="U75" s="17"/>
    </row>
    <row r="76" spans="1:21" s="18" customFormat="1" ht="48.75" customHeight="1" x14ac:dyDescent="0.35">
      <c r="A76" s="647"/>
      <c r="B76" s="647"/>
      <c r="C76" s="647"/>
      <c r="D76" s="650"/>
      <c r="E76" s="650"/>
      <c r="F76" s="650"/>
      <c r="G76" s="654"/>
      <c r="H76" s="199" t="s">
        <v>115</v>
      </c>
      <c r="I76" s="199">
        <v>300</v>
      </c>
      <c r="J76" s="650"/>
      <c r="K76" s="650"/>
      <c r="L76" s="656"/>
      <c r="M76" s="659"/>
      <c r="N76" s="662"/>
      <c r="O76" s="659"/>
      <c r="P76" s="662"/>
      <c r="Q76" s="650"/>
      <c r="R76" s="650"/>
      <c r="S76" s="17"/>
      <c r="T76" s="17"/>
      <c r="U76" s="17"/>
    </row>
    <row r="77" spans="1:21" s="18" customFormat="1" ht="68.25" customHeight="1" x14ac:dyDescent="0.35">
      <c r="A77" s="648"/>
      <c r="B77" s="648"/>
      <c r="C77" s="648"/>
      <c r="D77" s="651"/>
      <c r="E77" s="651"/>
      <c r="F77" s="651"/>
      <c r="G77" s="199" t="s">
        <v>194</v>
      </c>
      <c r="H77" s="199" t="s">
        <v>123</v>
      </c>
      <c r="I77" s="199">
        <v>1</v>
      </c>
      <c r="J77" s="651"/>
      <c r="K77" s="651"/>
      <c r="L77" s="657"/>
      <c r="M77" s="660"/>
      <c r="N77" s="663"/>
      <c r="O77" s="660"/>
      <c r="P77" s="663"/>
      <c r="Q77" s="651"/>
      <c r="R77" s="651"/>
      <c r="S77" s="17"/>
      <c r="T77" s="17"/>
      <c r="U77" s="17"/>
    </row>
    <row r="78" spans="1:21" s="18" customFormat="1" ht="43.5" customHeight="1" x14ac:dyDescent="0.35">
      <c r="A78" s="668" t="s">
        <v>1101</v>
      </c>
      <c r="B78" s="669"/>
      <c r="C78" s="669"/>
      <c r="D78" s="669"/>
      <c r="E78" s="669"/>
      <c r="F78" s="669"/>
      <c r="G78" s="669"/>
      <c r="H78" s="669"/>
      <c r="I78" s="669"/>
      <c r="J78" s="669"/>
      <c r="K78" s="669"/>
      <c r="L78" s="669"/>
      <c r="M78" s="669"/>
      <c r="N78" s="669"/>
      <c r="O78" s="669"/>
      <c r="P78" s="669"/>
      <c r="Q78" s="669"/>
      <c r="R78" s="670"/>
      <c r="S78" s="17"/>
      <c r="T78" s="17"/>
      <c r="U78" s="17"/>
    </row>
    <row r="79" spans="1:21" s="18" customFormat="1" ht="102" customHeight="1" x14ac:dyDescent="0.35">
      <c r="A79" s="602">
        <v>13</v>
      </c>
      <c r="B79" s="613">
        <v>1</v>
      </c>
      <c r="C79" s="613">
        <v>4</v>
      </c>
      <c r="D79" s="613">
        <v>2</v>
      </c>
      <c r="E79" s="613" t="s">
        <v>116</v>
      </c>
      <c r="F79" s="613" t="s">
        <v>1024</v>
      </c>
      <c r="G79" s="613" t="s">
        <v>117</v>
      </c>
      <c r="H79" s="193" t="s">
        <v>51</v>
      </c>
      <c r="I79" s="193">
        <v>5</v>
      </c>
      <c r="J79" s="617" t="s">
        <v>1025</v>
      </c>
      <c r="K79" s="618" t="s">
        <v>43</v>
      </c>
      <c r="L79" s="613"/>
      <c r="M79" s="619">
        <v>44000</v>
      </c>
      <c r="N79" s="614"/>
      <c r="O79" s="619">
        <v>44000</v>
      </c>
      <c r="P79" s="614"/>
      <c r="Q79" s="585" t="s">
        <v>64</v>
      </c>
      <c r="R79" s="585" t="s">
        <v>118</v>
      </c>
      <c r="S79" s="17"/>
      <c r="T79" s="17"/>
      <c r="U79" s="17"/>
    </row>
    <row r="80" spans="1:21" s="18" customFormat="1" ht="120.75" customHeight="1" x14ac:dyDescent="0.35">
      <c r="A80" s="602"/>
      <c r="B80" s="613"/>
      <c r="C80" s="613"/>
      <c r="D80" s="613"/>
      <c r="E80" s="613"/>
      <c r="F80" s="613"/>
      <c r="G80" s="613"/>
      <c r="H80" s="193" t="s">
        <v>119</v>
      </c>
      <c r="I80" s="193">
        <v>500</v>
      </c>
      <c r="J80" s="617"/>
      <c r="K80" s="618"/>
      <c r="L80" s="613"/>
      <c r="M80" s="619"/>
      <c r="N80" s="614"/>
      <c r="O80" s="619"/>
      <c r="P80" s="614"/>
      <c r="Q80" s="585"/>
      <c r="R80" s="585"/>
      <c r="S80" s="17"/>
      <c r="T80" s="17"/>
      <c r="U80" s="17"/>
    </row>
    <row r="81" spans="1:21" s="18" customFormat="1" ht="109.5" customHeight="1" x14ac:dyDescent="0.35">
      <c r="A81" s="587">
        <v>13</v>
      </c>
      <c r="B81" s="590">
        <v>1</v>
      </c>
      <c r="C81" s="590">
        <v>4</v>
      </c>
      <c r="D81" s="590">
        <v>2</v>
      </c>
      <c r="E81" s="590" t="s">
        <v>116</v>
      </c>
      <c r="F81" s="624" t="s">
        <v>1102</v>
      </c>
      <c r="G81" s="590" t="s">
        <v>117</v>
      </c>
      <c r="H81" s="194" t="s">
        <v>51</v>
      </c>
      <c r="I81" s="194">
        <v>5</v>
      </c>
      <c r="J81" s="625" t="s">
        <v>1025</v>
      </c>
      <c r="K81" s="626" t="s">
        <v>43</v>
      </c>
      <c r="L81" s="591" t="s">
        <v>31</v>
      </c>
      <c r="M81" s="594">
        <v>45000</v>
      </c>
      <c r="N81" s="592">
        <v>25000</v>
      </c>
      <c r="O81" s="594">
        <v>45000</v>
      </c>
      <c r="P81" s="592">
        <v>25000</v>
      </c>
      <c r="Q81" s="588" t="s">
        <v>64</v>
      </c>
      <c r="R81" s="588" t="s">
        <v>118</v>
      </c>
      <c r="S81" s="17"/>
      <c r="T81" s="17"/>
      <c r="U81" s="17"/>
    </row>
    <row r="82" spans="1:21" s="18" customFormat="1" ht="97.5" customHeight="1" x14ac:dyDescent="0.35">
      <c r="A82" s="587"/>
      <c r="B82" s="590"/>
      <c r="C82" s="590"/>
      <c r="D82" s="590"/>
      <c r="E82" s="590"/>
      <c r="F82" s="624"/>
      <c r="G82" s="590"/>
      <c r="H82" s="195" t="s">
        <v>1103</v>
      </c>
      <c r="I82" s="194">
        <v>500</v>
      </c>
      <c r="J82" s="625"/>
      <c r="K82" s="626"/>
      <c r="L82" s="591"/>
      <c r="M82" s="594"/>
      <c r="N82" s="592"/>
      <c r="O82" s="594"/>
      <c r="P82" s="592"/>
      <c r="Q82" s="588"/>
      <c r="R82" s="588"/>
      <c r="S82" s="17"/>
      <c r="T82" s="17"/>
      <c r="U82" s="17"/>
    </row>
    <row r="83" spans="1:21" ht="69.75" customHeight="1" x14ac:dyDescent="0.35">
      <c r="A83" s="604" t="s">
        <v>1104</v>
      </c>
      <c r="B83" s="605"/>
      <c r="C83" s="605"/>
      <c r="D83" s="605"/>
      <c r="E83" s="605"/>
      <c r="F83" s="605"/>
      <c r="G83" s="605"/>
      <c r="H83" s="605"/>
      <c r="I83" s="605"/>
      <c r="J83" s="605"/>
      <c r="K83" s="605"/>
      <c r="L83" s="605"/>
      <c r="M83" s="605"/>
      <c r="N83" s="605"/>
      <c r="O83" s="605"/>
      <c r="P83" s="605"/>
      <c r="Q83" s="605"/>
      <c r="R83" s="606"/>
    </row>
    <row r="84" spans="1:21" ht="138" customHeight="1" x14ac:dyDescent="0.35">
      <c r="A84" s="585">
        <v>14</v>
      </c>
      <c r="B84" s="585">
        <v>1</v>
      </c>
      <c r="C84" s="585">
        <v>4</v>
      </c>
      <c r="D84" s="585">
        <v>2</v>
      </c>
      <c r="E84" s="585" t="s">
        <v>120</v>
      </c>
      <c r="F84" s="672" t="s">
        <v>121</v>
      </c>
      <c r="G84" s="585" t="s">
        <v>122</v>
      </c>
      <c r="H84" s="197" t="s">
        <v>123</v>
      </c>
      <c r="I84" s="196">
        <v>1</v>
      </c>
      <c r="J84" s="585" t="s">
        <v>124</v>
      </c>
      <c r="K84" s="585" t="s">
        <v>43</v>
      </c>
      <c r="L84" s="585"/>
      <c r="M84" s="616">
        <v>50000</v>
      </c>
      <c r="N84" s="616"/>
      <c r="O84" s="616">
        <v>50000</v>
      </c>
      <c r="P84" s="615"/>
      <c r="Q84" s="615" t="s">
        <v>64</v>
      </c>
      <c r="R84" s="615" t="s">
        <v>65</v>
      </c>
    </row>
    <row r="85" spans="1:21" ht="126" customHeight="1" x14ac:dyDescent="0.35">
      <c r="A85" s="585"/>
      <c r="B85" s="585"/>
      <c r="C85" s="585"/>
      <c r="D85" s="585"/>
      <c r="E85" s="585"/>
      <c r="F85" s="672"/>
      <c r="G85" s="585"/>
      <c r="H85" s="197" t="s">
        <v>125</v>
      </c>
      <c r="I85" s="196">
        <v>9</v>
      </c>
      <c r="J85" s="585"/>
      <c r="K85" s="585"/>
      <c r="L85" s="585"/>
      <c r="M85" s="616"/>
      <c r="N85" s="616"/>
      <c r="O85" s="616"/>
      <c r="P85" s="615"/>
      <c r="Q85" s="615"/>
      <c r="R85" s="615"/>
    </row>
    <row r="86" spans="1:21" ht="125.25" customHeight="1" x14ac:dyDescent="0.35">
      <c r="A86" s="588">
        <v>14</v>
      </c>
      <c r="B86" s="588">
        <v>1</v>
      </c>
      <c r="C86" s="588">
        <v>4</v>
      </c>
      <c r="D86" s="588">
        <v>2</v>
      </c>
      <c r="E86" s="588" t="s">
        <v>120</v>
      </c>
      <c r="F86" s="671" t="s">
        <v>121</v>
      </c>
      <c r="G86" s="588" t="s">
        <v>122</v>
      </c>
      <c r="H86" s="50" t="s">
        <v>123</v>
      </c>
      <c r="I86" s="153">
        <v>1</v>
      </c>
      <c r="J86" s="588" t="s">
        <v>124</v>
      </c>
      <c r="K86" s="588" t="s">
        <v>43</v>
      </c>
      <c r="L86" s="627" t="s">
        <v>31</v>
      </c>
      <c r="M86" s="673"/>
      <c r="N86" s="674">
        <v>60000</v>
      </c>
      <c r="O86" s="673"/>
      <c r="P86" s="634">
        <v>60000</v>
      </c>
      <c r="Q86" s="633" t="s">
        <v>64</v>
      </c>
      <c r="R86" s="633" t="s">
        <v>65</v>
      </c>
    </row>
    <row r="87" spans="1:21" ht="133.5" customHeight="1" x14ac:dyDescent="0.35">
      <c r="A87" s="588"/>
      <c r="B87" s="588"/>
      <c r="C87" s="588"/>
      <c r="D87" s="588"/>
      <c r="E87" s="588"/>
      <c r="F87" s="671"/>
      <c r="G87" s="588"/>
      <c r="H87" s="50" t="s">
        <v>125</v>
      </c>
      <c r="I87" s="153">
        <v>9</v>
      </c>
      <c r="J87" s="588"/>
      <c r="K87" s="588"/>
      <c r="L87" s="627"/>
      <c r="M87" s="673"/>
      <c r="N87" s="674"/>
      <c r="O87" s="673"/>
      <c r="P87" s="634"/>
      <c r="Q87" s="633"/>
      <c r="R87" s="633"/>
    </row>
    <row r="88" spans="1:21" ht="67.5" customHeight="1" x14ac:dyDescent="0.35">
      <c r="A88" s="604" t="s">
        <v>1478</v>
      </c>
      <c r="B88" s="605"/>
      <c r="C88" s="605"/>
      <c r="D88" s="605"/>
      <c r="E88" s="605"/>
      <c r="F88" s="605"/>
      <c r="G88" s="605"/>
      <c r="H88" s="605"/>
      <c r="I88" s="605"/>
      <c r="J88" s="605"/>
      <c r="K88" s="605"/>
      <c r="L88" s="605"/>
      <c r="M88" s="605"/>
      <c r="N88" s="605"/>
      <c r="O88" s="605"/>
      <c r="P88" s="605"/>
      <c r="Q88" s="605"/>
      <c r="R88" s="606"/>
    </row>
    <row r="89" spans="1:21" ht="45.75" customHeight="1" x14ac:dyDescent="0.35">
      <c r="A89" s="602">
        <v>15</v>
      </c>
      <c r="B89" s="602">
        <v>1</v>
      </c>
      <c r="C89" s="602">
        <v>4</v>
      </c>
      <c r="D89" s="585">
        <v>2</v>
      </c>
      <c r="E89" s="585" t="s">
        <v>126</v>
      </c>
      <c r="F89" s="585" t="s">
        <v>1026</v>
      </c>
      <c r="G89" s="585" t="s">
        <v>127</v>
      </c>
      <c r="H89" s="193" t="s">
        <v>128</v>
      </c>
      <c r="I89" s="193">
        <v>2000</v>
      </c>
      <c r="J89" s="613" t="s">
        <v>129</v>
      </c>
      <c r="K89" s="613" t="s">
        <v>130</v>
      </c>
      <c r="L89" s="613" t="s">
        <v>131</v>
      </c>
      <c r="M89" s="614">
        <v>18000</v>
      </c>
      <c r="N89" s="614"/>
      <c r="O89" s="614">
        <v>18000</v>
      </c>
      <c r="P89" s="614"/>
      <c r="Q89" s="613" t="s">
        <v>64</v>
      </c>
      <c r="R89" s="607" t="s">
        <v>132</v>
      </c>
    </row>
    <row r="90" spans="1:21" ht="60" customHeight="1" x14ac:dyDescent="0.35">
      <c r="A90" s="602"/>
      <c r="B90" s="602"/>
      <c r="C90" s="602"/>
      <c r="D90" s="585"/>
      <c r="E90" s="585"/>
      <c r="F90" s="585"/>
      <c r="G90" s="585"/>
      <c r="H90" s="193" t="s">
        <v>133</v>
      </c>
      <c r="I90" s="193">
        <v>1000</v>
      </c>
      <c r="J90" s="613"/>
      <c r="K90" s="613"/>
      <c r="L90" s="613"/>
      <c r="M90" s="614"/>
      <c r="N90" s="614"/>
      <c r="O90" s="614"/>
      <c r="P90" s="614"/>
      <c r="Q90" s="613"/>
      <c r="R90" s="607"/>
    </row>
    <row r="91" spans="1:21" ht="45.75" customHeight="1" x14ac:dyDescent="0.35">
      <c r="A91" s="602"/>
      <c r="B91" s="602"/>
      <c r="C91" s="602"/>
      <c r="D91" s="585"/>
      <c r="E91" s="585"/>
      <c r="F91" s="585"/>
      <c r="G91" s="585"/>
      <c r="H91" s="193" t="s">
        <v>134</v>
      </c>
      <c r="I91" s="193">
        <v>1000</v>
      </c>
      <c r="J91" s="613"/>
      <c r="K91" s="613"/>
      <c r="L91" s="613"/>
      <c r="M91" s="614"/>
      <c r="N91" s="614"/>
      <c r="O91" s="614"/>
      <c r="P91" s="614"/>
      <c r="Q91" s="613"/>
      <c r="R91" s="607"/>
    </row>
    <row r="92" spans="1:21" ht="90.75" customHeight="1" x14ac:dyDescent="0.35">
      <c r="A92" s="602"/>
      <c r="B92" s="602"/>
      <c r="C92" s="602"/>
      <c r="D92" s="585"/>
      <c r="E92" s="585"/>
      <c r="F92" s="585"/>
      <c r="G92" s="585"/>
      <c r="H92" s="193" t="s">
        <v>135</v>
      </c>
      <c r="I92" s="193">
        <v>1000</v>
      </c>
      <c r="J92" s="613"/>
      <c r="K92" s="613"/>
      <c r="L92" s="613"/>
      <c r="M92" s="614"/>
      <c r="N92" s="614"/>
      <c r="O92" s="614"/>
      <c r="P92" s="614"/>
      <c r="Q92" s="613"/>
      <c r="R92" s="607"/>
    </row>
    <row r="93" spans="1:21" ht="66.75" customHeight="1" x14ac:dyDescent="0.35">
      <c r="A93" s="602"/>
      <c r="B93" s="602"/>
      <c r="C93" s="602"/>
      <c r="D93" s="585"/>
      <c r="E93" s="585"/>
      <c r="F93" s="585"/>
      <c r="G93" s="585"/>
      <c r="H93" s="193" t="s">
        <v>136</v>
      </c>
      <c r="I93" s="193">
        <v>2</v>
      </c>
      <c r="J93" s="613"/>
      <c r="K93" s="613"/>
      <c r="L93" s="613"/>
      <c r="M93" s="614"/>
      <c r="N93" s="614"/>
      <c r="O93" s="614"/>
      <c r="P93" s="614"/>
      <c r="Q93" s="613"/>
      <c r="R93" s="607"/>
    </row>
    <row r="94" spans="1:21" ht="141.75" customHeight="1" x14ac:dyDescent="0.35">
      <c r="A94" s="587">
        <v>15</v>
      </c>
      <c r="B94" s="587">
        <v>1</v>
      </c>
      <c r="C94" s="587">
        <v>4</v>
      </c>
      <c r="D94" s="588">
        <v>2</v>
      </c>
      <c r="E94" s="588" t="s">
        <v>126</v>
      </c>
      <c r="F94" s="627" t="s">
        <v>1105</v>
      </c>
      <c r="G94" s="627" t="s">
        <v>1106</v>
      </c>
      <c r="H94" s="195" t="s">
        <v>128</v>
      </c>
      <c r="I94" s="194">
        <v>2000</v>
      </c>
      <c r="J94" s="590" t="s">
        <v>129</v>
      </c>
      <c r="K94" s="590" t="s">
        <v>130</v>
      </c>
      <c r="L94" s="590" t="s">
        <v>131</v>
      </c>
      <c r="M94" s="638">
        <v>18000</v>
      </c>
      <c r="N94" s="638"/>
      <c r="O94" s="638">
        <v>18000</v>
      </c>
      <c r="P94" s="638"/>
      <c r="Q94" s="590" t="s">
        <v>64</v>
      </c>
      <c r="R94" s="620" t="s">
        <v>132</v>
      </c>
    </row>
    <row r="95" spans="1:21" ht="51" customHeight="1" x14ac:dyDescent="0.35">
      <c r="A95" s="587"/>
      <c r="B95" s="587"/>
      <c r="C95" s="587"/>
      <c r="D95" s="588"/>
      <c r="E95" s="588"/>
      <c r="F95" s="627"/>
      <c r="G95" s="627"/>
      <c r="H95" s="195" t="s">
        <v>133</v>
      </c>
      <c r="I95" s="194">
        <v>1000</v>
      </c>
      <c r="J95" s="590"/>
      <c r="K95" s="590"/>
      <c r="L95" s="590"/>
      <c r="M95" s="638"/>
      <c r="N95" s="638"/>
      <c r="O95" s="638"/>
      <c r="P95" s="638"/>
      <c r="Q95" s="590"/>
      <c r="R95" s="620"/>
    </row>
    <row r="96" spans="1:21" ht="48" customHeight="1" x14ac:dyDescent="0.35">
      <c r="A96" s="587"/>
      <c r="B96" s="587"/>
      <c r="C96" s="587"/>
      <c r="D96" s="588"/>
      <c r="E96" s="588"/>
      <c r="F96" s="627"/>
      <c r="G96" s="627"/>
      <c r="H96" s="195" t="s">
        <v>134</v>
      </c>
      <c r="I96" s="194">
        <v>1000</v>
      </c>
      <c r="J96" s="590"/>
      <c r="K96" s="590"/>
      <c r="L96" s="590"/>
      <c r="M96" s="638"/>
      <c r="N96" s="638"/>
      <c r="O96" s="638"/>
      <c r="P96" s="638"/>
      <c r="Q96" s="590"/>
      <c r="R96" s="620"/>
    </row>
    <row r="97" spans="1:18" ht="42.75" customHeight="1" x14ac:dyDescent="0.35">
      <c r="A97" s="604" t="s">
        <v>1107</v>
      </c>
      <c r="B97" s="605"/>
      <c r="C97" s="605"/>
      <c r="D97" s="605"/>
      <c r="E97" s="605"/>
      <c r="F97" s="605"/>
      <c r="G97" s="605"/>
      <c r="H97" s="605"/>
      <c r="I97" s="605"/>
      <c r="J97" s="605"/>
      <c r="K97" s="605"/>
      <c r="L97" s="605"/>
      <c r="M97" s="605"/>
      <c r="N97" s="605"/>
      <c r="O97" s="605"/>
      <c r="P97" s="605"/>
      <c r="Q97" s="605"/>
      <c r="R97" s="606"/>
    </row>
    <row r="98" spans="1:18" ht="147" customHeight="1" x14ac:dyDescent="0.35">
      <c r="A98" s="198">
        <v>16</v>
      </c>
      <c r="B98" s="201">
        <v>1</v>
      </c>
      <c r="C98" s="201">
        <v>4</v>
      </c>
      <c r="D98" s="193">
        <v>2</v>
      </c>
      <c r="E98" s="193" t="s">
        <v>1027</v>
      </c>
      <c r="F98" s="193" t="s">
        <v>1028</v>
      </c>
      <c r="G98" s="193" t="s">
        <v>137</v>
      </c>
      <c r="H98" s="193" t="s">
        <v>137</v>
      </c>
      <c r="I98" s="193">
        <v>1</v>
      </c>
      <c r="J98" s="193" t="s">
        <v>138</v>
      </c>
      <c r="K98" s="193" t="s">
        <v>43</v>
      </c>
      <c r="L98" s="193"/>
      <c r="M98" s="202">
        <v>130000</v>
      </c>
      <c r="N98" s="202"/>
      <c r="O98" s="202">
        <v>130000</v>
      </c>
      <c r="P98" s="202"/>
      <c r="Q98" s="193" t="s">
        <v>112</v>
      </c>
      <c r="R98" s="203" t="s">
        <v>139</v>
      </c>
    </row>
    <row r="99" spans="1:18" ht="138" customHeight="1" x14ac:dyDescent="0.35">
      <c r="A99" s="155">
        <v>16</v>
      </c>
      <c r="B99" s="204">
        <v>1</v>
      </c>
      <c r="C99" s="204">
        <v>4</v>
      </c>
      <c r="D99" s="194">
        <v>2</v>
      </c>
      <c r="E99" s="194" t="s">
        <v>1027</v>
      </c>
      <c r="F99" s="194" t="s">
        <v>1028</v>
      </c>
      <c r="G99" s="194" t="s">
        <v>137</v>
      </c>
      <c r="H99" s="194" t="s">
        <v>137</v>
      </c>
      <c r="I99" s="194">
        <v>1</v>
      </c>
      <c r="J99" s="194" t="s">
        <v>138</v>
      </c>
      <c r="K99" s="194" t="s">
        <v>43</v>
      </c>
      <c r="L99" s="195"/>
      <c r="M99" s="205">
        <v>90000</v>
      </c>
      <c r="N99" s="205"/>
      <c r="O99" s="205">
        <v>90000</v>
      </c>
      <c r="P99" s="205"/>
      <c r="Q99" s="194" t="s">
        <v>112</v>
      </c>
      <c r="R99" s="206" t="s">
        <v>139</v>
      </c>
    </row>
    <row r="100" spans="1:18" ht="42" customHeight="1" x14ac:dyDescent="0.35">
      <c r="A100" s="628" t="s">
        <v>1108</v>
      </c>
      <c r="B100" s="629"/>
      <c r="C100" s="629"/>
      <c r="D100" s="629"/>
      <c r="E100" s="629"/>
      <c r="F100" s="629"/>
      <c r="G100" s="629"/>
      <c r="H100" s="629"/>
      <c r="I100" s="629"/>
      <c r="J100" s="629"/>
      <c r="K100" s="629"/>
      <c r="L100" s="629"/>
      <c r="M100" s="629"/>
      <c r="N100" s="629"/>
      <c r="O100" s="629"/>
      <c r="P100" s="629"/>
      <c r="Q100" s="629"/>
      <c r="R100" s="630"/>
    </row>
    <row r="101" spans="1:18" ht="48.75" customHeight="1" x14ac:dyDescent="0.35">
      <c r="A101" s="598" t="s">
        <v>140</v>
      </c>
      <c r="B101" s="600">
        <v>1</v>
      </c>
      <c r="C101" s="600">
        <v>4</v>
      </c>
      <c r="D101" s="580">
        <v>2</v>
      </c>
      <c r="E101" s="580" t="s">
        <v>1029</v>
      </c>
      <c r="F101" s="580" t="s">
        <v>1109</v>
      </c>
      <c r="G101" s="585" t="s">
        <v>141</v>
      </c>
      <c r="H101" s="197" t="s">
        <v>53</v>
      </c>
      <c r="I101" s="196">
        <v>3</v>
      </c>
      <c r="J101" s="582" t="s">
        <v>142</v>
      </c>
      <c r="K101" s="582" t="s">
        <v>43</v>
      </c>
      <c r="L101" s="582" t="s">
        <v>40</v>
      </c>
      <c r="M101" s="665">
        <v>165000</v>
      </c>
      <c r="N101" s="675">
        <v>20000</v>
      </c>
      <c r="O101" s="665">
        <v>165000</v>
      </c>
      <c r="P101" s="677">
        <v>20000</v>
      </c>
      <c r="Q101" s="580" t="s">
        <v>190</v>
      </c>
      <c r="R101" s="582" t="s">
        <v>143</v>
      </c>
    </row>
    <row r="102" spans="1:18" ht="34.5" customHeight="1" x14ac:dyDescent="0.35">
      <c r="A102" s="599"/>
      <c r="B102" s="601"/>
      <c r="C102" s="601"/>
      <c r="D102" s="581"/>
      <c r="E102" s="581"/>
      <c r="F102" s="581"/>
      <c r="G102" s="585"/>
      <c r="H102" s="197" t="s">
        <v>66</v>
      </c>
      <c r="I102" s="196">
        <v>30</v>
      </c>
      <c r="J102" s="583"/>
      <c r="K102" s="583"/>
      <c r="L102" s="583"/>
      <c r="M102" s="666"/>
      <c r="N102" s="676"/>
      <c r="O102" s="666"/>
      <c r="P102" s="678"/>
      <c r="Q102" s="581"/>
      <c r="R102" s="583"/>
    </row>
    <row r="103" spans="1:18" ht="36" customHeight="1" x14ac:dyDescent="0.35">
      <c r="A103" s="599"/>
      <c r="B103" s="601"/>
      <c r="C103" s="601"/>
      <c r="D103" s="581"/>
      <c r="E103" s="581"/>
      <c r="F103" s="581"/>
      <c r="G103" s="196" t="s">
        <v>144</v>
      </c>
      <c r="H103" s="197" t="s">
        <v>41</v>
      </c>
      <c r="I103" s="196">
        <v>1</v>
      </c>
      <c r="J103" s="583"/>
      <c r="K103" s="583"/>
      <c r="L103" s="583"/>
      <c r="M103" s="666"/>
      <c r="N103" s="676"/>
      <c r="O103" s="666"/>
      <c r="P103" s="678"/>
      <c r="Q103" s="581"/>
      <c r="R103" s="583"/>
    </row>
    <row r="104" spans="1:18" ht="36" customHeight="1" x14ac:dyDescent="0.35">
      <c r="A104" s="599"/>
      <c r="B104" s="601"/>
      <c r="C104" s="601"/>
      <c r="D104" s="581"/>
      <c r="E104" s="581"/>
      <c r="F104" s="581"/>
      <c r="G104" s="580" t="s">
        <v>198</v>
      </c>
      <c r="H104" s="197" t="s">
        <v>46</v>
      </c>
      <c r="I104" s="196">
        <v>3</v>
      </c>
      <c r="J104" s="583"/>
      <c r="K104" s="583"/>
      <c r="L104" s="583"/>
      <c r="M104" s="666"/>
      <c r="N104" s="676"/>
      <c r="O104" s="666"/>
      <c r="P104" s="678"/>
      <c r="Q104" s="581"/>
      <c r="R104" s="583"/>
    </row>
    <row r="105" spans="1:18" ht="39.75" customHeight="1" x14ac:dyDescent="0.35">
      <c r="A105" s="599"/>
      <c r="B105" s="601"/>
      <c r="C105" s="601"/>
      <c r="D105" s="581"/>
      <c r="E105" s="581"/>
      <c r="F105" s="581"/>
      <c r="G105" s="581"/>
      <c r="H105" s="197" t="s">
        <v>54</v>
      </c>
      <c r="I105" s="196">
        <v>120</v>
      </c>
      <c r="J105" s="583"/>
      <c r="K105" s="583"/>
      <c r="L105" s="583"/>
      <c r="M105" s="666"/>
      <c r="N105" s="676"/>
      <c r="O105" s="666"/>
      <c r="P105" s="678"/>
      <c r="Q105" s="581"/>
      <c r="R105" s="583"/>
    </row>
    <row r="106" spans="1:18" ht="32.25" customHeight="1" x14ac:dyDescent="0.35">
      <c r="A106" s="599"/>
      <c r="B106" s="601"/>
      <c r="C106" s="601"/>
      <c r="D106" s="581"/>
      <c r="E106" s="581"/>
      <c r="F106" s="581"/>
      <c r="G106" s="581"/>
      <c r="H106" s="197" t="s">
        <v>42</v>
      </c>
      <c r="I106" s="196">
        <v>2</v>
      </c>
      <c r="J106" s="583"/>
      <c r="K106" s="583"/>
      <c r="L106" s="583"/>
      <c r="M106" s="666"/>
      <c r="N106" s="676"/>
      <c r="O106" s="666"/>
      <c r="P106" s="678"/>
      <c r="Q106" s="581"/>
      <c r="R106" s="583"/>
    </row>
    <row r="107" spans="1:18" ht="53.25" customHeight="1" x14ac:dyDescent="0.35">
      <c r="A107" s="599"/>
      <c r="B107" s="601"/>
      <c r="C107" s="601"/>
      <c r="D107" s="581"/>
      <c r="E107" s="581"/>
      <c r="F107" s="581"/>
      <c r="G107" s="584"/>
      <c r="H107" s="197" t="s">
        <v>54</v>
      </c>
      <c r="I107" s="196">
        <v>80</v>
      </c>
      <c r="J107" s="583"/>
      <c r="K107" s="583"/>
      <c r="L107" s="583"/>
      <c r="M107" s="666"/>
      <c r="N107" s="676"/>
      <c r="O107" s="666"/>
      <c r="P107" s="678"/>
      <c r="Q107" s="581"/>
      <c r="R107" s="583"/>
    </row>
    <row r="108" spans="1:18" ht="54.75" customHeight="1" x14ac:dyDescent="0.35">
      <c r="A108" s="599"/>
      <c r="B108" s="601"/>
      <c r="C108" s="601"/>
      <c r="D108" s="581"/>
      <c r="E108" s="581"/>
      <c r="F108" s="581"/>
      <c r="G108" s="585" t="s">
        <v>196</v>
      </c>
      <c r="H108" s="197" t="s">
        <v>53</v>
      </c>
      <c r="I108" s="196">
        <v>4</v>
      </c>
      <c r="J108" s="583"/>
      <c r="K108" s="583"/>
      <c r="L108" s="583"/>
      <c r="M108" s="666"/>
      <c r="N108" s="676"/>
      <c r="O108" s="666"/>
      <c r="P108" s="678"/>
      <c r="Q108" s="581"/>
      <c r="R108" s="583"/>
    </row>
    <row r="109" spans="1:18" ht="50.25" customHeight="1" x14ac:dyDescent="0.35">
      <c r="A109" s="599"/>
      <c r="B109" s="601"/>
      <c r="C109" s="601"/>
      <c r="D109" s="581"/>
      <c r="E109" s="581"/>
      <c r="F109" s="581"/>
      <c r="G109" s="585"/>
      <c r="H109" s="197" t="s">
        <v>197</v>
      </c>
      <c r="I109" s="196">
        <v>20</v>
      </c>
      <c r="J109" s="583"/>
      <c r="K109" s="583"/>
      <c r="L109" s="583"/>
      <c r="M109" s="666"/>
      <c r="N109" s="676"/>
      <c r="O109" s="666"/>
      <c r="P109" s="678"/>
      <c r="Q109" s="581"/>
      <c r="R109" s="583"/>
    </row>
    <row r="110" spans="1:18" ht="54.75" customHeight="1" x14ac:dyDescent="0.35">
      <c r="A110" s="599"/>
      <c r="B110" s="601"/>
      <c r="C110" s="601"/>
      <c r="D110" s="581"/>
      <c r="E110" s="581"/>
      <c r="F110" s="581"/>
      <c r="G110" s="585" t="s">
        <v>56</v>
      </c>
      <c r="H110" s="196" t="s">
        <v>56</v>
      </c>
      <c r="I110" s="196">
        <v>1</v>
      </c>
      <c r="J110" s="583"/>
      <c r="K110" s="583"/>
      <c r="L110" s="583"/>
      <c r="M110" s="666"/>
      <c r="N110" s="676"/>
      <c r="O110" s="666"/>
      <c r="P110" s="678"/>
      <c r="Q110" s="581"/>
      <c r="R110" s="583"/>
    </row>
    <row r="111" spans="1:18" ht="33" customHeight="1" x14ac:dyDescent="0.35">
      <c r="A111" s="599"/>
      <c r="B111" s="601"/>
      <c r="C111" s="601"/>
      <c r="D111" s="581"/>
      <c r="E111" s="581"/>
      <c r="F111" s="581"/>
      <c r="G111" s="585"/>
      <c r="H111" s="198" t="s">
        <v>55</v>
      </c>
      <c r="I111" s="196">
        <v>500</v>
      </c>
      <c r="J111" s="583"/>
      <c r="K111" s="583"/>
      <c r="L111" s="583"/>
      <c r="M111" s="666"/>
      <c r="N111" s="676"/>
      <c r="O111" s="666"/>
      <c r="P111" s="678"/>
      <c r="Q111" s="581"/>
      <c r="R111" s="583"/>
    </row>
    <row r="112" spans="1:18" ht="29.25" customHeight="1" x14ac:dyDescent="0.35">
      <c r="A112" s="586" t="s">
        <v>140</v>
      </c>
      <c r="B112" s="587">
        <v>1</v>
      </c>
      <c r="C112" s="587">
        <v>4</v>
      </c>
      <c r="D112" s="588">
        <v>2</v>
      </c>
      <c r="E112" s="589" t="s">
        <v>1029</v>
      </c>
      <c r="F112" s="588" t="s">
        <v>1109</v>
      </c>
      <c r="G112" s="588" t="s">
        <v>1110</v>
      </c>
      <c r="H112" s="155" t="s">
        <v>53</v>
      </c>
      <c r="I112" s="153">
        <v>3</v>
      </c>
      <c r="J112" s="590" t="s">
        <v>142</v>
      </c>
      <c r="K112" s="590" t="s">
        <v>43</v>
      </c>
      <c r="L112" s="591" t="s">
        <v>31</v>
      </c>
      <c r="M112" s="592">
        <v>110000</v>
      </c>
      <c r="N112" s="593">
        <v>100000</v>
      </c>
      <c r="O112" s="592">
        <v>110000</v>
      </c>
      <c r="P112" s="594">
        <v>100000</v>
      </c>
      <c r="Q112" s="588" t="s">
        <v>190</v>
      </c>
      <c r="R112" s="590" t="s">
        <v>143</v>
      </c>
    </row>
    <row r="113" spans="1:18" ht="33" customHeight="1" x14ac:dyDescent="0.35">
      <c r="A113" s="586"/>
      <c r="B113" s="587"/>
      <c r="C113" s="587"/>
      <c r="D113" s="588"/>
      <c r="E113" s="589"/>
      <c r="F113" s="588"/>
      <c r="G113" s="588"/>
      <c r="H113" s="153" t="s">
        <v>66</v>
      </c>
      <c r="I113" s="153">
        <v>30</v>
      </c>
      <c r="J113" s="590"/>
      <c r="K113" s="590"/>
      <c r="L113" s="590"/>
      <c r="M113" s="592"/>
      <c r="N113" s="593"/>
      <c r="O113" s="592"/>
      <c r="P113" s="594"/>
      <c r="Q113" s="588"/>
      <c r="R113" s="590"/>
    </row>
    <row r="114" spans="1:18" ht="37.5" customHeight="1" x14ac:dyDescent="0.35">
      <c r="A114" s="586"/>
      <c r="B114" s="587"/>
      <c r="C114" s="587"/>
      <c r="D114" s="588"/>
      <c r="E114" s="589"/>
      <c r="F114" s="588"/>
      <c r="G114" s="153" t="s">
        <v>144</v>
      </c>
      <c r="H114" s="155" t="s">
        <v>41</v>
      </c>
      <c r="I114" s="153">
        <v>1</v>
      </c>
      <c r="J114" s="590"/>
      <c r="K114" s="590"/>
      <c r="L114" s="590"/>
      <c r="M114" s="592"/>
      <c r="N114" s="593"/>
      <c r="O114" s="592"/>
      <c r="P114" s="594"/>
      <c r="Q114" s="588"/>
      <c r="R114" s="590"/>
    </row>
    <row r="115" spans="1:18" ht="30" customHeight="1" x14ac:dyDescent="0.35">
      <c r="A115" s="586"/>
      <c r="B115" s="587"/>
      <c r="C115" s="587"/>
      <c r="D115" s="588"/>
      <c r="E115" s="589"/>
      <c r="F115" s="588"/>
      <c r="G115" s="588" t="s">
        <v>1111</v>
      </c>
      <c r="H115" s="155" t="s">
        <v>46</v>
      </c>
      <c r="I115" s="153">
        <v>3</v>
      </c>
      <c r="J115" s="590"/>
      <c r="K115" s="590"/>
      <c r="L115" s="590"/>
      <c r="M115" s="592"/>
      <c r="N115" s="593"/>
      <c r="O115" s="592"/>
      <c r="P115" s="594"/>
      <c r="Q115" s="588"/>
      <c r="R115" s="590"/>
    </row>
    <row r="116" spans="1:18" ht="30" customHeight="1" x14ac:dyDescent="0.35">
      <c r="A116" s="586"/>
      <c r="B116" s="587"/>
      <c r="C116" s="587"/>
      <c r="D116" s="588"/>
      <c r="E116" s="589"/>
      <c r="F116" s="588"/>
      <c r="G116" s="588"/>
      <c r="H116" s="155" t="s">
        <v>39</v>
      </c>
      <c r="I116" s="153">
        <v>120</v>
      </c>
      <c r="J116" s="590"/>
      <c r="K116" s="590"/>
      <c r="L116" s="590"/>
      <c r="M116" s="592"/>
      <c r="N116" s="593"/>
      <c r="O116" s="592"/>
      <c r="P116" s="594"/>
      <c r="Q116" s="588"/>
      <c r="R116" s="590"/>
    </row>
    <row r="117" spans="1:18" ht="30" customHeight="1" x14ac:dyDescent="0.35">
      <c r="A117" s="586"/>
      <c r="B117" s="587"/>
      <c r="C117" s="587"/>
      <c r="D117" s="588"/>
      <c r="E117" s="589"/>
      <c r="F117" s="588"/>
      <c r="G117" s="588"/>
      <c r="H117" s="155" t="s">
        <v>42</v>
      </c>
      <c r="I117" s="153">
        <v>2</v>
      </c>
      <c r="J117" s="590"/>
      <c r="K117" s="590"/>
      <c r="L117" s="590"/>
      <c r="M117" s="592"/>
      <c r="N117" s="593"/>
      <c r="O117" s="592"/>
      <c r="P117" s="594"/>
      <c r="Q117" s="588"/>
      <c r="R117" s="590"/>
    </row>
    <row r="118" spans="1:18" ht="32.25" customHeight="1" x14ac:dyDescent="0.35">
      <c r="A118" s="586"/>
      <c r="B118" s="587"/>
      <c r="C118" s="587"/>
      <c r="D118" s="588"/>
      <c r="E118" s="589"/>
      <c r="F118" s="588"/>
      <c r="G118" s="588"/>
      <c r="H118" s="155" t="s">
        <v>39</v>
      </c>
      <c r="I118" s="153">
        <v>80</v>
      </c>
      <c r="J118" s="590"/>
      <c r="K118" s="590"/>
      <c r="L118" s="590"/>
      <c r="M118" s="592"/>
      <c r="N118" s="593"/>
      <c r="O118" s="592"/>
      <c r="P118" s="594"/>
      <c r="Q118" s="588"/>
      <c r="R118" s="590"/>
    </row>
    <row r="119" spans="1:18" ht="30" customHeight="1" x14ac:dyDescent="0.35">
      <c r="A119" s="586"/>
      <c r="B119" s="587"/>
      <c r="C119" s="587"/>
      <c r="D119" s="588"/>
      <c r="E119" s="589"/>
      <c r="F119" s="588"/>
      <c r="G119" s="588" t="s">
        <v>196</v>
      </c>
      <c r="H119" s="155" t="s">
        <v>53</v>
      </c>
      <c r="I119" s="168">
        <v>5</v>
      </c>
      <c r="J119" s="590"/>
      <c r="K119" s="590"/>
      <c r="L119" s="590"/>
      <c r="M119" s="592"/>
      <c r="N119" s="593"/>
      <c r="O119" s="592"/>
      <c r="P119" s="594"/>
      <c r="Q119" s="588"/>
      <c r="R119" s="590"/>
    </row>
    <row r="120" spans="1:18" ht="29.25" customHeight="1" x14ac:dyDescent="0.35">
      <c r="A120" s="586"/>
      <c r="B120" s="587"/>
      <c r="C120" s="587"/>
      <c r="D120" s="588"/>
      <c r="E120" s="589"/>
      <c r="F120" s="588"/>
      <c r="G120" s="588"/>
      <c r="H120" s="153" t="s">
        <v>197</v>
      </c>
      <c r="I120" s="153">
        <v>20</v>
      </c>
      <c r="J120" s="590"/>
      <c r="K120" s="590"/>
      <c r="L120" s="590"/>
      <c r="M120" s="592"/>
      <c r="N120" s="593"/>
      <c r="O120" s="592"/>
      <c r="P120" s="594"/>
      <c r="Q120" s="588"/>
      <c r="R120" s="590"/>
    </row>
    <row r="121" spans="1:18" ht="29.25" customHeight="1" x14ac:dyDescent="0.35">
      <c r="A121" s="586"/>
      <c r="B121" s="587"/>
      <c r="C121" s="587"/>
      <c r="D121" s="588"/>
      <c r="E121" s="589"/>
      <c r="F121" s="588"/>
      <c r="G121" s="588" t="s">
        <v>56</v>
      </c>
      <c r="H121" s="153" t="s">
        <v>1112</v>
      </c>
      <c r="I121" s="153">
        <v>1</v>
      </c>
      <c r="J121" s="590"/>
      <c r="K121" s="590"/>
      <c r="L121" s="590"/>
      <c r="M121" s="592"/>
      <c r="N121" s="593"/>
      <c r="O121" s="592"/>
      <c r="P121" s="594"/>
      <c r="Q121" s="588"/>
      <c r="R121" s="590"/>
    </row>
    <row r="122" spans="1:18" ht="33.75" customHeight="1" x14ac:dyDescent="0.35">
      <c r="A122" s="586"/>
      <c r="B122" s="587"/>
      <c r="C122" s="587"/>
      <c r="D122" s="588"/>
      <c r="E122" s="589"/>
      <c r="F122" s="588"/>
      <c r="G122" s="588"/>
      <c r="H122" s="155" t="s">
        <v>50</v>
      </c>
      <c r="I122" s="168">
        <v>4250</v>
      </c>
      <c r="J122" s="590"/>
      <c r="K122" s="590"/>
      <c r="L122" s="590"/>
      <c r="M122" s="592"/>
      <c r="N122" s="593"/>
      <c r="O122" s="592"/>
      <c r="P122" s="594"/>
      <c r="Q122" s="588"/>
      <c r="R122" s="590"/>
    </row>
    <row r="123" spans="1:18" ht="69" customHeight="1" x14ac:dyDescent="0.35">
      <c r="A123" s="679" t="s">
        <v>1113</v>
      </c>
      <c r="B123" s="680"/>
      <c r="C123" s="680"/>
      <c r="D123" s="680"/>
      <c r="E123" s="680"/>
      <c r="F123" s="680"/>
      <c r="G123" s="680"/>
      <c r="H123" s="680"/>
      <c r="I123" s="680"/>
      <c r="J123" s="680"/>
      <c r="K123" s="680"/>
      <c r="L123" s="680"/>
      <c r="M123" s="680"/>
      <c r="N123" s="680"/>
      <c r="O123" s="680"/>
      <c r="P123" s="680"/>
      <c r="Q123" s="680"/>
      <c r="R123" s="680"/>
    </row>
    <row r="124" spans="1:18" ht="49.5" customHeight="1" x14ac:dyDescent="0.35">
      <c r="A124" s="585">
        <v>18</v>
      </c>
      <c r="B124" s="585">
        <v>1</v>
      </c>
      <c r="C124" s="585">
        <v>4</v>
      </c>
      <c r="D124" s="585">
        <v>2</v>
      </c>
      <c r="E124" s="585" t="s">
        <v>199</v>
      </c>
      <c r="F124" s="585" t="s">
        <v>1114</v>
      </c>
      <c r="G124" s="196" t="s">
        <v>147</v>
      </c>
      <c r="H124" s="196" t="s">
        <v>148</v>
      </c>
      <c r="I124" s="196">
        <v>5</v>
      </c>
      <c r="J124" s="613" t="s">
        <v>1030</v>
      </c>
      <c r="K124" s="613" t="s">
        <v>35</v>
      </c>
      <c r="L124" s="613" t="s">
        <v>31</v>
      </c>
      <c r="M124" s="614">
        <v>100000</v>
      </c>
      <c r="N124" s="614">
        <v>100000</v>
      </c>
      <c r="O124" s="614">
        <v>100000</v>
      </c>
      <c r="P124" s="614">
        <v>100000</v>
      </c>
      <c r="Q124" s="613" t="s">
        <v>190</v>
      </c>
      <c r="R124" s="607" t="s">
        <v>143</v>
      </c>
    </row>
    <row r="125" spans="1:18" ht="45.75" customHeight="1" x14ac:dyDescent="0.35">
      <c r="A125" s="585"/>
      <c r="B125" s="585"/>
      <c r="C125" s="585"/>
      <c r="D125" s="585"/>
      <c r="E125" s="585"/>
      <c r="F125" s="585"/>
      <c r="G125" s="585" t="s">
        <v>32</v>
      </c>
      <c r="H125" s="196" t="s">
        <v>45</v>
      </c>
      <c r="I125" s="196">
        <v>1</v>
      </c>
      <c r="J125" s="613"/>
      <c r="K125" s="613"/>
      <c r="L125" s="613"/>
      <c r="M125" s="614"/>
      <c r="N125" s="614"/>
      <c r="O125" s="614"/>
      <c r="P125" s="614"/>
      <c r="Q125" s="613"/>
      <c r="R125" s="607"/>
    </row>
    <row r="126" spans="1:18" ht="48.75" customHeight="1" x14ac:dyDescent="0.35">
      <c r="A126" s="585"/>
      <c r="B126" s="585"/>
      <c r="C126" s="585"/>
      <c r="D126" s="585"/>
      <c r="E126" s="585"/>
      <c r="F126" s="585"/>
      <c r="G126" s="585"/>
      <c r="H126" s="196" t="s">
        <v>149</v>
      </c>
      <c r="I126" s="196">
        <v>70</v>
      </c>
      <c r="J126" s="613"/>
      <c r="K126" s="613"/>
      <c r="L126" s="613"/>
      <c r="M126" s="614"/>
      <c r="N126" s="614"/>
      <c r="O126" s="614"/>
      <c r="P126" s="614"/>
      <c r="Q126" s="613"/>
      <c r="R126" s="607"/>
    </row>
    <row r="127" spans="1:18" ht="55.5" customHeight="1" x14ac:dyDescent="0.35">
      <c r="A127" s="585"/>
      <c r="B127" s="585"/>
      <c r="C127" s="585"/>
      <c r="D127" s="585"/>
      <c r="E127" s="585"/>
      <c r="F127" s="585"/>
      <c r="G127" s="196" t="s">
        <v>150</v>
      </c>
      <c r="H127" s="196" t="s">
        <v>151</v>
      </c>
      <c r="I127" s="196">
        <v>1</v>
      </c>
      <c r="J127" s="613"/>
      <c r="K127" s="613"/>
      <c r="L127" s="613"/>
      <c r="M127" s="614"/>
      <c r="N127" s="614"/>
      <c r="O127" s="614"/>
      <c r="P127" s="614"/>
      <c r="Q127" s="613"/>
      <c r="R127" s="607"/>
    </row>
    <row r="128" spans="1:18" ht="50.25" customHeight="1" x14ac:dyDescent="0.35">
      <c r="A128" s="595">
        <v>18</v>
      </c>
      <c r="B128" s="595">
        <v>1</v>
      </c>
      <c r="C128" s="595">
        <v>4</v>
      </c>
      <c r="D128" s="595">
        <v>2</v>
      </c>
      <c r="E128" s="681" t="s">
        <v>199</v>
      </c>
      <c r="F128" s="588" t="s">
        <v>1114</v>
      </c>
      <c r="G128" s="153" t="s">
        <v>147</v>
      </c>
      <c r="H128" s="153" t="s">
        <v>148</v>
      </c>
      <c r="I128" s="153">
        <v>5</v>
      </c>
      <c r="J128" s="682" t="s">
        <v>1115</v>
      </c>
      <c r="K128" s="590" t="s">
        <v>35</v>
      </c>
      <c r="L128" s="590" t="s">
        <v>31</v>
      </c>
      <c r="M128" s="592">
        <v>59901</v>
      </c>
      <c r="N128" s="638">
        <v>100000</v>
      </c>
      <c r="O128" s="592">
        <v>59901</v>
      </c>
      <c r="P128" s="638">
        <v>100000</v>
      </c>
      <c r="Q128" s="590" t="s">
        <v>190</v>
      </c>
      <c r="R128" s="620" t="s">
        <v>143</v>
      </c>
    </row>
    <row r="129" spans="1:18" ht="48" customHeight="1" x14ac:dyDescent="0.35">
      <c r="A129" s="596"/>
      <c r="B129" s="596"/>
      <c r="C129" s="596"/>
      <c r="D129" s="596"/>
      <c r="E129" s="681"/>
      <c r="F129" s="588"/>
      <c r="G129" s="588" t="s">
        <v>32</v>
      </c>
      <c r="H129" s="153" t="s">
        <v>45</v>
      </c>
      <c r="I129" s="153">
        <v>1</v>
      </c>
      <c r="J129" s="590"/>
      <c r="K129" s="590"/>
      <c r="L129" s="590"/>
      <c r="M129" s="592"/>
      <c r="N129" s="638"/>
      <c r="O129" s="592"/>
      <c r="P129" s="638"/>
      <c r="Q129" s="590"/>
      <c r="R129" s="620"/>
    </row>
    <row r="130" spans="1:18" ht="51" customHeight="1" x14ac:dyDescent="0.35">
      <c r="A130" s="596"/>
      <c r="B130" s="596"/>
      <c r="C130" s="596"/>
      <c r="D130" s="596"/>
      <c r="E130" s="681"/>
      <c r="F130" s="588"/>
      <c r="G130" s="588"/>
      <c r="H130" s="153" t="s">
        <v>149</v>
      </c>
      <c r="I130" s="153">
        <v>70</v>
      </c>
      <c r="J130" s="590"/>
      <c r="K130" s="590"/>
      <c r="L130" s="590"/>
      <c r="M130" s="592"/>
      <c r="N130" s="638"/>
      <c r="O130" s="592"/>
      <c r="P130" s="638"/>
      <c r="Q130" s="590"/>
      <c r="R130" s="620"/>
    </row>
    <row r="131" spans="1:18" ht="51" customHeight="1" x14ac:dyDescent="0.35">
      <c r="A131" s="597"/>
      <c r="B131" s="597"/>
      <c r="C131" s="597"/>
      <c r="D131" s="597"/>
      <c r="E131" s="681"/>
      <c r="F131" s="588"/>
      <c r="G131" s="153" t="s">
        <v>150</v>
      </c>
      <c r="H131" s="153" t="s">
        <v>151</v>
      </c>
      <c r="I131" s="153">
        <v>1</v>
      </c>
      <c r="J131" s="590"/>
      <c r="K131" s="590"/>
      <c r="L131" s="590"/>
      <c r="M131" s="592"/>
      <c r="N131" s="638"/>
      <c r="O131" s="592"/>
      <c r="P131" s="638"/>
      <c r="Q131" s="590"/>
      <c r="R131" s="620"/>
    </row>
    <row r="132" spans="1:18" ht="39" customHeight="1" x14ac:dyDescent="0.35">
      <c r="A132" s="683" t="s">
        <v>1116</v>
      </c>
      <c r="B132" s="684"/>
      <c r="C132" s="684"/>
      <c r="D132" s="684"/>
      <c r="E132" s="684"/>
      <c r="F132" s="684"/>
      <c r="G132" s="684"/>
      <c r="H132" s="684"/>
      <c r="I132" s="684"/>
      <c r="J132" s="684"/>
      <c r="K132" s="684"/>
      <c r="L132" s="684"/>
      <c r="M132" s="684"/>
      <c r="N132" s="684"/>
      <c r="O132" s="684"/>
      <c r="P132" s="684"/>
      <c r="Q132" s="684"/>
      <c r="R132" s="685"/>
    </row>
    <row r="133" spans="1:18" ht="77.25" customHeight="1" x14ac:dyDescent="0.35">
      <c r="A133" s="580">
        <v>19</v>
      </c>
      <c r="B133" s="580">
        <v>1</v>
      </c>
      <c r="C133" s="580">
        <v>4</v>
      </c>
      <c r="D133" s="580">
        <v>2</v>
      </c>
      <c r="E133" s="580" t="s">
        <v>212</v>
      </c>
      <c r="F133" s="580" t="s">
        <v>1031</v>
      </c>
      <c r="G133" s="585" t="s">
        <v>152</v>
      </c>
      <c r="H133" s="196" t="s">
        <v>39</v>
      </c>
      <c r="I133" s="196">
        <v>60</v>
      </c>
      <c r="J133" s="582" t="s">
        <v>171</v>
      </c>
      <c r="K133" s="582" t="s">
        <v>35</v>
      </c>
      <c r="L133" s="582" t="s">
        <v>31</v>
      </c>
      <c r="M133" s="665">
        <v>220000</v>
      </c>
      <c r="N133" s="665">
        <v>260000</v>
      </c>
      <c r="O133" s="665">
        <v>220000</v>
      </c>
      <c r="P133" s="665">
        <v>260000</v>
      </c>
      <c r="Q133" s="582" t="s">
        <v>190</v>
      </c>
      <c r="R133" s="643" t="s">
        <v>201</v>
      </c>
    </row>
    <row r="134" spans="1:18" ht="32.25" customHeight="1" x14ac:dyDescent="0.35">
      <c r="A134" s="581"/>
      <c r="B134" s="581"/>
      <c r="C134" s="581"/>
      <c r="D134" s="581"/>
      <c r="E134" s="581"/>
      <c r="F134" s="581"/>
      <c r="G134" s="585"/>
      <c r="H134" s="196" t="s">
        <v>53</v>
      </c>
      <c r="I134" s="196">
        <v>3</v>
      </c>
      <c r="J134" s="583"/>
      <c r="K134" s="583"/>
      <c r="L134" s="583"/>
      <c r="M134" s="666"/>
      <c r="N134" s="666"/>
      <c r="O134" s="666"/>
      <c r="P134" s="666"/>
      <c r="Q134" s="583"/>
      <c r="R134" s="644"/>
    </row>
    <row r="135" spans="1:18" ht="39.75" customHeight="1" x14ac:dyDescent="0.35">
      <c r="A135" s="581"/>
      <c r="B135" s="581"/>
      <c r="C135" s="581"/>
      <c r="D135" s="581"/>
      <c r="E135" s="581"/>
      <c r="F135" s="581"/>
      <c r="G135" s="196" t="s">
        <v>153</v>
      </c>
      <c r="H135" s="196" t="s">
        <v>50</v>
      </c>
      <c r="I135" s="196">
        <v>400</v>
      </c>
      <c r="J135" s="583"/>
      <c r="K135" s="583"/>
      <c r="L135" s="583"/>
      <c r="M135" s="666"/>
      <c r="N135" s="666"/>
      <c r="O135" s="666"/>
      <c r="P135" s="666"/>
      <c r="Q135" s="583"/>
      <c r="R135" s="644"/>
    </row>
    <row r="136" spans="1:18" ht="48.75" customHeight="1" x14ac:dyDescent="0.35">
      <c r="A136" s="581"/>
      <c r="B136" s="581"/>
      <c r="C136" s="581"/>
      <c r="D136" s="581"/>
      <c r="E136" s="581"/>
      <c r="F136" s="581"/>
      <c r="G136" s="585" t="s">
        <v>154</v>
      </c>
      <c r="H136" s="196" t="s">
        <v>172</v>
      </c>
      <c r="I136" s="196">
        <v>160</v>
      </c>
      <c r="J136" s="583"/>
      <c r="K136" s="583"/>
      <c r="L136" s="583"/>
      <c r="M136" s="666"/>
      <c r="N136" s="666"/>
      <c r="O136" s="666"/>
      <c r="P136" s="666"/>
      <c r="Q136" s="583"/>
      <c r="R136" s="644"/>
    </row>
    <row r="137" spans="1:18" ht="43.5" customHeight="1" x14ac:dyDescent="0.35">
      <c r="A137" s="581"/>
      <c r="B137" s="581"/>
      <c r="C137" s="581"/>
      <c r="D137" s="581"/>
      <c r="E137" s="581"/>
      <c r="F137" s="581"/>
      <c r="G137" s="585"/>
      <c r="H137" s="196" t="s">
        <v>45</v>
      </c>
      <c r="I137" s="196">
        <v>2</v>
      </c>
      <c r="J137" s="583"/>
      <c r="K137" s="583"/>
      <c r="L137" s="583"/>
      <c r="M137" s="666"/>
      <c r="N137" s="666"/>
      <c r="O137" s="666"/>
      <c r="P137" s="666"/>
      <c r="Q137" s="583"/>
      <c r="R137" s="644"/>
    </row>
    <row r="138" spans="1:18" ht="39.75" customHeight="1" x14ac:dyDescent="0.35">
      <c r="A138" s="581"/>
      <c r="B138" s="581"/>
      <c r="C138" s="581"/>
      <c r="D138" s="581"/>
      <c r="E138" s="581"/>
      <c r="F138" s="581"/>
      <c r="G138" s="580" t="s">
        <v>1032</v>
      </c>
      <c r="H138" s="196" t="s">
        <v>200</v>
      </c>
      <c r="I138" s="196">
        <v>90</v>
      </c>
      <c r="J138" s="583"/>
      <c r="K138" s="583"/>
      <c r="L138" s="583"/>
      <c r="M138" s="666"/>
      <c r="N138" s="666"/>
      <c r="O138" s="666"/>
      <c r="P138" s="666"/>
      <c r="Q138" s="583"/>
      <c r="R138" s="644"/>
    </row>
    <row r="139" spans="1:18" ht="39.75" customHeight="1" x14ac:dyDescent="0.35">
      <c r="A139" s="581"/>
      <c r="B139" s="581"/>
      <c r="C139" s="581"/>
      <c r="D139" s="581"/>
      <c r="E139" s="581"/>
      <c r="F139" s="581"/>
      <c r="G139" s="584"/>
      <c r="H139" s="196" t="s">
        <v>53</v>
      </c>
      <c r="I139" s="196">
        <v>3</v>
      </c>
      <c r="J139" s="583"/>
      <c r="K139" s="583"/>
      <c r="L139" s="583"/>
      <c r="M139" s="666"/>
      <c r="N139" s="666"/>
      <c r="O139" s="666"/>
      <c r="P139" s="666"/>
      <c r="Q139" s="583"/>
      <c r="R139" s="644"/>
    </row>
    <row r="140" spans="1:18" ht="42.75" customHeight="1" x14ac:dyDescent="0.35">
      <c r="A140" s="581"/>
      <c r="B140" s="581"/>
      <c r="C140" s="581"/>
      <c r="D140" s="581"/>
      <c r="E140" s="581"/>
      <c r="F140" s="581"/>
      <c r="G140" s="196" t="s">
        <v>159</v>
      </c>
      <c r="H140" s="196" t="s">
        <v>51</v>
      </c>
      <c r="I140" s="196">
        <v>1</v>
      </c>
      <c r="J140" s="583"/>
      <c r="K140" s="583"/>
      <c r="L140" s="583"/>
      <c r="M140" s="666"/>
      <c r="N140" s="666"/>
      <c r="O140" s="666"/>
      <c r="P140" s="666"/>
      <c r="Q140" s="583"/>
      <c r="R140" s="644"/>
    </row>
    <row r="141" spans="1:18" ht="35.25" customHeight="1" x14ac:dyDescent="0.35">
      <c r="A141" s="584"/>
      <c r="B141" s="584"/>
      <c r="C141" s="584"/>
      <c r="D141" s="584"/>
      <c r="E141" s="584"/>
      <c r="F141" s="584"/>
      <c r="G141" s="196" t="s">
        <v>213</v>
      </c>
      <c r="H141" s="196" t="s">
        <v>178</v>
      </c>
      <c r="I141" s="196">
        <v>1</v>
      </c>
      <c r="J141" s="664"/>
      <c r="K141" s="664"/>
      <c r="L141" s="664"/>
      <c r="M141" s="667"/>
      <c r="N141" s="667"/>
      <c r="O141" s="667"/>
      <c r="P141" s="667"/>
      <c r="Q141" s="664"/>
      <c r="R141" s="645"/>
    </row>
    <row r="142" spans="1:18" ht="31.5" customHeight="1" x14ac:dyDescent="0.35">
      <c r="A142" s="595">
        <v>19</v>
      </c>
      <c r="B142" s="595">
        <v>1</v>
      </c>
      <c r="C142" s="595">
        <v>4</v>
      </c>
      <c r="D142" s="595">
        <v>2</v>
      </c>
      <c r="E142" s="686" t="s">
        <v>212</v>
      </c>
      <c r="F142" s="595" t="s">
        <v>1031</v>
      </c>
      <c r="G142" s="595" t="s">
        <v>152</v>
      </c>
      <c r="H142" s="153" t="s">
        <v>39</v>
      </c>
      <c r="I142" s="153">
        <v>60</v>
      </c>
      <c r="J142" s="689" t="s">
        <v>171</v>
      </c>
      <c r="K142" s="689" t="s">
        <v>35</v>
      </c>
      <c r="L142" s="689" t="s">
        <v>31</v>
      </c>
      <c r="M142" s="692">
        <v>135000</v>
      </c>
      <c r="N142" s="695">
        <v>260000</v>
      </c>
      <c r="O142" s="692">
        <v>135000</v>
      </c>
      <c r="P142" s="695">
        <v>260000</v>
      </c>
      <c r="Q142" s="689" t="s">
        <v>190</v>
      </c>
      <c r="R142" s="698" t="s">
        <v>201</v>
      </c>
    </row>
    <row r="143" spans="1:18" ht="30" customHeight="1" x14ac:dyDescent="0.35">
      <c r="A143" s="596"/>
      <c r="B143" s="596"/>
      <c r="C143" s="596"/>
      <c r="D143" s="596"/>
      <c r="E143" s="687"/>
      <c r="F143" s="596"/>
      <c r="G143" s="597"/>
      <c r="H143" s="153" t="s">
        <v>53</v>
      </c>
      <c r="I143" s="153">
        <v>3</v>
      </c>
      <c r="J143" s="690"/>
      <c r="K143" s="690"/>
      <c r="L143" s="690"/>
      <c r="M143" s="693"/>
      <c r="N143" s="696"/>
      <c r="O143" s="693"/>
      <c r="P143" s="696"/>
      <c r="Q143" s="690"/>
      <c r="R143" s="699"/>
    </row>
    <row r="144" spans="1:18" ht="37.5" customHeight="1" x14ac:dyDescent="0.35">
      <c r="A144" s="596"/>
      <c r="B144" s="596"/>
      <c r="C144" s="596"/>
      <c r="D144" s="596"/>
      <c r="E144" s="687"/>
      <c r="F144" s="596"/>
      <c r="G144" s="153" t="s">
        <v>153</v>
      </c>
      <c r="H144" s="153" t="s">
        <v>50</v>
      </c>
      <c r="I144" s="168" t="s">
        <v>1117</v>
      </c>
      <c r="J144" s="690"/>
      <c r="K144" s="690"/>
      <c r="L144" s="690"/>
      <c r="M144" s="693"/>
      <c r="N144" s="696"/>
      <c r="O144" s="693"/>
      <c r="P144" s="696"/>
      <c r="Q144" s="690"/>
      <c r="R144" s="699"/>
    </row>
    <row r="145" spans="1:18" ht="36" customHeight="1" x14ac:dyDescent="0.35">
      <c r="A145" s="596"/>
      <c r="B145" s="596"/>
      <c r="C145" s="596"/>
      <c r="D145" s="596"/>
      <c r="E145" s="687"/>
      <c r="F145" s="596"/>
      <c r="G145" s="595" t="s">
        <v>154</v>
      </c>
      <c r="H145" s="168" t="s">
        <v>1118</v>
      </c>
      <c r="I145" s="168">
        <v>200</v>
      </c>
      <c r="J145" s="690"/>
      <c r="K145" s="690"/>
      <c r="L145" s="690"/>
      <c r="M145" s="693"/>
      <c r="N145" s="696"/>
      <c r="O145" s="693"/>
      <c r="P145" s="696"/>
      <c r="Q145" s="690"/>
      <c r="R145" s="699"/>
    </row>
    <row r="146" spans="1:18" ht="36.75" customHeight="1" x14ac:dyDescent="0.35">
      <c r="A146" s="596"/>
      <c r="B146" s="596"/>
      <c r="C146" s="596"/>
      <c r="D146" s="596"/>
      <c r="E146" s="687"/>
      <c r="F146" s="596"/>
      <c r="G146" s="597"/>
      <c r="H146" s="153" t="s">
        <v>45</v>
      </c>
      <c r="I146" s="153">
        <v>2</v>
      </c>
      <c r="J146" s="690"/>
      <c r="K146" s="690"/>
      <c r="L146" s="690"/>
      <c r="M146" s="693"/>
      <c r="N146" s="696"/>
      <c r="O146" s="693"/>
      <c r="P146" s="696"/>
      <c r="Q146" s="690"/>
      <c r="R146" s="699"/>
    </row>
    <row r="147" spans="1:18" ht="36.75" customHeight="1" x14ac:dyDescent="0.35">
      <c r="A147" s="596"/>
      <c r="B147" s="596"/>
      <c r="C147" s="596"/>
      <c r="D147" s="596"/>
      <c r="E147" s="687"/>
      <c r="F147" s="596"/>
      <c r="G147" s="595" t="s">
        <v>1032</v>
      </c>
      <c r="H147" s="153" t="s">
        <v>39</v>
      </c>
      <c r="I147" s="153">
        <v>90</v>
      </c>
      <c r="J147" s="690"/>
      <c r="K147" s="690"/>
      <c r="L147" s="690"/>
      <c r="M147" s="693"/>
      <c r="N147" s="696"/>
      <c r="O147" s="693"/>
      <c r="P147" s="696"/>
      <c r="Q147" s="690"/>
      <c r="R147" s="699"/>
    </row>
    <row r="148" spans="1:18" ht="33" customHeight="1" x14ac:dyDescent="0.35">
      <c r="A148" s="596"/>
      <c r="B148" s="596"/>
      <c r="C148" s="596"/>
      <c r="D148" s="596"/>
      <c r="E148" s="687"/>
      <c r="F148" s="596"/>
      <c r="G148" s="597"/>
      <c r="H148" s="168" t="s">
        <v>46</v>
      </c>
      <c r="I148" s="153">
        <v>3</v>
      </c>
      <c r="J148" s="690"/>
      <c r="K148" s="690"/>
      <c r="L148" s="690"/>
      <c r="M148" s="693"/>
      <c r="N148" s="696"/>
      <c r="O148" s="693"/>
      <c r="P148" s="696"/>
      <c r="Q148" s="690"/>
      <c r="R148" s="699"/>
    </row>
    <row r="149" spans="1:18" ht="36.75" customHeight="1" x14ac:dyDescent="0.35">
      <c r="A149" s="596"/>
      <c r="B149" s="596"/>
      <c r="C149" s="596"/>
      <c r="D149" s="596"/>
      <c r="E149" s="687"/>
      <c r="F149" s="596"/>
      <c r="G149" s="153" t="s">
        <v>159</v>
      </c>
      <c r="H149" s="153" t="s">
        <v>51</v>
      </c>
      <c r="I149" s="153">
        <v>1</v>
      </c>
      <c r="J149" s="690"/>
      <c r="K149" s="690"/>
      <c r="L149" s="690"/>
      <c r="M149" s="693"/>
      <c r="N149" s="696"/>
      <c r="O149" s="693"/>
      <c r="P149" s="696"/>
      <c r="Q149" s="690"/>
      <c r="R149" s="699"/>
    </row>
    <row r="150" spans="1:18" ht="40.5" customHeight="1" x14ac:dyDescent="0.35">
      <c r="A150" s="597"/>
      <c r="B150" s="597"/>
      <c r="C150" s="597"/>
      <c r="D150" s="597"/>
      <c r="E150" s="688"/>
      <c r="F150" s="597"/>
      <c r="G150" s="153" t="s">
        <v>213</v>
      </c>
      <c r="H150" s="153" t="s">
        <v>178</v>
      </c>
      <c r="I150" s="153">
        <v>1</v>
      </c>
      <c r="J150" s="691"/>
      <c r="K150" s="691"/>
      <c r="L150" s="691"/>
      <c r="M150" s="694"/>
      <c r="N150" s="697"/>
      <c r="O150" s="694"/>
      <c r="P150" s="697"/>
      <c r="Q150" s="691"/>
      <c r="R150" s="700"/>
    </row>
    <row r="151" spans="1:18" ht="50.25" customHeight="1" x14ac:dyDescent="0.35">
      <c r="A151" s="604" t="s">
        <v>1119</v>
      </c>
      <c r="B151" s="605"/>
      <c r="C151" s="605"/>
      <c r="D151" s="605"/>
      <c r="E151" s="605"/>
      <c r="F151" s="605"/>
      <c r="G151" s="605"/>
      <c r="H151" s="605"/>
      <c r="I151" s="605"/>
      <c r="J151" s="605"/>
      <c r="K151" s="605"/>
      <c r="L151" s="605"/>
      <c r="M151" s="605"/>
      <c r="N151" s="605"/>
      <c r="O151" s="605"/>
      <c r="P151" s="605"/>
      <c r="Q151" s="605"/>
      <c r="R151" s="606"/>
    </row>
    <row r="152" spans="1:18" ht="74.25" customHeight="1" x14ac:dyDescent="0.35">
      <c r="A152" s="580">
        <v>20</v>
      </c>
      <c r="B152" s="580">
        <v>1</v>
      </c>
      <c r="C152" s="580">
        <v>4</v>
      </c>
      <c r="D152" s="580">
        <v>2</v>
      </c>
      <c r="E152" s="580" t="s">
        <v>203</v>
      </c>
      <c r="F152" s="580" t="s">
        <v>204</v>
      </c>
      <c r="G152" s="585" t="s">
        <v>152</v>
      </c>
      <c r="H152" s="196" t="s">
        <v>39</v>
      </c>
      <c r="I152" s="196">
        <v>20</v>
      </c>
      <c r="J152" s="582" t="s">
        <v>155</v>
      </c>
      <c r="K152" s="582" t="s">
        <v>35</v>
      </c>
      <c r="L152" s="582" t="s">
        <v>158</v>
      </c>
      <c r="M152" s="665">
        <v>65000</v>
      </c>
      <c r="N152" s="665">
        <v>40000</v>
      </c>
      <c r="O152" s="665">
        <v>65000</v>
      </c>
      <c r="P152" s="665">
        <v>40000</v>
      </c>
      <c r="Q152" s="582" t="s">
        <v>190</v>
      </c>
      <c r="R152" s="643" t="s">
        <v>143</v>
      </c>
    </row>
    <row r="153" spans="1:18" ht="45.75" customHeight="1" x14ac:dyDescent="0.35">
      <c r="A153" s="581"/>
      <c r="B153" s="581"/>
      <c r="C153" s="581"/>
      <c r="D153" s="581"/>
      <c r="E153" s="581"/>
      <c r="F153" s="581"/>
      <c r="G153" s="585"/>
      <c r="H153" s="196" t="s">
        <v>157</v>
      </c>
      <c r="I153" s="196">
        <v>8</v>
      </c>
      <c r="J153" s="583"/>
      <c r="K153" s="583"/>
      <c r="L153" s="583"/>
      <c r="M153" s="666"/>
      <c r="N153" s="666"/>
      <c r="O153" s="666"/>
      <c r="P153" s="666"/>
      <c r="Q153" s="583"/>
      <c r="R153" s="644"/>
    </row>
    <row r="154" spans="1:18" ht="60.75" customHeight="1" x14ac:dyDescent="0.35">
      <c r="A154" s="584"/>
      <c r="B154" s="584"/>
      <c r="C154" s="584"/>
      <c r="D154" s="584"/>
      <c r="E154" s="584"/>
      <c r="F154" s="584"/>
      <c r="G154" s="196" t="s">
        <v>205</v>
      </c>
      <c r="H154" s="196" t="s">
        <v>178</v>
      </c>
      <c r="I154" s="196">
        <v>1</v>
      </c>
      <c r="J154" s="664"/>
      <c r="K154" s="664"/>
      <c r="L154" s="664"/>
      <c r="M154" s="667"/>
      <c r="N154" s="667"/>
      <c r="O154" s="667"/>
      <c r="P154" s="667"/>
      <c r="Q154" s="664"/>
      <c r="R154" s="645"/>
    </row>
    <row r="155" spans="1:18" ht="97.5" customHeight="1" x14ac:dyDescent="0.35">
      <c r="A155" s="156">
        <v>20</v>
      </c>
      <c r="B155" s="156">
        <v>1</v>
      </c>
      <c r="C155" s="156">
        <v>4</v>
      </c>
      <c r="D155" s="156">
        <v>2</v>
      </c>
      <c r="E155" s="156" t="s">
        <v>203</v>
      </c>
      <c r="F155" s="156" t="s">
        <v>204</v>
      </c>
      <c r="G155" s="129" t="s">
        <v>205</v>
      </c>
      <c r="H155" s="168" t="s">
        <v>178</v>
      </c>
      <c r="I155" s="168">
        <v>1</v>
      </c>
      <c r="J155" s="207" t="s">
        <v>155</v>
      </c>
      <c r="K155" s="207" t="s">
        <v>35</v>
      </c>
      <c r="L155" s="207" t="s">
        <v>158</v>
      </c>
      <c r="M155" s="73">
        <v>60000</v>
      </c>
      <c r="N155" s="208">
        <v>40000</v>
      </c>
      <c r="O155" s="73">
        <v>60000</v>
      </c>
      <c r="P155" s="208">
        <v>40000</v>
      </c>
      <c r="Q155" s="207" t="s">
        <v>190</v>
      </c>
      <c r="R155" s="209" t="s">
        <v>143</v>
      </c>
    </row>
    <row r="156" spans="1:18" ht="51" customHeight="1" x14ac:dyDescent="0.35">
      <c r="A156" s="604" t="s">
        <v>1120</v>
      </c>
      <c r="B156" s="605"/>
      <c r="C156" s="605"/>
      <c r="D156" s="605"/>
      <c r="E156" s="605"/>
      <c r="F156" s="605"/>
      <c r="G156" s="605"/>
      <c r="H156" s="605"/>
      <c r="I156" s="605"/>
      <c r="J156" s="605"/>
      <c r="K156" s="605"/>
      <c r="L156" s="605"/>
      <c r="M156" s="605"/>
      <c r="N156" s="605"/>
      <c r="O156" s="605"/>
      <c r="P156" s="605"/>
      <c r="Q156" s="605"/>
      <c r="R156" s="606"/>
    </row>
    <row r="157" spans="1:18" ht="39.75" customHeight="1" x14ac:dyDescent="0.35">
      <c r="A157" s="602">
        <v>21</v>
      </c>
      <c r="B157" s="602">
        <v>1</v>
      </c>
      <c r="C157" s="602">
        <v>4</v>
      </c>
      <c r="D157" s="585">
        <v>2</v>
      </c>
      <c r="E157" s="585" t="s">
        <v>1033</v>
      </c>
      <c r="F157" s="585" t="s">
        <v>1034</v>
      </c>
      <c r="G157" s="600" t="s">
        <v>44</v>
      </c>
      <c r="H157" s="196" t="s">
        <v>54</v>
      </c>
      <c r="I157" s="196">
        <v>120</v>
      </c>
      <c r="J157" s="613" t="s">
        <v>192</v>
      </c>
      <c r="K157" s="613" t="s">
        <v>35</v>
      </c>
      <c r="L157" s="613" t="s">
        <v>35</v>
      </c>
      <c r="M157" s="614">
        <v>80000</v>
      </c>
      <c r="N157" s="614">
        <v>80000</v>
      </c>
      <c r="O157" s="614">
        <v>80000</v>
      </c>
      <c r="P157" s="614">
        <v>80000</v>
      </c>
      <c r="Q157" s="613" t="s">
        <v>193</v>
      </c>
      <c r="R157" s="585" t="s">
        <v>113</v>
      </c>
    </row>
    <row r="158" spans="1:18" ht="45" customHeight="1" x14ac:dyDescent="0.35">
      <c r="A158" s="602"/>
      <c r="B158" s="602"/>
      <c r="C158" s="602"/>
      <c r="D158" s="585"/>
      <c r="E158" s="585"/>
      <c r="F158" s="585"/>
      <c r="G158" s="603"/>
      <c r="H158" s="196" t="s">
        <v>44</v>
      </c>
      <c r="I158" s="196">
        <v>2</v>
      </c>
      <c r="J158" s="613"/>
      <c r="K158" s="613"/>
      <c r="L158" s="613"/>
      <c r="M158" s="614"/>
      <c r="N158" s="614"/>
      <c r="O158" s="614"/>
      <c r="P158" s="614"/>
      <c r="Q158" s="613"/>
      <c r="R158" s="585"/>
    </row>
    <row r="159" spans="1:18" ht="39.75" customHeight="1" x14ac:dyDescent="0.35">
      <c r="A159" s="602"/>
      <c r="B159" s="602"/>
      <c r="C159" s="602"/>
      <c r="D159" s="585"/>
      <c r="E159" s="585"/>
      <c r="F159" s="585"/>
      <c r="G159" s="600" t="s">
        <v>168</v>
      </c>
      <c r="H159" s="196" t="s">
        <v>39</v>
      </c>
      <c r="I159" s="196">
        <v>40</v>
      </c>
      <c r="J159" s="613"/>
      <c r="K159" s="613"/>
      <c r="L159" s="613"/>
      <c r="M159" s="614"/>
      <c r="N159" s="614"/>
      <c r="O159" s="614"/>
      <c r="P159" s="614"/>
      <c r="Q159" s="613"/>
      <c r="R159" s="585"/>
    </row>
    <row r="160" spans="1:18" ht="44.25" customHeight="1" x14ac:dyDescent="0.35">
      <c r="A160" s="602"/>
      <c r="B160" s="602"/>
      <c r="C160" s="602"/>
      <c r="D160" s="585"/>
      <c r="E160" s="585"/>
      <c r="F160" s="585"/>
      <c r="G160" s="603"/>
      <c r="H160" s="196" t="s">
        <v>169</v>
      </c>
      <c r="I160" s="196">
        <v>1</v>
      </c>
      <c r="J160" s="613"/>
      <c r="K160" s="613"/>
      <c r="L160" s="613"/>
      <c r="M160" s="614"/>
      <c r="N160" s="614"/>
      <c r="O160" s="614"/>
      <c r="P160" s="614"/>
      <c r="Q160" s="613"/>
      <c r="R160" s="585"/>
    </row>
    <row r="161" spans="1:18" ht="40.5" customHeight="1" x14ac:dyDescent="0.35">
      <c r="A161" s="602"/>
      <c r="B161" s="602"/>
      <c r="C161" s="602"/>
      <c r="D161" s="585"/>
      <c r="E161" s="585"/>
      <c r="F161" s="585"/>
      <c r="G161" s="198" t="s">
        <v>49</v>
      </c>
      <c r="H161" s="196" t="s">
        <v>146</v>
      </c>
      <c r="I161" s="196">
        <v>1</v>
      </c>
      <c r="J161" s="613"/>
      <c r="K161" s="613"/>
      <c r="L161" s="613"/>
      <c r="M161" s="614"/>
      <c r="N161" s="614"/>
      <c r="O161" s="614"/>
      <c r="P161" s="614"/>
      <c r="Q161" s="613"/>
      <c r="R161" s="585"/>
    </row>
    <row r="162" spans="1:18" ht="39.75" customHeight="1" x14ac:dyDescent="0.35">
      <c r="A162" s="602"/>
      <c r="B162" s="602"/>
      <c r="C162" s="602"/>
      <c r="D162" s="585"/>
      <c r="E162" s="585"/>
      <c r="F162" s="585"/>
      <c r="G162" s="198" t="s">
        <v>147</v>
      </c>
      <c r="H162" s="196" t="s">
        <v>58</v>
      </c>
      <c r="I162" s="196">
        <v>2</v>
      </c>
      <c r="J162" s="613"/>
      <c r="K162" s="613"/>
      <c r="L162" s="613"/>
      <c r="M162" s="614"/>
      <c r="N162" s="614"/>
      <c r="O162" s="614"/>
      <c r="P162" s="614"/>
      <c r="Q162" s="613"/>
      <c r="R162" s="585"/>
    </row>
    <row r="163" spans="1:18" ht="42.75" customHeight="1" x14ac:dyDescent="0.35">
      <c r="A163" s="602">
        <v>22</v>
      </c>
      <c r="B163" s="602">
        <v>1</v>
      </c>
      <c r="C163" s="602">
        <v>4</v>
      </c>
      <c r="D163" s="602">
        <v>2</v>
      </c>
      <c r="E163" s="585" t="s">
        <v>162</v>
      </c>
      <c r="F163" s="585" t="s">
        <v>1121</v>
      </c>
      <c r="G163" s="585" t="s">
        <v>163</v>
      </c>
      <c r="H163" s="196" t="s">
        <v>38</v>
      </c>
      <c r="I163" s="196">
        <v>1</v>
      </c>
      <c r="J163" s="585" t="s">
        <v>1035</v>
      </c>
      <c r="K163" s="585" t="s">
        <v>35</v>
      </c>
      <c r="L163" s="585"/>
      <c r="M163" s="615">
        <v>120000</v>
      </c>
      <c r="N163" s="615"/>
      <c r="O163" s="615">
        <v>120000</v>
      </c>
      <c r="P163" s="615"/>
      <c r="Q163" s="585" t="s">
        <v>84</v>
      </c>
      <c r="R163" s="607" t="s">
        <v>85</v>
      </c>
    </row>
    <row r="164" spans="1:18" ht="79.5" customHeight="1" x14ac:dyDescent="0.35">
      <c r="A164" s="602"/>
      <c r="B164" s="602"/>
      <c r="C164" s="602"/>
      <c r="D164" s="602"/>
      <c r="E164" s="585"/>
      <c r="F164" s="585"/>
      <c r="G164" s="585"/>
      <c r="H164" s="196" t="s">
        <v>54</v>
      </c>
      <c r="I164" s="196">
        <v>100</v>
      </c>
      <c r="J164" s="585"/>
      <c r="K164" s="585"/>
      <c r="L164" s="585"/>
      <c r="M164" s="615"/>
      <c r="N164" s="615"/>
      <c r="O164" s="615"/>
      <c r="P164" s="615"/>
      <c r="Q164" s="585"/>
      <c r="R164" s="607"/>
    </row>
    <row r="165" spans="1:18" ht="50.15" customHeight="1" x14ac:dyDescent="0.35">
      <c r="A165" s="701">
        <v>22</v>
      </c>
      <c r="B165" s="701">
        <v>1</v>
      </c>
      <c r="C165" s="701">
        <v>4</v>
      </c>
      <c r="D165" s="701">
        <v>2</v>
      </c>
      <c r="E165" s="595" t="s">
        <v>162</v>
      </c>
      <c r="F165" s="704" t="s">
        <v>1122</v>
      </c>
      <c r="G165" s="627" t="s">
        <v>1077</v>
      </c>
      <c r="H165" s="153" t="s">
        <v>38</v>
      </c>
      <c r="I165" s="153">
        <v>1</v>
      </c>
      <c r="J165" s="595" t="s">
        <v>1035</v>
      </c>
      <c r="K165" s="595" t="s">
        <v>35</v>
      </c>
      <c r="L165" s="595"/>
      <c r="M165" s="707">
        <v>40000</v>
      </c>
      <c r="N165" s="710"/>
      <c r="O165" s="707">
        <v>40000</v>
      </c>
      <c r="P165" s="710"/>
      <c r="Q165" s="595" t="s">
        <v>84</v>
      </c>
      <c r="R165" s="698" t="s">
        <v>85</v>
      </c>
    </row>
    <row r="166" spans="1:18" ht="68.25" customHeight="1" x14ac:dyDescent="0.35">
      <c r="A166" s="702"/>
      <c r="B166" s="702"/>
      <c r="C166" s="702"/>
      <c r="D166" s="702"/>
      <c r="E166" s="596"/>
      <c r="F166" s="705"/>
      <c r="G166" s="627"/>
      <c r="H166" s="153" t="s">
        <v>54</v>
      </c>
      <c r="I166" s="153">
        <v>100</v>
      </c>
      <c r="J166" s="596"/>
      <c r="K166" s="596"/>
      <c r="L166" s="596"/>
      <c r="M166" s="708"/>
      <c r="N166" s="711"/>
      <c r="O166" s="708"/>
      <c r="P166" s="711"/>
      <c r="Q166" s="596"/>
      <c r="R166" s="699"/>
    </row>
    <row r="167" spans="1:18" ht="50.15" customHeight="1" x14ac:dyDescent="0.35">
      <c r="A167" s="703"/>
      <c r="B167" s="703"/>
      <c r="C167" s="703"/>
      <c r="D167" s="703"/>
      <c r="E167" s="597"/>
      <c r="F167" s="706"/>
      <c r="G167" s="168" t="s">
        <v>1123</v>
      </c>
      <c r="H167" s="168" t="s">
        <v>1124</v>
      </c>
      <c r="I167" s="168">
        <v>1</v>
      </c>
      <c r="J167" s="597"/>
      <c r="K167" s="597"/>
      <c r="L167" s="597"/>
      <c r="M167" s="709"/>
      <c r="N167" s="712"/>
      <c r="O167" s="709"/>
      <c r="P167" s="712"/>
      <c r="Q167" s="597"/>
      <c r="R167" s="700"/>
    </row>
    <row r="168" spans="1:18" ht="50.15" customHeight="1" x14ac:dyDescent="0.35">
      <c r="A168" s="604" t="s">
        <v>1125</v>
      </c>
      <c r="B168" s="605"/>
      <c r="C168" s="605"/>
      <c r="D168" s="605"/>
      <c r="E168" s="605"/>
      <c r="F168" s="605"/>
      <c r="G168" s="605"/>
      <c r="H168" s="605"/>
      <c r="I168" s="605"/>
      <c r="J168" s="605"/>
      <c r="K168" s="605"/>
      <c r="L168" s="605"/>
      <c r="M168" s="605"/>
      <c r="N168" s="605"/>
      <c r="O168" s="605"/>
      <c r="P168" s="605"/>
      <c r="Q168" s="605"/>
      <c r="R168" s="606"/>
    </row>
    <row r="169" spans="1:18" ht="50.15" customHeight="1" x14ac:dyDescent="0.35">
      <c r="A169" s="602">
        <v>23</v>
      </c>
      <c r="B169" s="602">
        <v>1</v>
      </c>
      <c r="C169" s="602">
        <v>4</v>
      </c>
      <c r="D169" s="585">
        <v>2</v>
      </c>
      <c r="E169" s="585" t="s">
        <v>165</v>
      </c>
      <c r="F169" s="585" t="s">
        <v>1036</v>
      </c>
      <c r="G169" s="585" t="s">
        <v>166</v>
      </c>
      <c r="H169" s="196" t="s">
        <v>38</v>
      </c>
      <c r="I169" s="196">
        <v>1</v>
      </c>
      <c r="J169" s="613" t="s">
        <v>195</v>
      </c>
      <c r="K169" s="613" t="s">
        <v>167</v>
      </c>
      <c r="L169" s="613"/>
      <c r="M169" s="614">
        <v>45000</v>
      </c>
      <c r="N169" s="614"/>
      <c r="O169" s="614">
        <v>45000</v>
      </c>
      <c r="P169" s="614"/>
      <c r="Q169" s="613" t="s">
        <v>84</v>
      </c>
      <c r="R169" s="585" t="s">
        <v>85</v>
      </c>
    </row>
    <row r="170" spans="1:18" ht="50.15" customHeight="1" x14ac:dyDescent="0.35">
      <c r="A170" s="602"/>
      <c r="B170" s="602"/>
      <c r="C170" s="602"/>
      <c r="D170" s="585"/>
      <c r="E170" s="585"/>
      <c r="F170" s="585"/>
      <c r="G170" s="585"/>
      <c r="H170" s="196" t="s">
        <v>54</v>
      </c>
      <c r="I170" s="196">
        <v>70</v>
      </c>
      <c r="J170" s="613"/>
      <c r="K170" s="613"/>
      <c r="L170" s="613"/>
      <c r="M170" s="614"/>
      <c r="N170" s="614"/>
      <c r="O170" s="614"/>
      <c r="P170" s="614"/>
      <c r="Q170" s="613"/>
      <c r="R170" s="602"/>
    </row>
    <row r="171" spans="1:18" ht="40" customHeight="1" x14ac:dyDescent="0.35">
      <c r="A171" s="602"/>
      <c r="B171" s="602"/>
      <c r="C171" s="602"/>
      <c r="D171" s="585"/>
      <c r="E171" s="585"/>
      <c r="F171" s="585"/>
      <c r="G171" s="585"/>
      <c r="H171" s="196" t="s">
        <v>146</v>
      </c>
      <c r="I171" s="196">
        <v>1</v>
      </c>
      <c r="J171" s="613"/>
      <c r="K171" s="613"/>
      <c r="L171" s="613"/>
      <c r="M171" s="614"/>
      <c r="N171" s="614"/>
      <c r="O171" s="614"/>
      <c r="P171" s="614"/>
      <c r="Q171" s="613"/>
      <c r="R171" s="602"/>
    </row>
    <row r="172" spans="1:18" ht="40.5" customHeight="1" x14ac:dyDescent="0.35">
      <c r="A172" s="587">
        <v>23</v>
      </c>
      <c r="B172" s="587">
        <v>1</v>
      </c>
      <c r="C172" s="587">
        <v>4</v>
      </c>
      <c r="D172" s="588">
        <v>2</v>
      </c>
      <c r="E172" s="588" t="s">
        <v>165</v>
      </c>
      <c r="F172" s="588" t="s">
        <v>1036</v>
      </c>
      <c r="G172" s="713" t="s">
        <v>1126</v>
      </c>
      <c r="H172" s="153" t="s">
        <v>38</v>
      </c>
      <c r="I172" s="153">
        <v>1</v>
      </c>
      <c r="J172" s="590" t="s">
        <v>195</v>
      </c>
      <c r="K172" s="591" t="s">
        <v>35</v>
      </c>
      <c r="L172" s="590"/>
      <c r="M172" s="592">
        <v>20000</v>
      </c>
      <c r="N172" s="638"/>
      <c r="O172" s="592">
        <v>20000</v>
      </c>
      <c r="P172" s="638"/>
      <c r="Q172" s="590" t="s">
        <v>84</v>
      </c>
      <c r="R172" s="588" t="s">
        <v>85</v>
      </c>
    </row>
    <row r="173" spans="1:18" ht="35.25" customHeight="1" x14ac:dyDescent="0.35">
      <c r="A173" s="587"/>
      <c r="B173" s="587"/>
      <c r="C173" s="587"/>
      <c r="D173" s="588"/>
      <c r="E173" s="588"/>
      <c r="F173" s="588"/>
      <c r="G173" s="588"/>
      <c r="H173" s="153" t="s">
        <v>54</v>
      </c>
      <c r="I173" s="153">
        <v>70</v>
      </c>
      <c r="J173" s="590"/>
      <c r="K173" s="591"/>
      <c r="L173" s="590"/>
      <c r="M173" s="592"/>
      <c r="N173" s="638"/>
      <c r="O173" s="592"/>
      <c r="P173" s="638"/>
      <c r="Q173" s="590"/>
      <c r="R173" s="587"/>
    </row>
    <row r="174" spans="1:18" ht="75" customHeight="1" x14ac:dyDescent="0.35">
      <c r="A174" s="587"/>
      <c r="B174" s="587"/>
      <c r="C174" s="587"/>
      <c r="D174" s="588"/>
      <c r="E174" s="588"/>
      <c r="F174" s="588"/>
      <c r="G174" s="588"/>
      <c r="H174" s="153" t="s">
        <v>146</v>
      </c>
      <c r="I174" s="153">
        <v>1</v>
      </c>
      <c r="J174" s="590"/>
      <c r="K174" s="591"/>
      <c r="L174" s="590"/>
      <c r="M174" s="592"/>
      <c r="N174" s="638"/>
      <c r="O174" s="592"/>
      <c r="P174" s="638"/>
      <c r="Q174" s="590"/>
      <c r="R174" s="587"/>
    </row>
    <row r="175" spans="1:18" ht="41.25" customHeight="1" x14ac:dyDescent="0.35">
      <c r="A175" s="604" t="s">
        <v>1127</v>
      </c>
      <c r="B175" s="605"/>
      <c r="C175" s="605"/>
      <c r="D175" s="605"/>
      <c r="E175" s="605"/>
      <c r="F175" s="605"/>
      <c r="G175" s="605"/>
      <c r="H175" s="605"/>
      <c r="I175" s="605"/>
      <c r="J175" s="605"/>
      <c r="K175" s="605"/>
      <c r="L175" s="605"/>
      <c r="M175" s="605"/>
      <c r="N175" s="605"/>
      <c r="O175" s="605"/>
      <c r="P175" s="605"/>
      <c r="Q175" s="605"/>
      <c r="R175" s="606"/>
    </row>
    <row r="176" spans="1:18" ht="139.5" customHeight="1" x14ac:dyDescent="0.35">
      <c r="A176" s="198">
        <v>24</v>
      </c>
      <c r="B176" s="198">
        <v>1</v>
      </c>
      <c r="C176" s="198">
        <v>4</v>
      </c>
      <c r="D176" s="196">
        <v>2</v>
      </c>
      <c r="E176" s="196" t="s">
        <v>179</v>
      </c>
      <c r="F176" s="196" t="s">
        <v>1037</v>
      </c>
      <c r="G176" s="210" t="s">
        <v>186</v>
      </c>
      <c r="H176" s="210" t="s">
        <v>146</v>
      </c>
      <c r="I176" s="210">
        <v>1</v>
      </c>
      <c r="J176" s="193" t="s">
        <v>1038</v>
      </c>
      <c r="K176" s="193" t="s">
        <v>35</v>
      </c>
      <c r="L176" s="193"/>
      <c r="M176" s="202">
        <v>90000</v>
      </c>
      <c r="N176" s="211"/>
      <c r="O176" s="211">
        <v>90000</v>
      </c>
      <c r="P176" s="211"/>
      <c r="Q176" s="212" t="s">
        <v>190</v>
      </c>
      <c r="R176" s="213" t="s">
        <v>143</v>
      </c>
    </row>
    <row r="177" spans="1:18" ht="93.75" customHeight="1" x14ac:dyDescent="0.35">
      <c r="A177" s="701">
        <v>24</v>
      </c>
      <c r="B177" s="714">
        <v>1</v>
      </c>
      <c r="C177" s="587">
        <v>4</v>
      </c>
      <c r="D177" s="716">
        <v>2</v>
      </c>
      <c r="E177" s="588" t="s">
        <v>179</v>
      </c>
      <c r="F177" s="718" t="s">
        <v>1128</v>
      </c>
      <c r="G177" s="595" t="s">
        <v>186</v>
      </c>
      <c r="H177" s="156" t="s">
        <v>1129</v>
      </c>
      <c r="I177" s="156">
        <v>1</v>
      </c>
      <c r="J177" s="689" t="s">
        <v>1130</v>
      </c>
      <c r="K177" s="689" t="s">
        <v>35</v>
      </c>
      <c r="L177" s="720" t="s">
        <v>43</v>
      </c>
      <c r="M177" s="692">
        <v>73800</v>
      </c>
      <c r="N177" s="594">
        <v>40000</v>
      </c>
      <c r="O177" s="692">
        <v>73800</v>
      </c>
      <c r="P177" s="594">
        <v>40000</v>
      </c>
      <c r="Q177" s="590" t="s">
        <v>190</v>
      </c>
      <c r="R177" s="620" t="s">
        <v>143</v>
      </c>
    </row>
    <row r="178" spans="1:18" ht="117" customHeight="1" x14ac:dyDescent="0.35">
      <c r="A178" s="703"/>
      <c r="B178" s="715"/>
      <c r="C178" s="587"/>
      <c r="D178" s="717"/>
      <c r="E178" s="588"/>
      <c r="F178" s="719"/>
      <c r="G178" s="597"/>
      <c r="H178" s="153" t="s">
        <v>1131</v>
      </c>
      <c r="I178" s="153">
        <v>1</v>
      </c>
      <c r="J178" s="691"/>
      <c r="K178" s="691"/>
      <c r="L178" s="721"/>
      <c r="M178" s="694"/>
      <c r="N178" s="594"/>
      <c r="O178" s="694"/>
      <c r="P178" s="594"/>
      <c r="Q178" s="590"/>
      <c r="R178" s="620"/>
    </row>
    <row r="179" spans="1:18" ht="52.5" customHeight="1" x14ac:dyDescent="0.35">
      <c r="A179" s="722" t="s">
        <v>1132</v>
      </c>
      <c r="B179" s="723"/>
      <c r="C179" s="723"/>
      <c r="D179" s="723"/>
      <c r="E179" s="723"/>
      <c r="F179" s="723"/>
      <c r="G179" s="723"/>
      <c r="H179" s="723"/>
      <c r="I179" s="723"/>
      <c r="J179" s="723"/>
      <c r="K179" s="723"/>
      <c r="L179" s="723"/>
      <c r="M179" s="723"/>
      <c r="N179" s="723"/>
      <c r="O179" s="723"/>
      <c r="P179" s="723"/>
      <c r="Q179" s="723"/>
      <c r="R179" s="724"/>
    </row>
    <row r="180" spans="1:18" ht="126.75" customHeight="1" x14ac:dyDescent="0.35">
      <c r="A180" s="165">
        <v>25</v>
      </c>
      <c r="B180" s="165">
        <v>1</v>
      </c>
      <c r="C180" s="165">
        <v>4</v>
      </c>
      <c r="D180" s="166">
        <v>2</v>
      </c>
      <c r="E180" s="166" t="s">
        <v>180</v>
      </c>
      <c r="F180" s="166" t="s">
        <v>1133</v>
      </c>
      <c r="G180" s="169" t="s">
        <v>185</v>
      </c>
      <c r="H180" s="169" t="s">
        <v>181</v>
      </c>
      <c r="I180" s="169">
        <v>1</v>
      </c>
      <c r="J180" s="214" t="s">
        <v>209</v>
      </c>
      <c r="K180" s="214" t="s">
        <v>35</v>
      </c>
      <c r="L180" s="214"/>
      <c r="M180" s="215">
        <v>80000</v>
      </c>
      <c r="N180" s="215"/>
      <c r="O180" s="215">
        <v>80000</v>
      </c>
      <c r="P180" s="214"/>
      <c r="Q180" s="214" t="s">
        <v>190</v>
      </c>
      <c r="R180" s="216" t="s">
        <v>201</v>
      </c>
    </row>
    <row r="181" spans="1:18" ht="42" customHeight="1" x14ac:dyDescent="0.35">
      <c r="A181" s="725" t="s">
        <v>1134</v>
      </c>
      <c r="B181" s="726"/>
      <c r="C181" s="726"/>
      <c r="D181" s="726"/>
      <c r="E181" s="726"/>
      <c r="F181" s="726"/>
      <c r="G181" s="726"/>
      <c r="H181" s="726"/>
      <c r="I181" s="726"/>
      <c r="J181" s="726"/>
      <c r="K181" s="726"/>
      <c r="L181" s="726"/>
      <c r="M181" s="726"/>
      <c r="N181" s="726"/>
      <c r="O181" s="726"/>
      <c r="P181" s="726"/>
      <c r="Q181" s="726"/>
      <c r="R181" s="727"/>
    </row>
    <row r="182" spans="1:18" ht="80.25" customHeight="1" x14ac:dyDescent="0.35">
      <c r="A182" s="602">
        <v>26</v>
      </c>
      <c r="B182" s="602">
        <v>1</v>
      </c>
      <c r="C182" s="602">
        <v>4</v>
      </c>
      <c r="D182" s="585">
        <v>2</v>
      </c>
      <c r="E182" s="585" t="s">
        <v>182</v>
      </c>
      <c r="F182" s="585" t="s">
        <v>1039</v>
      </c>
      <c r="G182" s="585" t="s">
        <v>183</v>
      </c>
      <c r="H182" s="196" t="s">
        <v>46</v>
      </c>
      <c r="I182" s="210">
        <v>3</v>
      </c>
      <c r="J182" s="613" t="s">
        <v>210</v>
      </c>
      <c r="K182" s="613" t="s">
        <v>35</v>
      </c>
      <c r="L182" s="613"/>
      <c r="M182" s="614">
        <v>50000</v>
      </c>
      <c r="N182" s="614"/>
      <c r="O182" s="614">
        <v>50000</v>
      </c>
      <c r="P182" s="614"/>
      <c r="Q182" s="613" t="s">
        <v>190</v>
      </c>
      <c r="R182" s="607" t="s">
        <v>211</v>
      </c>
    </row>
    <row r="183" spans="1:18" ht="47.25" customHeight="1" x14ac:dyDescent="0.35">
      <c r="A183" s="602"/>
      <c r="B183" s="602"/>
      <c r="C183" s="602"/>
      <c r="D183" s="585"/>
      <c r="E183" s="585"/>
      <c r="F183" s="585"/>
      <c r="G183" s="585"/>
      <c r="H183" s="196" t="s">
        <v>39</v>
      </c>
      <c r="I183" s="210">
        <v>200</v>
      </c>
      <c r="J183" s="613"/>
      <c r="K183" s="613"/>
      <c r="L183" s="613"/>
      <c r="M183" s="614"/>
      <c r="N183" s="614"/>
      <c r="O183" s="614"/>
      <c r="P183" s="614"/>
      <c r="Q183" s="613"/>
      <c r="R183" s="607"/>
    </row>
    <row r="184" spans="1:18" ht="46.5" customHeight="1" x14ac:dyDescent="0.35">
      <c r="A184" s="587">
        <v>26</v>
      </c>
      <c r="B184" s="587">
        <v>1</v>
      </c>
      <c r="C184" s="587">
        <v>4</v>
      </c>
      <c r="D184" s="588">
        <v>2</v>
      </c>
      <c r="E184" s="588" t="s">
        <v>182</v>
      </c>
      <c r="F184" s="588" t="s">
        <v>1039</v>
      </c>
      <c r="G184" s="588" t="s">
        <v>183</v>
      </c>
      <c r="H184" s="153" t="s">
        <v>46</v>
      </c>
      <c r="I184" s="156">
        <v>3</v>
      </c>
      <c r="J184" s="590" t="s">
        <v>1135</v>
      </c>
      <c r="K184" s="590" t="s">
        <v>35</v>
      </c>
      <c r="L184" s="591" t="s">
        <v>1136</v>
      </c>
      <c r="M184" s="638">
        <v>50000</v>
      </c>
      <c r="N184" s="592">
        <v>0</v>
      </c>
      <c r="O184" s="638">
        <v>50000</v>
      </c>
      <c r="P184" s="592">
        <v>0</v>
      </c>
      <c r="Q184" s="590" t="s">
        <v>190</v>
      </c>
      <c r="R184" s="620" t="s">
        <v>211</v>
      </c>
    </row>
    <row r="185" spans="1:18" ht="60" customHeight="1" x14ac:dyDescent="0.35">
      <c r="A185" s="587"/>
      <c r="B185" s="587"/>
      <c r="C185" s="587"/>
      <c r="D185" s="588"/>
      <c r="E185" s="588"/>
      <c r="F185" s="588"/>
      <c r="G185" s="588"/>
      <c r="H185" s="153" t="s">
        <v>39</v>
      </c>
      <c r="I185" s="156">
        <v>200</v>
      </c>
      <c r="J185" s="590"/>
      <c r="K185" s="590"/>
      <c r="L185" s="591"/>
      <c r="M185" s="638"/>
      <c r="N185" s="592"/>
      <c r="O185" s="638"/>
      <c r="P185" s="592"/>
      <c r="Q185" s="590"/>
      <c r="R185" s="620"/>
    </row>
    <row r="186" spans="1:18" ht="33" customHeight="1" x14ac:dyDescent="0.35">
      <c r="A186" s="722" t="s">
        <v>1137</v>
      </c>
      <c r="B186" s="723"/>
      <c r="C186" s="723"/>
      <c r="D186" s="723"/>
      <c r="E186" s="723"/>
      <c r="F186" s="723"/>
      <c r="G186" s="723"/>
      <c r="H186" s="723"/>
      <c r="I186" s="723"/>
      <c r="J186" s="723"/>
      <c r="K186" s="723"/>
      <c r="L186" s="723"/>
      <c r="M186" s="723"/>
      <c r="N186" s="723"/>
      <c r="O186" s="723"/>
      <c r="P186" s="723"/>
      <c r="Q186" s="723"/>
      <c r="R186" s="724"/>
    </row>
    <row r="187" spans="1:18" ht="50.15" customHeight="1" x14ac:dyDescent="0.35">
      <c r="A187" s="728">
        <v>27</v>
      </c>
      <c r="B187" s="728">
        <v>1</v>
      </c>
      <c r="C187" s="728">
        <v>4</v>
      </c>
      <c r="D187" s="729">
        <v>2</v>
      </c>
      <c r="E187" s="729" t="s">
        <v>206</v>
      </c>
      <c r="F187" s="729" t="s">
        <v>1040</v>
      </c>
      <c r="G187" s="166" t="s">
        <v>207</v>
      </c>
      <c r="H187" s="165" t="s">
        <v>41</v>
      </c>
      <c r="I187" s="166">
        <v>1</v>
      </c>
      <c r="J187" s="730" t="s">
        <v>184</v>
      </c>
      <c r="K187" s="728" t="s">
        <v>164</v>
      </c>
      <c r="L187" s="728"/>
      <c r="M187" s="731">
        <v>50000</v>
      </c>
      <c r="N187" s="731"/>
      <c r="O187" s="731">
        <v>50000</v>
      </c>
      <c r="P187" s="731"/>
      <c r="Q187" s="729" t="s">
        <v>190</v>
      </c>
      <c r="R187" s="729" t="s">
        <v>201</v>
      </c>
    </row>
    <row r="188" spans="1:18" ht="50.15" customHeight="1" x14ac:dyDescent="0.35">
      <c r="A188" s="728"/>
      <c r="B188" s="728"/>
      <c r="C188" s="728"/>
      <c r="D188" s="729"/>
      <c r="E188" s="729"/>
      <c r="F188" s="729"/>
      <c r="G188" s="166" t="s">
        <v>208</v>
      </c>
      <c r="H188" s="166" t="s">
        <v>53</v>
      </c>
      <c r="I188" s="166">
        <v>2</v>
      </c>
      <c r="J188" s="730"/>
      <c r="K188" s="728"/>
      <c r="L188" s="728"/>
      <c r="M188" s="731"/>
      <c r="N188" s="731"/>
      <c r="O188" s="731"/>
      <c r="P188" s="731"/>
      <c r="Q188" s="729"/>
      <c r="R188" s="728"/>
    </row>
    <row r="189" spans="1:18" ht="50.15" customHeight="1" x14ac:dyDescent="0.35">
      <c r="A189" s="728"/>
      <c r="B189" s="728"/>
      <c r="C189" s="728"/>
      <c r="D189" s="729"/>
      <c r="E189" s="729"/>
      <c r="F189" s="729"/>
      <c r="G189" s="166" t="s">
        <v>1041</v>
      </c>
      <c r="H189" s="166" t="s">
        <v>178</v>
      </c>
      <c r="I189" s="166">
        <v>10</v>
      </c>
      <c r="J189" s="730"/>
      <c r="K189" s="728"/>
      <c r="L189" s="728"/>
      <c r="M189" s="731"/>
      <c r="N189" s="731"/>
      <c r="O189" s="731"/>
      <c r="P189" s="731"/>
      <c r="Q189" s="729"/>
      <c r="R189" s="728"/>
    </row>
    <row r="190" spans="1:18" ht="34.5" customHeight="1" x14ac:dyDescent="0.35">
      <c r="A190" s="732" t="s">
        <v>1138</v>
      </c>
      <c r="B190" s="733"/>
      <c r="C190" s="733"/>
      <c r="D190" s="733"/>
      <c r="E190" s="733"/>
      <c r="F190" s="733"/>
      <c r="G190" s="733"/>
      <c r="H190" s="733"/>
      <c r="I190" s="733"/>
      <c r="J190" s="733"/>
      <c r="K190" s="733"/>
      <c r="L190" s="733"/>
      <c r="M190" s="733"/>
      <c r="N190" s="733"/>
      <c r="O190" s="733"/>
      <c r="P190" s="733"/>
      <c r="Q190" s="733"/>
      <c r="R190" s="734"/>
    </row>
    <row r="191" spans="1:18" ht="49.5" customHeight="1" x14ac:dyDescent="0.35">
      <c r="A191" s="602">
        <v>28</v>
      </c>
      <c r="B191" s="602">
        <v>1</v>
      </c>
      <c r="C191" s="602">
        <v>4</v>
      </c>
      <c r="D191" s="585">
        <v>2</v>
      </c>
      <c r="E191" s="585" t="s">
        <v>187</v>
      </c>
      <c r="F191" s="585" t="s">
        <v>188</v>
      </c>
      <c r="G191" s="580" t="s">
        <v>56</v>
      </c>
      <c r="H191" s="196" t="s">
        <v>181</v>
      </c>
      <c r="I191" s="196">
        <v>1</v>
      </c>
      <c r="J191" s="735" t="s">
        <v>189</v>
      </c>
      <c r="K191" s="602" t="s">
        <v>35</v>
      </c>
      <c r="L191" s="602"/>
      <c r="M191" s="619">
        <v>16000</v>
      </c>
      <c r="N191" s="619"/>
      <c r="O191" s="619">
        <v>16000</v>
      </c>
      <c r="P191" s="619"/>
      <c r="Q191" s="585" t="s">
        <v>190</v>
      </c>
      <c r="R191" s="585" t="s">
        <v>191</v>
      </c>
    </row>
    <row r="192" spans="1:18" ht="65.150000000000006" customHeight="1" x14ac:dyDescent="0.35">
      <c r="A192" s="602"/>
      <c r="B192" s="602"/>
      <c r="C192" s="602"/>
      <c r="D192" s="585"/>
      <c r="E192" s="585"/>
      <c r="F192" s="585"/>
      <c r="G192" s="584"/>
      <c r="H192" s="196" t="s">
        <v>50</v>
      </c>
      <c r="I192" s="196">
        <v>2000</v>
      </c>
      <c r="J192" s="735"/>
      <c r="K192" s="602"/>
      <c r="L192" s="602"/>
      <c r="M192" s="619"/>
      <c r="N192" s="619"/>
      <c r="O192" s="619"/>
      <c r="P192" s="619"/>
      <c r="Q192" s="585"/>
      <c r="R192" s="585"/>
    </row>
    <row r="193" spans="1:18" ht="65.150000000000006" customHeight="1" x14ac:dyDescent="0.35">
      <c r="A193" s="587">
        <v>28</v>
      </c>
      <c r="B193" s="587">
        <v>1</v>
      </c>
      <c r="C193" s="587">
        <v>4</v>
      </c>
      <c r="D193" s="588">
        <v>2</v>
      </c>
      <c r="E193" s="681" t="s">
        <v>187</v>
      </c>
      <c r="F193" s="588" t="s">
        <v>188</v>
      </c>
      <c r="G193" s="588" t="s">
        <v>56</v>
      </c>
      <c r="H193" s="153" t="s">
        <v>181</v>
      </c>
      <c r="I193" s="153">
        <v>1</v>
      </c>
      <c r="J193" s="739" t="s">
        <v>189</v>
      </c>
      <c r="K193" s="587" t="s">
        <v>35</v>
      </c>
      <c r="L193" s="587"/>
      <c r="M193" s="745">
        <v>16000</v>
      </c>
      <c r="N193" s="745"/>
      <c r="O193" s="745">
        <v>16000</v>
      </c>
      <c r="P193" s="745"/>
      <c r="Q193" s="588" t="s">
        <v>190</v>
      </c>
      <c r="R193" s="588" t="s">
        <v>191</v>
      </c>
    </row>
    <row r="194" spans="1:18" ht="53.25" customHeight="1" x14ac:dyDescent="0.35">
      <c r="A194" s="587"/>
      <c r="B194" s="587"/>
      <c r="C194" s="587"/>
      <c r="D194" s="588"/>
      <c r="E194" s="681"/>
      <c r="F194" s="588"/>
      <c r="G194" s="588"/>
      <c r="H194" s="153" t="s">
        <v>50</v>
      </c>
      <c r="I194" s="168">
        <v>3000</v>
      </c>
      <c r="J194" s="739"/>
      <c r="K194" s="587"/>
      <c r="L194" s="587"/>
      <c r="M194" s="745"/>
      <c r="N194" s="745"/>
      <c r="O194" s="745"/>
      <c r="P194" s="745"/>
      <c r="Q194" s="588"/>
      <c r="R194" s="588"/>
    </row>
    <row r="195" spans="1:18" ht="32.25" customHeight="1" x14ac:dyDescent="0.35">
      <c r="A195" s="628" t="s">
        <v>1139</v>
      </c>
      <c r="B195" s="629"/>
      <c r="C195" s="629"/>
      <c r="D195" s="629"/>
      <c r="E195" s="629"/>
      <c r="F195" s="629"/>
      <c r="G195" s="629"/>
      <c r="H195" s="629"/>
      <c r="I195" s="629"/>
      <c r="J195" s="629"/>
      <c r="K195" s="629"/>
      <c r="L195" s="629"/>
      <c r="M195" s="629"/>
      <c r="N195" s="629"/>
      <c r="O195" s="629"/>
      <c r="P195" s="629"/>
      <c r="Q195" s="629"/>
      <c r="R195" s="630"/>
    </row>
    <row r="196" spans="1:18" ht="53.25" customHeight="1" x14ac:dyDescent="0.35">
      <c r="A196" s="746">
        <v>29</v>
      </c>
      <c r="B196" s="747">
        <v>1</v>
      </c>
      <c r="C196" s="747">
        <v>4</v>
      </c>
      <c r="D196" s="737">
        <v>2</v>
      </c>
      <c r="E196" s="737" t="s">
        <v>1140</v>
      </c>
      <c r="F196" s="737" t="s">
        <v>1141</v>
      </c>
      <c r="G196" s="737" t="s">
        <v>37</v>
      </c>
      <c r="H196" s="537">
        <v>1</v>
      </c>
      <c r="I196" s="537" t="s">
        <v>38</v>
      </c>
      <c r="J196" s="737" t="s">
        <v>1020</v>
      </c>
      <c r="K196" s="737"/>
      <c r="L196" s="737" t="s">
        <v>156</v>
      </c>
      <c r="M196" s="749"/>
      <c r="N196" s="736">
        <v>170000</v>
      </c>
      <c r="O196" s="736"/>
      <c r="P196" s="736">
        <v>170000</v>
      </c>
      <c r="Q196" s="737" t="s">
        <v>84</v>
      </c>
      <c r="R196" s="738" t="s">
        <v>85</v>
      </c>
    </row>
    <row r="197" spans="1:18" ht="87" customHeight="1" x14ac:dyDescent="0.35">
      <c r="A197" s="746"/>
      <c r="B197" s="747"/>
      <c r="C197" s="747"/>
      <c r="D197" s="737"/>
      <c r="E197" s="737"/>
      <c r="F197" s="737"/>
      <c r="G197" s="748"/>
      <c r="H197" s="538">
        <v>150</v>
      </c>
      <c r="I197" s="539" t="s">
        <v>86</v>
      </c>
      <c r="J197" s="737"/>
      <c r="K197" s="737"/>
      <c r="L197" s="737"/>
      <c r="M197" s="749"/>
      <c r="N197" s="736"/>
      <c r="O197" s="736"/>
      <c r="P197" s="736"/>
      <c r="Q197" s="737"/>
      <c r="R197" s="738"/>
    </row>
    <row r="198" spans="1:18" ht="45" customHeight="1" x14ac:dyDescent="0.35">
      <c r="A198" s="740" t="s">
        <v>1142</v>
      </c>
      <c r="B198" s="741"/>
      <c r="C198" s="741"/>
      <c r="D198" s="741"/>
      <c r="E198" s="741"/>
      <c r="F198" s="741"/>
      <c r="G198" s="741"/>
      <c r="H198" s="741"/>
      <c r="I198" s="741"/>
      <c r="J198" s="741"/>
      <c r="K198" s="741"/>
      <c r="L198" s="741"/>
      <c r="M198" s="741"/>
      <c r="N198" s="741"/>
      <c r="O198" s="741"/>
      <c r="P198" s="741"/>
      <c r="Q198" s="741"/>
      <c r="R198" s="742"/>
    </row>
    <row r="199" spans="1:18" x14ac:dyDescent="0.5">
      <c r="A199" s="217"/>
      <c r="B199" s="218"/>
      <c r="C199" s="218"/>
      <c r="D199" s="218"/>
      <c r="E199" s="218"/>
      <c r="F199" s="218"/>
      <c r="G199" s="218"/>
      <c r="H199" s="218"/>
      <c r="I199" s="218"/>
      <c r="J199" s="218"/>
      <c r="K199" s="218"/>
      <c r="L199" s="218"/>
      <c r="M199" s="219"/>
      <c r="N199" s="219"/>
      <c r="O199" s="219"/>
      <c r="P199" s="219"/>
      <c r="Q199" s="218"/>
      <c r="R199" s="218"/>
    </row>
    <row r="200" spans="1:18" x14ac:dyDescent="0.5">
      <c r="A200" s="217"/>
      <c r="B200" s="218"/>
      <c r="C200" s="218"/>
      <c r="D200" s="218"/>
      <c r="E200" s="218"/>
      <c r="F200" s="218"/>
      <c r="G200" s="218"/>
      <c r="H200" s="218"/>
      <c r="I200" s="218"/>
      <c r="J200" s="218"/>
      <c r="K200" s="218"/>
      <c r="L200" s="218"/>
      <c r="M200" s="743"/>
      <c r="N200" s="744" t="s">
        <v>202</v>
      </c>
      <c r="O200" s="744"/>
      <c r="P200" s="744"/>
      <c r="Q200" s="218"/>
      <c r="R200" s="218"/>
    </row>
    <row r="201" spans="1:18" x14ac:dyDescent="0.5">
      <c r="A201" s="217"/>
      <c r="B201" s="218"/>
      <c r="C201" s="218"/>
      <c r="D201" s="218"/>
      <c r="E201" s="218"/>
      <c r="F201" s="218"/>
      <c r="G201" s="218"/>
      <c r="H201" s="218"/>
      <c r="I201" s="218"/>
      <c r="J201" s="218"/>
      <c r="K201" s="218"/>
      <c r="L201" s="218"/>
      <c r="M201" s="743"/>
      <c r="N201" s="220" t="s">
        <v>33</v>
      </c>
      <c r="O201" s="743" t="s">
        <v>34</v>
      </c>
      <c r="P201" s="743"/>
      <c r="Q201" s="218"/>
      <c r="R201" s="218"/>
    </row>
    <row r="202" spans="1:18" x14ac:dyDescent="0.5">
      <c r="A202" s="217"/>
      <c r="B202" s="218"/>
      <c r="C202" s="218"/>
      <c r="D202" s="218"/>
      <c r="E202" s="218"/>
      <c r="F202" s="218"/>
      <c r="G202" s="218"/>
      <c r="H202" s="218"/>
      <c r="I202" s="218"/>
      <c r="J202" s="218"/>
      <c r="K202" s="218"/>
      <c r="L202" s="218"/>
      <c r="M202" s="743"/>
      <c r="N202" s="220"/>
      <c r="O202" s="220">
        <v>2020</v>
      </c>
      <c r="P202" s="220">
        <v>2021</v>
      </c>
      <c r="Q202" s="218"/>
      <c r="R202" s="218"/>
    </row>
    <row r="203" spans="1:18" x14ac:dyDescent="0.5">
      <c r="A203" s="217"/>
      <c r="B203" s="218"/>
      <c r="C203" s="218"/>
      <c r="D203" s="218"/>
      <c r="E203" s="218"/>
      <c r="F203" s="218"/>
      <c r="G203" s="218"/>
      <c r="H203" s="218"/>
      <c r="I203" s="218"/>
      <c r="J203" s="218"/>
      <c r="K203" s="218"/>
      <c r="L203" s="218"/>
      <c r="M203" s="220" t="s">
        <v>316</v>
      </c>
      <c r="N203" s="221">
        <v>28</v>
      </c>
      <c r="O203" s="222">
        <f>O9+O14+O16+O21+O32+O37+O51+O59+O70+O79+O84+O89+O98+O101+O124+O133+O152+O157+O163+O169+O176+O180+O182+O187+O191</f>
        <v>2670000</v>
      </c>
      <c r="P203" s="222">
        <f>P7+P26+P59+P68+P101+P124+P133+P152+P157</f>
        <v>879000</v>
      </c>
      <c r="Q203" s="219"/>
      <c r="R203" s="218"/>
    </row>
    <row r="204" spans="1:18" x14ac:dyDescent="0.5">
      <c r="A204" s="217"/>
      <c r="B204" s="218"/>
      <c r="C204" s="218"/>
      <c r="D204" s="218"/>
      <c r="E204" s="218"/>
      <c r="F204" s="218"/>
      <c r="G204" s="218"/>
      <c r="H204" s="218"/>
      <c r="I204" s="218"/>
      <c r="J204" s="218"/>
      <c r="K204" s="218"/>
      <c r="L204" s="218"/>
      <c r="M204" s="223" t="s">
        <v>317</v>
      </c>
      <c r="N204" s="224">
        <v>27</v>
      </c>
      <c r="O204" s="225">
        <f>O11+O14+O18+O23+O34+O43+O56+O62+O74+O81+O94+O99+O112+O128+O142+O155+O157+O165+O172+O177+O184+O193</f>
        <v>1241414</v>
      </c>
      <c r="P204" s="225">
        <f>P7+P11+P18+P23+P26+P62+P68+P81+P86+P112+P128+P142+P155+P157+P177+P184+P196</f>
        <v>1444000</v>
      </c>
      <c r="Q204" s="219"/>
      <c r="R204" s="218"/>
    </row>
    <row r="205" spans="1:18" x14ac:dyDescent="0.5">
      <c r="A205" s="217"/>
      <c r="B205" s="218"/>
      <c r="C205" s="218"/>
      <c r="D205" s="218"/>
      <c r="E205" s="218"/>
      <c r="F205" s="218"/>
      <c r="G205" s="218"/>
      <c r="H205" s="218"/>
      <c r="I205" s="218"/>
      <c r="J205" s="218"/>
      <c r="K205" s="218"/>
      <c r="L205" s="218"/>
      <c r="M205" s="219"/>
      <c r="N205" s="219"/>
      <c r="O205" s="219"/>
      <c r="P205" s="219"/>
      <c r="Q205" s="218"/>
      <c r="R205" s="218"/>
    </row>
    <row r="206" spans="1:18" x14ac:dyDescent="0.5">
      <c r="A206" s="217"/>
      <c r="B206" s="218"/>
      <c r="C206" s="218"/>
      <c r="D206" s="218"/>
      <c r="E206" s="218"/>
      <c r="F206" s="218"/>
      <c r="G206" s="218"/>
      <c r="H206" s="218"/>
      <c r="I206" s="218"/>
      <c r="J206" s="218"/>
      <c r="K206" s="218"/>
      <c r="L206" s="218"/>
      <c r="M206" s="219"/>
      <c r="N206" s="219"/>
      <c r="O206" s="219"/>
      <c r="P206" s="219"/>
      <c r="Q206" s="218"/>
      <c r="R206" s="218"/>
    </row>
    <row r="207" spans="1:18" x14ac:dyDescent="0.5">
      <c r="A207" s="217"/>
      <c r="B207" s="218"/>
      <c r="C207" s="218"/>
      <c r="D207" s="218"/>
      <c r="E207" s="218"/>
      <c r="F207" s="218"/>
      <c r="G207" s="218"/>
      <c r="H207" s="218"/>
      <c r="I207" s="218"/>
      <c r="J207" s="218"/>
      <c r="K207" s="218"/>
      <c r="L207" s="218"/>
      <c r="M207" s="219"/>
      <c r="N207" s="219"/>
      <c r="O207" s="219"/>
      <c r="P207" s="219"/>
      <c r="Q207" s="218"/>
      <c r="R207" s="218"/>
    </row>
  </sheetData>
  <mergeCells count="775">
    <mergeCell ref="A198:R198"/>
    <mergeCell ref="M200:M202"/>
    <mergeCell ref="N200:P200"/>
    <mergeCell ref="O201:P201"/>
    <mergeCell ref="L193:L194"/>
    <mergeCell ref="M193:M194"/>
    <mergeCell ref="N193:N194"/>
    <mergeCell ref="O193:O194"/>
    <mergeCell ref="P193:P194"/>
    <mergeCell ref="Q193:Q194"/>
    <mergeCell ref="R193:R194"/>
    <mergeCell ref="A195:R195"/>
    <mergeCell ref="A196:A197"/>
    <mergeCell ref="B196:B197"/>
    <mergeCell ref="C196:C197"/>
    <mergeCell ref="D196:D197"/>
    <mergeCell ref="E196:E197"/>
    <mergeCell ref="F196:F197"/>
    <mergeCell ref="G196:G197"/>
    <mergeCell ref="J196:J197"/>
    <mergeCell ref="K196:K197"/>
    <mergeCell ref="L196:L197"/>
    <mergeCell ref="M196:M197"/>
    <mergeCell ref="N196:N197"/>
    <mergeCell ref="O196:O197"/>
    <mergeCell ref="P196:P197"/>
    <mergeCell ref="Q196:Q197"/>
    <mergeCell ref="R196:R197"/>
    <mergeCell ref="A193:A194"/>
    <mergeCell ref="B193:B194"/>
    <mergeCell ref="C193:C194"/>
    <mergeCell ref="D193:D194"/>
    <mergeCell ref="E193:E194"/>
    <mergeCell ref="F193:F194"/>
    <mergeCell ref="G193:G194"/>
    <mergeCell ref="J193:J194"/>
    <mergeCell ref="K193:K194"/>
    <mergeCell ref="A190:R190"/>
    <mergeCell ref="A191:A192"/>
    <mergeCell ref="B191:B192"/>
    <mergeCell ref="C191:C192"/>
    <mergeCell ref="D191:D192"/>
    <mergeCell ref="E191:E192"/>
    <mergeCell ref="F191:F192"/>
    <mergeCell ref="G191:G192"/>
    <mergeCell ref="J191:J192"/>
    <mergeCell ref="K191:K192"/>
    <mergeCell ref="L191:L192"/>
    <mergeCell ref="M191:M192"/>
    <mergeCell ref="N191:N192"/>
    <mergeCell ref="O191:O192"/>
    <mergeCell ref="P191:P192"/>
    <mergeCell ref="Q191:Q192"/>
    <mergeCell ref="R191:R192"/>
    <mergeCell ref="L184:L185"/>
    <mergeCell ref="M184:M185"/>
    <mergeCell ref="N184:N185"/>
    <mergeCell ref="O184:O185"/>
    <mergeCell ref="P184:P185"/>
    <mergeCell ref="Q184:Q185"/>
    <mergeCell ref="R184:R185"/>
    <mergeCell ref="A186:R186"/>
    <mergeCell ref="A187:A189"/>
    <mergeCell ref="B187:B189"/>
    <mergeCell ref="C187:C189"/>
    <mergeCell ref="D187:D189"/>
    <mergeCell ref="E187:E189"/>
    <mergeCell ref="F187:F189"/>
    <mergeCell ref="J187:J189"/>
    <mergeCell ref="K187:K189"/>
    <mergeCell ref="L187:L189"/>
    <mergeCell ref="M187:M189"/>
    <mergeCell ref="N187:N189"/>
    <mergeCell ref="O187:O189"/>
    <mergeCell ref="P187:P189"/>
    <mergeCell ref="Q187:Q189"/>
    <mergeCell ref="R187:R189"/>
    <mergeCell ref="A184:A185"/>
    <mergeCell ref="B184:B185"/>
    <mergeCell ref="C184:C185"/>
    <mergeCell ref="D184:D185"/>
    <mergeCell ref="E184:E185"/>
    <mergeCell ref="F184:F185"/>
    <mergeCell ref="G184:G185"/>
    <mergeCell ref="J184:J185"/>
    <mergeCell ref="K184:K185"/>
    <mergeCell ref="A179:R179"/>
    <mergeCell ref="A181:R181"/>
    <mergeCell ref="A182:A183"/>
    <mergeCell ref="B182:B183"/>
    <mergeCell ref="C182:C183"/>
    <mergeCell ref="D182:D183"/>
    <mergeCell ref="E182:E183"/>
    <mergeCell ref="F182:F183"/>
    <mergeCell ref="G182:G183"/>
    <mergeCell ref="J182:J183"/>
    <mergeCell ref="K182:K183"/>
    <mergeCell ref="L182:L183"/>
    <mergeCell ref="M182:M183"/>
    <mergeCell ref="N182:N183"/>
    <mergeCell ref="O182:O183"/>
    <mergeCell ref="P182:P183"/>
    <mergeCell ref="Q182:Q183"/>
    <mergeCell ref="R182:R183"/>
    <mergeCell ref="L172:L174"/>
    <mergeCell ref="M172:M174"/>
    <mergeCell ref="N172:N174"/>
    <mergeCell ref="O172:O174"/>
    <mergeCell ref="P172:P174"/>
    <mergeCell ref="Q172:Q174"/>
    <mergeCell ref="R172:R174"/>
    <mergeCell ref="A175:R175"/>
    <mergeCell ref="A177:A178"/>
    <mergeCell ref="B177:B178"/>
    <mergeCell ref="C177:C178"/>
    <mergeCell ref="D177:D178"/>
    <mergeCell ref="E177:E178"/>
    <mergeCell ref="F177:F178"/>
    <mergeCell ref="G177:G178"/>
    <mergeCell ref="J177:J178"/>
    <mergeCell ref="K177:K178"/>
    <mergeCell ref="L177:L178"/>
    <mergeCell ref="M177:M178"/>
    <mergeCell ref="N177:N178"/>
    <mergeCell ref="O177:O178"/>
    <mergeCell ref="P177:P178"/>
    <mergeCell ref="Q177:Q178"/>
    <mergeCell ref="R177:R178"/>
    <mergeCell ref="A172:A174"/>
    <mergeCell ref="B172:B174"/>
    <mergeCell ref="C172:C174"/>
    <mergeCell ref="D172:D174"/>
    <mergeCell ref="E172:E174"/>
    <mergeCell ref="F172:F174"/>
    <mergeCell ref="G172:G174"/>
    <mergeCell ref="J172:J174"/>
    <mergeCell ref="K172:K174"/>
    <mergeCell ref="A168:R168"/>
    <mergeCell ref="A169:A171"/>
    <mergeCell ref="B169:B171"/>
    <mergeCell ref="C169:C171"/>
    <mergeCell ref="D169:D171"/>
    <mergeCell ref="E169:E171"/>
    <mergeCell ref="F169:F171"/>
    <mergeCell ref="G169:G171"/>
    <mergeCell ref="J169:J171"/>
    <mergeCell ref="K169:K171"/>
    <mergeCell ref="L169:L171"/>
    <mergeCell ref="M169:M171"/>
    <mergeCell ref="N169:N171"/>
    <mergeCell ref="O169:O171"/>
    <mergeCell ref="P169:P171"/>
    <mergeCell ref="Q169:Q171"/>
    <mergeCell ref="R169:R171"/>
    <mergeCell ref="L163:L164"/>
    <mergeCell ref="M163:M164"/>
    <mergeCell ref="N163:N164"/>
    <mergeCell ref="O163:O164"/>
    <mergeCell ref="P163:P164"/>
    <mergeCell ref="Q163:Q164"/>
    <mergeCell ref="R163:R164"/>
    <mergeCell ref="A165:A167"/>
    <mergeCell ref="B165:B167"/>
    <mergeCell ref="C165:C167"/>
    <mergeCell ref="D165:D167"/>
    <mergeCell ref="E165:E167"/>
    <mergeCell ref="F165:F167"/>
    <mergeCell ref="G165:G166"/>
    <mergeCell ref="J165:J167"/>
    <mergeCell ref="K165:K167"/>
    <mergeCell ref="L165:L167"/>
    <mergeCell ref="M165:M167"/>
    <mergeCell ref="N165:N167"/>
    <mergeCell ref="O165:O167"/>
    <mergeCell ref="P165:P167"/>
    <mergeCell ref="Q165:Q167"/>
    <mergeCell ref="R165:R167"/>
    <mergeCell ref="A163:A164"/>
    <mergeCell ref="B163:B164"/>
    <mergeCell ref="C163:C164"/>
    <mergeCell ref="D163:D164"/>
    <mergeCell ref="E163:E164"/>
    <mergeCell ref="F163:F164"/>
    <mergeCell ref="G163:G164"/>
    <mergeCell ref="J163:J164"/>
    <mergeCell ref="K163:K164"/>
    <mergeCell ref="A156:R156"/>
    <mergeCell ref="A157:A162"/>
    <mergeCell ref="B157:B162"/>
    <mergeCell ref="C157:C162"/>
    <mergeCell ref="D157:D162"/>
    <mergeCell ref="E157:E162"/>
    <mergeCell ref="F157:F162"/>
    <mergeCell ref="G157:G158"/>
    <mergeCell ref="J157:J162"/>
    <mergeCell ref="K157:K162"/>
    <mergeCell ref="L157:L162"/>
    <mergeCell ref="M157:M162"/>
    <mergeCell ref="N157:N162"/>
    <mergeCell ref="O157:O162"/>
    <mergeCell ref="P157:P162"/>
    <mergeCell ref="Q157:Q162"/>
    <mergeCell ref="R157:R162"/>
    <mergeCell ref="G159:G160"/>
    <mergeCell ref="P142:P150"/>
    <mergeCell ref="Q142:Q150"/>
    <mergeCell ref="R142:R150"/>
    <mergeCell ref="G145:G146"/>
    <mergeCell ref="G147:G148"/>
    <mergeCell ref="A151:R151"/>
    <mergeCell ref="A152:A154"/>
    <mergeCell ref="B152:B154"/>
    <mergeCell ref="C152:C154"/>
    <mergeCell ref="D152:D154"/>
    <mergeCell ref="E152:E154"/>
    <mergeCell ref="F152:F154"/>
    <mergeCell ref="G152:G153"/>
    <mergeCell ref="J152:J154"/>
    <mergeCell ref="K152:K154"/>
    <mergeCell ref="L152:L154"/>
    <mergeCell ref="M152:M154"/>
    <mergeCell ref="N152:N154"/>
    <mergeCell ref="O152:O154"/>
    <mergeCell ref="P152:P154"/>
    <mergeCell ref="Q152:Q154"/>
    <mergeCell ref="R152:R154"/>
    <mergeCell ref="E142:E150"/>
    <mergeCell ref="F142:F150"/>
    <mergeCell ref="G142:G143"/>
    <mergeCell ref="J142:J150"/>
    <mergeCell ref="K142:K150"/>
    <mergeCell ref="L142:L150"/>
    <mergeCell ref="M142:M150"/>
    <mergeCell ref="N142:N150"/>
    <mergeCell ref="O142:O150"/>
    <mergeCell ref="E124:E127"/>
    <mergeCell ref="F124:F127"/>
    <mergeCell ref="J124:J127"/>
    <mergeCell ref="K124:K127"/>
    <mergeCell ref="L124:L127"/>
    <mergeCell ref="A132:R132"/>
    <mergeCell ref="A133:A141"/>
    <mergeCell ref="B133:B141"/>
    <mergeCell ref="C133:C141"/>
    <mergeCell ref="D133:D141"/>
    <mergeCell ref="E133:E141"/>
    <mergeCell ref="F133:F141"/>
    <mergeCell ref="G133:G134"/>
    <mergeCell ref="J133:J141"/>
    <mergeCell ref="K133:K141"/>
    <mergeCell ref="L133:L141"/>
    <mergeCell ref="M133:M141"/>
    <mergeCell ref="N133:N141"/>
    <mergeCell ref="O133:O141"/>
    <mergeCell ref="P133:P141"/>
    <mergeCell ref="Q133:Q141"/>
    <mergeCell ref="R133:R141"/>
    <mergeCell ref="G136:G137"/>
    <mergeCell ref="G138:G139"/>
    <mergeCell ref="Q101:Q111"/>
    <mergeCell ref="Q124:Q127"/>
    <mergeCell ref="R124:R127"/>
    <mergeCell ref="G125:G126"/>
    <mergeCell ref="G101:G102"/>
    <mergeCell ref="J101:J111"/>
    <mergeCell ref="K101:K111"/>
    <mergeCell ref="A123:R123"/>
    <mergeCell ref="A128:A131"/>
    <mergeCell ref="B128:B131"/>
    <mergeCell ref="C128:C131"/>
    <mergeCell ref="D128:D131"/>
    <mergeCell ref="E128:E131"/>
    <mergeCell ref="F128:F131"/>
    <mergeCell ref="J128:J131"/>
    <mergeCell ref="K128:K131"/>
    <mergeCell ref="L128:L131"/>
    <mergeCell ref="M128:M131"/>
    <mergeCell ref="N128:N131"/>
    <mergeCell ref="O128:O131"/>
    <mergeCell ref="P128:P131"/>
    <mergeCell ref="Q128:Q131"/>
    <mergeCell ref="R128:R131"/>
    <mergeCell ref="G129:G130"/>
    <mergeCell ref="L101:L111"/>
    <mergeCell ref="G112:G113"/>
    <mergeCell ref="G119:G120"/>
    <mergeCell ref="G121:G122"/>
    <mergeCell ref="F101:F111"/>
    <mergeCell ref="M124:M127"/>
    <mergeCell ref="N124:N127"/>
    <mergeCell ref="O124:O127"/>
    <mergeCell ref="P124:P127"/>
    <mergeCell ref="M101:M111"/>
    <mergeCell ref="N101:N111"/>
    <mergeCell ref="O101:O111"/>
    <mergeCell ref="P101:P111"/>
    <mergeCell ref="L94:L96"/>
    <mergeCell ref="M94:M96"/>
    <mergeCell ref="N94:N96"/>
    <mergeCell ref="O94:O96"/>
    <mergeCell ref="P94:P96"/>
    <mergeCell ref="Q94:Q96"/>
    <mergeCell ref="R94:R96"/>
    <mergeCell ref="A97:R97"/>
    <mergeCell ref="A100:R100"/>
    <mergeCell ref="A94:A96"/>
    <mergeCell ref="B94:B96"/>
    <mergeCell ref="C94:C96"/>
    <mergeCell ref="D94:D96"/>
    <mergeCell ref="E94:E96"/>
    <mergeCell ref="F94:F96"/>
    <mergeCell ref="G94:G96"/>
    <mergeCell ref="J94:J96"/>
    <mergeCell ref="K94:K96"/>
    <mergeCell ref="L89:L93"/>
    <mergeCell ref="M89:M93"/>
    <mergeCell ref="N89:N93"/>
    <mergeCell ref="O89:O93"/>
    <mergeCell ref="P89:P93"/>
    <mergeCell ref="Q89:Q93"/>
    <mergeCell ref="R89:R93"/>
    <mergeCell ref="E84:E85"/>
    <mergeCell ref="F84:F85"/>
    <mergeCell ref="G84:G85"/>
    <mergeCell ref="J84:J85"/>
    <mergeCell ref="K84:K85"/>
    <mergeCell ref="L84:L85"/>
    <mergeCell ref="O84:O85"/>
    <mergeCell ref="P84:P85"/>
    <mergeCell ref="Q84:Q85"/>
    <mergeCell ref="R84:R85"/>
    <mergeCell ref="L86:L87"/>
    <mergeCell ref="M86:M87"/>
    <mergeCell ref="N86:N87"/>
    <mergeCell ref="O86:O87"/>
    <mergeCell ref="P86:P87"/>
    <mergeCell ref="Q86:Q87"/>
    <mergeCell ref="R86:R87"/>
    <mergeCell ref="A89:A93"/>
    <mergeCell ref="B89:B93"/>
    <mergeCell ref="C89:C93"/>
    <mergeCell ref="D89:D93"/>
    <mergeCell ref="E89:E93"/>
    <mergeCell ref="F89:F93"/>
    <mergeCell ref="G89:G93"/>
    <mergeCell ref="J89:J93"/>
    <mergeCell ref="K89:K93"/>
    <mergeCell ref="A86:A87"/>
    <mergeCell ref="B86:B87"/>
    <mergeCell ref="C86:C87"/>
    <mergeCell ref="D86:D87"/>
    <mergeCell ref="E86:E87"/>
    <mergeCell ref="F86:F87"/>
    <mergeCell ref="G86:G87"/>
    <mergeCell ref="J86:J87"/>
    <mergeCell ref="K86:K87"/>
    <mergeCell ref="A84:A85"/>
    <mergeCell ref="B84:B85"/>
    <mergeCell ref="C84:C85"/>
    <mergeCell ref="D84:D85"/>
    <mergeCell ref="M70:M73"/>
    <mergeCell ref="N70:N73"/>
    <mergeCell ref="O70:O73"/>
    <mergeCell ref="P70:P73"/>
    <mergeCell ref="Q70:Q73"/>
    <mergeCell ref="N81:N82"/>
    <mergeCell ref="O81:O82"/>
    <mergeCell ref="A78:R78"/>
    <mergeCell ref="O79:O80"/>
    <mergeCell ref="P79:P80"/>
    <mergeCell ref="Q79:Q80"/>
    <mergeCell ref="R79:R80"/>
    <mergeCell ref="D81:D82"/>
    <mergeCell ref="L81:L82"/>
    <mergeCell ref="M81:M82"/>
    <mergeCell ref="R70:R73"/>
    <mergeCell ref="A74:A77"/>
    <mergeCell ref="B74:B77"/>
    <mergeCell ref="C74:C77"/>
    <mergeCell ref="D74:D77"/>
    <mergeCell ref="E74:E77"/>
    <mergeCell ref="F74:F77"/>
    <mergeCell ref="G74:G76"/>
    <mergeCell ref="J74:J77"/>
    <mergeCell ref="K74:K77"/>
    <mergeCell ref="L74:L77"/>
    <mergeCell ref="M74:M77"/>
    <mergeCell ref="N74:N77"/>
    <mergeCell ref="O74:O77"/>
    <mergeCell ref="P74:P77"/>
    <mergeCell ref="Q74:Q77"/>
    <mergeCell ref="R74:R77"/>
    <mergeCell ref="A70:A73"/>
    <mergeCell ref="B70:B73"/>
    <mergeCell ref="G70:G72"/>
    <mergeCell ref="J70:J73"/>
    <mergeCell ref="K70:K73"/>
    <mergeCell ref="L70:L73"/>
    <mergeCell ref="M62:M66"/>
    <mergeCell ref="B62:B66"/>
    <mergeCell ref="C62:C66"/>
    <mergeCell ref="D62:D66"/>
    <mergeCell ref="E62:E66"/>
    <mergeCell ref="F62:F66"/>
    <mergeCell ref="J62:J66"/>
    <mergeCell ref="K62:K66"/>
    <mergeCell ref="L62:L66"/>
    <mergeCell ref="N62:N66"/>
    <mergeCell ref="O62:O66"/>
    <mergeCell ref="P62:P66"/>
    <mergeCell ref="Q62:Q66"/>
    <mergeCell ref="R62:R66"/>
    <mergeCell ref="G65:G66"/>
    <mergeCell ref="A67:R67"/>
    <mergeCell ref="A68:A69"/>
    <mergeCell ref="B68:B69"/>
    <mergeCell ref="C68:C69"/>
    <mergeCell ref="D68:D69"/>
    <mergeCell ref="E68:E69"/>
    <mergeCell ref="F68:F69"/>
    <mergeCell ref="G68:G69"/>
    <mergeCell ref="J68:J69"/>
    <mergeCell ref="K68:K69"/>
    <mergeCell ref="L68:L69"/>
    <mergeCell ref="M68:M69"/>
    <mergeCell ref="N68:N69"/>
    <mergeCell ref="O68:O69"/>
    <mergeCell ref="P68:P69"/>
    <mergeCell ref="Q68:Q69"/>
    <mergeCell ref="R68:R69"/>
    <mergeCell ref="A62:A66"/>
    <mergeCell ref="Q56:Q57"/>
    <mergeCell ref="R56:R57"/>
    <mergeCell ref="A58:R58"/>
    <mergeCell ref="A59:A61"/>
    <mergeCell ref="B59:B61"/>
    <mergeCell ref="C59:C61"/>
    <mergeCell ref="D59:D61"/>
    <mergeCell ref="E59:E61"/>
    <mergeCell ref="F59:F61"/>
    <mergeCell ref="J59:J61"/>
    <mergeCell ref="K59:K61"/>
    <mergeCell ref="L59:L61"/>
    <mergeCell ref="M59:M61"/>
    <mergeCell ref="N59:N61"/>
    <mergeCell ref="O59:O61"/>
    <mergeCell ref="P59:P61"/>
    <mergeCell ref="Q59:Q61"/>
    <mergeCell ref="R59:R61"/>
    <mergeCell ref="E56:E57"/>
    <mergeCell ref="F56:F57"/>
    <mergeCell ref="J56:J57"/>
    <mergeCell ref="K56:K57"/>
    <mergeCell ref="L56:L57"/>
    <mergeCell ref="M56:M57"/>
    <mergeCell ref="N56:N57"/>
    <mergeCell ref="O56:O57"/>
    <mergeCell ref="P56:P57"/>
    <mergeCell ref="N43:N49"/>
    <mergeCell ref="O43:O49"/>
    <mergeCell ref="P43:P49"/>
    <mergeCell ref="Q43:Q49"/>
    <mergeCell ref="R43:R49"/>
    <mergeCell ref="G45:G46"/>
    <mergeCell ref="G47:G48"/>
    <mergeCell ref="A50:R50"/>
    <mergeCell ref="A51:A55"/>
    <mergeCell ref="B51:B55"/>
    <mergeCell ref="C51:C55"/>
    <mergeCell ref="D51:D55"/>
    <mergeCell ref="E51:E55"/>
    <mergeCell ref="F51:F55"/>
    <mergeCell ref="K51:K55"/>
    <mergeCell ref="L51:L55"/>
    <mergeCell ref="M51:M55"/>
    <mergeCell ref="N51:N55"/>
    <mergeCell ref="O51:O55"/>
    <mergeCell ref="P51:P55"/>
    <mergeCell ref="Q51:Q55"/>
    <mergeCell ref="Q37:Q42"/>
    <mergeCell ref="R37:R42"/>
    <mergeCell ref="A34:A35"/>
    <mergeCell ref="B34:B35"/>
    <mergeCell ref="C34:C35"/>
    <mergeCell ref="R51:R55"/>
    <mergeCell ref="G52:G53"/>
    <mergeCell ref="J52:J55"/>
    <mergeCell ref="C43:C49"/>
    <mergeCell ref="D43:D49"/>
    <mergeCell ref="E43:E49"/>
    <mergeCell ref="F43:F49"/>
    <mergeCell ref="G43:G44"/>
    <mergeCell ref="J43:J49"/>
    <mergeCell ref="K43:K49"/>
    <mergeCell ref="L43:L49"/>
    <mergeCell ref="M43:M49"/>
    <mergeCell ref="E37:E42"/>
    <mergeCell ref="F37:F42"/>
    <mergeCell ref="J37:J42"/>
    <mergeCell ref="K37:K42"/>
    <mergeCell ref="L37:L42"/>
    <mergeCell ref="M37:M42"/>
    <mergeCell ref="N37:N42"/>
    <mergeCell ref="O37:O42"/>
    <mergeCell ref="P37:P42"/>
    <mergeCell ref="L26:L31"/>
    <mergeCell ref="G28:G29"/>
    <mergeCell ref="M34:M35"/>
    <mergeCell ref="N34:N35"/>
    <mergeCell ref="O34:O35"/>
    <mergeCell ref="G26:G27"/>
    <mergeCell ref="P34:P35"/>
    <mergeCell ref="J26:J31"/>
    <mergeCell ref="K26:K31"/>
    <mergeCell ref="G30:G31"/>
    <mergeCell ref="Q34:Q35"/>
    <mergeCell ref="R34:R35"/>
    <mergeCell ref="R26:R31"/>
    <mergeCell ref="A32:A33"/>
    <mergeCell ref="B32:B33"/>
    <mergeCell ref="C32:C33"/>
    <mergeCell ref="D32:D33"/>
    <mergeCell ref="E32:E33"/>
    <mergeCell ref="F32:F33"/>
    <mergeCell ref="J32:J33"/>
    <mergeCell ref="K32:K33"/>
    <mergeCell ref="L32:L33"/>
    <mergeCell ref="M32:M33"/>
    <mergeCell ref="N32:N33"/>
    <mergeCell ref="O32:O33"/>
    <mergeCell ref="P32:P33"/>
    <mergeCell ref="Q32:Q33"/>
    <mergeCell ref="R32:R33"/>
    <mergeCell ref="A26:A31"/>
    <mergeCell ref="B26:B31"/>
    <mergeCell ref="C26:C31"/>
    <mergeCell ref="M26:M31"/>
    <mergeCell ref="N26:N31"/>
    <mergeCell ref="O26:O31"/>
    <mergeCell ref="M18:M19"/>
    <mergeCell ref="N18:N19"/>
    <mergeCell ref="O18:O19"/>
    <mergeCell ref="P18:P19"/>
    <mergeCell ref="Q18:Q19"/>
    <mergeCell ref="R18:R19"/>
    <mergeCell ref="A20:R20"/>
    <mergeCell ref="A23:A24"/>
    <mergeCell ref="B23:B24"/>
    <mergeCell ref="C23:C24"/>
    <mergeCell ref="D23:D24"/>
    <mergeCell ref="E23:E24"/>
    <mergeCell ref="F23:F24"/>
    <mergeCell ref="G23:G24"/>
    <mergeCell ref="J23:J24"/>
    <mergeCell ref="K23:K24"/>
    <mergeCell ref="L23:L24"/>
    <mergeCell ref="M23:M24"/>
    <mergeCell ref="N23:N24"/>
    <mergeCell ref="O23:O24"/>
    <mergeCell ref="P23:P24"/>
    <mergeCell ref="Q23:Q24"/>
    <mergeCell ref="E18:E19"/>
    <mergeCell ref="F18:F19"/>
    <mergeCell ref="G18:G19"/>
    <mergeCell ref="J18:J19"/>
    <mergeCell ref="K18:K19"/>
    <mergeCell ref="D26:D31"/>
    <mergeCell ref="E26:E31"/>
    <mergeCell ref="F26:F31"/>
    <mergeCell ref="E81:E82"/>
    <mergeCell ref="F81:F82"/>
    <mergeCell ref="G81:G82"/>
    <mergeCell ref="J81:J82"/>
    <mergeCell ref="K81:K82"/>
    <mergeCell ref="G32:G33"/>
    <mergeCell ref="G34:G35"/>
    <mergeCell ref="D34:D35"/>
    <mergeCell ref="E34:E35"/>
    <mergeCell ref="F34:F35"/>
    <mergeCell ref="J34:J35"/>
    <mergeCell ref="K34:K35"/>
    <mergeCell ref="G37:G38"/>
    <mergeCell ref="D70:D73"/>
    <mergeCell ref="E70:E73"/>
    <mergeCell ref="F70:F73"/>
    <mergeCell ref="E21:E22"/>
    <mergeCell ref="A36:R36"/>
    <mergeCell ref="A56:A57"/>
    <mergeCell ref="B56:B57"/>
    <mergeCell ref="C56:C57"/>
    <mergeCell ref="D56:D57"/>
    <mergeCell ref="G54:G55"/>
    <mergeCell ref="G56:G57"/>
    <mergeCell ref="A43:A49"/>
    <mergeCell ref="B43:B49"/>
    <mergeCell ref="L34:L35"/>
    <mergeCell ref="R23:R24"/>
    <mergeCell ref="P26:P31"/>
    <mergeCell ref="Q26:Q31"/>
    <mergeCell ref="R11:R12"/>
    <mergeCell ref="A13:R13"/>
    <mergeCell ref="A16:A17"/>
    <mergeCell ref="B16:B17"/>
    <mergeCell ref="C16:C17"/>
    <mergeCell ref="D16:D17"/>
    <mergeCell ref="E16:E17"/>
    <mergeCell ref="F16:F17"/>
    <mergeCell ref="G16:G17"/>
    <mergeCell ref="J16:J17"/>
    <mergeCell ref="K16:K17"/>
    <mergeCell ref="L16:L17"/>
    <mergeCell ref="M16:M17"/>
    <mergeCell ref="N16:N17"/>
    <mergeCell ref="O16:O17"/>
    <mergeCell ref="P16:P17"/>
    <mergeCell ref="D14:D15"/>
    <mergeCell ref="E14:E15"/>
    <mergeCell ref="A11:A12"/>
    <mergeCell ref="A14:A15"/>
    <mergeCell ref="B11:B12"/>
    <mergeCell ref="C11:C12"/>
    <mergeCell ref="D11:D12"/>
    <mergeCell ref="E11:E12"/>
    <mergeCell ref="M84:M85"/>
    <mergeCell ref="N84:N85"/>
    <mergeCell ref="A79:A80"/>
    <mergeCell ref="N79:N80"/>
    <mergeCell ref="F79:F80"/>
    <mergeCell ref="G79:G80"/>
    <mergeCell ref="J79:J80"/>
    <mergeCell ref="K79:K80"/>
    <mergeCell ref="L79:L80"/>
    <mergeCell ref="B79:B80"/>
    <mergeCell ref="C79:C80"/>
    <mergeCell ref="D79:D80"/>
    <mergeCell ref="E79:E80"/>
    <mergeCell ref="M79:M80"/>
    <mergeCell ref="A83:R83"/>
    <mergeCell ref="A81:A82"/>
    <mergeCell ref="B81:B82"/>
    <mergeCell ref="C81:C82"/>
    <mergeCell ref="P81:P82"/>
    <mergeCell ref="Q81:Q82"/>
    <mergeCell ref="R81:R82"/>
    <mergeCell ref="L21:L22"/>
    <mergeCell ref="F21:F22"/>
    <mergeCell ref="G21:G22"/>
    <mergeCell ref="J21:J22"/>
    <mergeCell ref="K21:K22"/>
    <mergeCell ref="L18:L19"/>
    <mergeCell ref="A25:R25"/>
    <mergeCell ref="O9:O10"/>
    <mergeCell ref="P9:P10"/>
    <mergeCell ref="Q9:Q10"/>
    <mergeCell ref="R14:R15"/>
    <mergeCell ref="M14:M15"/>
    <mergeCell ref="M21:M22"/>
    <mergeCell ref="N21:N22"/>
    <mergeCell ref="O21:O22"/>
    <mergeCell ref="P21:P22"/>
    <mergeCell ref="Q21:Q22"/>
    <mergeCell ref="R21:R22"/>
    <mergeCell ref="Q16:Q17"/>
    <mergeCell ref="R16:R17"/>
    <mergeCell ref="G9:G10"/>
    <mergeCell ref="J9:J10"/>
    <mergeCell ref="K9:K10"/>
    <mergeCell ref="L9:L10"/>
    <mergeCell ref="F14:F15"/>
    <mergeCell ref="G14:G15"/>
    <mergeCell ref="J14:J15"/>
    <mergeCell ref="K14:K15"/>
    <mergeCell ref="L14:L15"/>
    <mergeCell ref="L11:L12"/>
    <mergeCell ref="Q7:Q8"/>
    <mergeCell ref="M9:M10"/>
    <mergeCell ref="N9:N10"/>
    <mergeCell ref="N14:N15"/>
    <mergeCell ref="O14:O15"/>
    <mergeCell ref="P14:P15"/>
    <mergeCell ref="Q14:Q15"/>
    <mergeCell ref="P7:P8"/>
    <mergeCell ref="O7:O8"/>
    <mergeCell ref="N11:N12"/>
    <mergeCell ref="O11:O12"/>
    <mergeCell ref="P11:P12"/>
    <mergeCell ref="Q11:Q12"/>
    <mergeCell ref="F11:F12"/>
    <mergeCell ref="G11:G12"/>
    <mergeCell ref="J11:J12"/>
    <mergeCell ref="K11:K12"/>
    <mergeCell ref="M11:M12"/>
    <mergeCell ref="C7:C8"/>
    <mergeCell ref="D7:D8"/>
    <mergeCell ref="E7:E8"/>
    <mergeCell ref="F7:F8"/>
    <mergeCell ref="G7:G8"/>
    <mergeCell ref="A9:A10"/>
    <mergeCell ref="B9:B10"/>
    <mergeCell ref="C9:C10"/>
    <mergeCell ref="D9:D10"/>
    <mergeCell ref="E9:E10"/>
    <mergeCell ref="F9:F10"/>
    <mergeCell ref="R9:R10"/>
    <mergeCell ref="G108:G109"/>
    <mergeCell ref="A4:A5"/>
    <mergeCell ref="B4:B5"/>
    <mergeCell ref="C4:C5"/>
    <mergeCell ref="D4:D5"/>
    <mergeCell ref="E4:E5"/>
    <mergeCell ref="F4:F5"/>
    <mergeCell ref="R7:R8"/>
    <mergeCell ref="Q4:Q5"/>
    <mergeCell ref="R4:R5"/>
    <mergeCell ref="G4:G5"/>
    <mergeCell ref="H4:I4"/>
    <mergeCell ref="J4:J5"/>
    <mergeCell ref="K4:L4"/>
    <mergeCell ref="M4:N4"/>
    <mergeCell ref="O4:P4"/>
    <mergeCell ref="J7:J8"/>
    <mergeCell ref="K7:K8"/>
    <mergeCell ref="L7:L8"/>
    <mergeCell ref="M7:M8"/>
    <mergeCell ref="N7:N8"/>
    <mergeCell ref="A7:A8"/>
    <mergeCell ref="B7:B8"/>
    <mergeCell ref="A142:A150"/>
    <mergeCell ref="B142:B150"/>
    <mergeCell ref="C142:C150"/>
    <mergeCell ref="D142:D150"/>
    <mergeCell ref="A101:A111"/>
    <mergeCell ref="B101:B111"/>
    <mergeCell ref="C101:C111"/>
    <mergeCell ref="D101:D111"/>
    <mergeCell ref="B14:B15"/>
    <mergeCell ref="C14:C15"/>
    <mergeCell ref="A21:A22"/>
    <mergeCell ref="B21:B22"/>
    <mergeCell ref="C21:C22"/>
    <mergeCell ref="D21:D22"/>
    <mergeCell ref="B18:B19"/>
    <mergeCell ref="C18:C19"/>
    <mergeCell ref="D18:D19"/>
    <mergeCell ref="A18:A19"/>
    <mergeCell ref="A37:A42"/>
    <mergeCell ref="B37:B42"/>
    <mergeCell ref="C37:C42"/>
    <mergeCell ref="D37:D42"/>
    <mergeCell ref="C70:C73"/>
    <mergeCell ref="A88:R88"/>
    <mergeCell ref="E101:E111"/>
    <mergeCell ref="R101:R111"/>
    <mergeCell ref="G104:G107"/>
    <mergeCell ref="G110:G111"/>
    <mergeCell ref="A112:A122"/>
    <mergeCell ref="B112:B122"/>
    <mergeCell ref="C112:C122"/>
    <mergeCell ref="D112:D122"/>
    <mergeCell ref="A124:A127"/>
    <mergeCell ref="B124:B127"/>
    <mergeCell ref="C124:C127"/>
    <mergeCell ref="D124:D127"/>
    <mergeCell ref="E112:E122"/>
    <mergeCell ref="F112:F122"/>
    <mergeCell ref="J112:J122"/>
    <mergeCell ref="K112:K122"/>
    <mergeCell ref="L112:L122"/>
    <mergeCell ref="M112:M122"/>
    <mergeCell ref="N112:N122"/>
    <mergeCell ref="O112:O122"/>
    <mergeCell ref="P112:P122"/>
    <mergeCell ref="Q112:Q122"/>
    <mergeCell ref="R112:R122"/>
    <mergeCell ref="G115:G118"/>
  </mergeCells>
  <pageMargins left="0.7" right="0.7" top="0.75" bottom="0.75" header="0.3" footer="0.3"/>
  <pageSetup paperSize="8" scale="57" fitToHeight="0" orientation="landscape" horizontalDpi="1200" verticalDpi="1200" r:id="rId1"/>
  <headerFooter>
    <oddHeader>&amp;R&amp;KFF0000wersja 17 czerwca 2020 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40"/>
  <sheetViews>
    <sheetView topLeftCell="A9" zoomScale="70" zoomScaleNormal="70" workbookViewId="0">
      <selection activeCell="D11" sqref="D11"/>
    </sheetView>
  </sheetViews>
  <sheetFormatPr defaultRowHeight="14.5" x14ac:dyDescent="0.35"/>
  <cols>
    <col min="1" max="1" width="4.7265625" style="192" customWidth="1"/>
    <col min="2" max="2" width="8.81640625" style="192" customWidth="1"/>
    <col min="3" max="3" width="11.453125" style="192" customWidth="1"/>
    <col min="4" max="4" width="9.7265625" style="192" customWidth="1"/>
    <col min="5" max="5" width="45.7265625" style="192" customWidth="1"/>
    <col min="6" max="6" width="61.453125" style="192" customWidth="1"/>
    <col min="7" max="7" width="35.7265625" style="192" customWidth="1"/>
    <col min="8" max="8" width="20.453125" style="192" customWidth="1"/>
    <col min="9" max="9" width="12.1796875" style="192" customWidth="1"/>
    <col min="10" max="10" width="32.1796875" style="192" customWidth="1"/>
    <col min="11" max="11" width="12.1796875" style="192" customWidth="1"/>
    <col min="12" max="12" width="12.7265625" style="192" customWidth="1"/>
    <col min="13" max="13" width="17.81640625" style="192" customWidth="1"/>
    <col min="14" max="14" width="17.26953125" style="192" customWidth="1"/>
    <col min="15" max="16" width="18" style="192" customWidth="1"/>
    <col min="17" max="17" width="21.26953125" style="192" customWidth="1"/>
    <col min="18" max="18" width="23.54296875" style="192" customWidth="1"/>
    <col min="19" max="19" width="19.54296875" style="192" customWidth="1"/>
    <col min="20" max="258" width="9.1796875" style="192"/>
    <col min="259" max="259" width="4.7265625" style="192" bestFit="1" customWidth="1"/>
    <col min="260" max="260" width="9.7265625" style="192" bestFit="1" customWidth="1"/>
    <col min="261" max="261" width="10" style="192" bestFit="1" customWidth="1"/>
    <col min="262" max="262" width="8.81640625" style="192" bestFit="1" customWidth="1"/>
    <col min="263" max="263" width="22.81640625" style="192" customWidth="1"/>
    <col min="264" max="264" width="59.7265625" style="192" bestFit="1" customWidth="1"/>
    <col min="265" max="265" width="57.81640625" style="192" bestFit="1" customWidth="1"/>
    <col min="266" max="266" width="35.26953125" style="192" bestFit="1" customWidth="1"/>
    <col min="267" max="267" width="28.1796875" style="192" bestFit="1" customWidth="1"/>
    <col min="268" max="268" width="33.1796875" style="192" bestFit="1" customWidth="1"/>
    <col min="269" max="269" width="26" style="192" bestFit="1" customWidth="1"/>
    <col min="270" max="270" width="19.1796875" style="192" bestFit="1" customWidth="1"/>
    <col min="271" max="271" width="10.453125" style="192" customWidth="1"/>
    <col min="272" max="272" width="11.81640625" style="192" customWidth="1"/>
    <col min="273" max="273" width="14.7265625" style="192" customWidth="1"/>
    <col min="274" max="274" width="9" style="192" bestFit="1" customWidth="1"/>
    <col min="275" max="514" width="9.1796875" style="192"/>
    <col min="515" max="515" width="4.7265625" style="192" bestFit="1" customWidth="1"/>
    <col min="516" max="516" width="9.7265625" style="192" bestFit="1" customWidth="1"/>
    <col min="517" max="517" width="10" style="192" bestFit="1" customWidth="1"/>
    <col min="518" max="518" width="8.81640625" style="192" bestFit="1" customWidth="1"/>
    <col min="519" max="519" width="22.81640625" style="192" customWidth="1"/>
    <col min="520" max="520" width="59.7265625" style="192" bestFit="1" customWidth="1"/>
    <col min="521" max="521" width="57.81640625" style="192" bestFit="1" customWidth="1"/>
    <col min="522" max="522" width="35.26953125" style="192" bestFit="1" customWidth="1"/>
    <col min="523" max="523" width="28.1796875" style="192" bestFit="1" customWidth="1"/>
    <col min="524" max="524" width="33.1796875" style="192" bestFit="1" customWidth="1"/>
    <col min="525" max="525" width="26" style="192" bestFit="1" customWidth="1"/>
    <col min="526" max="526" width="19.1796875" style="192" bestFit="1" customWidth="1"/>
    <col min="527" max="527" width="10.453125" style="192" customWidth="1"/>
    <col min="528" max="528" width="11.81640625" style="192" customWidth="1"/>
    <col min="529" max="529" width="14.7265625" style="192" customWidth="1"/>
    <col min="530" max="530" width="9" style="192" bestFit="1" customWidth="1"/>
    <col min="531" max="770" width="9.1796875" style="192"/>
    <col min="771" max="771" width="4.7265625" style="192" bestFit="1" customWidth="1"/>
    <col min="772" max="772" width="9.7265625" style="192" bestFit="1" customWidth="1"/>
    <col min="773" max="773" width="10" style="192" bestFit="1" customWidth="1"/>
    <col min="774" max="774" width="8.81640625" style="192" bestFit="1" customWidth="1"/>
    <col min="775" max="775" width="22.81640625" style="192" customWidth="1"/>
    <col min="776" max="776" width="59.7265625" style="192" bestFit="1" customWidth="1"/>
    <col min="777" max="777" width="57.81640625" style="192" bestFit="1" customWidth="1"/>
    <col min="778" max="778" width="35.26953125" style="192" bestFit="1" customWidth="1"/>
    <col min="779" max="779" width="28.1796875" style="192" bestFit="1" customWidth="1"/>
    <col min="780" max="780" width="33.1796875" style="192" bestFit="1" customWidth="1"/>
    <col min="781" max="781" width="26" style="192" bestFit="1" customWidth="1"/>
    <col min="782" max="782" width="19.1796875" style="192" bestFit="1" customWidth="1"/>
    <col min="783" max="783" width="10.453125" style="192" customWidth="1"/>
    <col min="784" max="784" width="11.81640625" style="192" customWidth="1"/>
    <col min="785" max="785" width="14.7265625" style="192" customWidth="1"/>
    <col min="786" max="786" width="9" style="192" bestFit="1" customWidth="1"/>
    <col min="787" max="1026" width="9.1796875" style="192"/>
    <col min="1027" max="1027" width="4.7265625" style="192" bestFit="1" customWidth="1"/>
    <col min="1028" max="1028" width="9.7265625" style="192" bestFit="1" customWidth="1"/>
    <col min="1029" max="1029" width="10" style="192" bestFit="1" customWidth="1"/>
    <col min="1030" max="1030" width="8.81640625" style="192" bestFit="1" customWidth="1"/>
    <col min="1031" max="1031" width="22.81640625" style="192" customWidth="1"/>
    <col min="1032" max="1032" width="59.7265625" style="192" bestFit="1" customWidth="1"/>
    <col min="1033" max="1033" width="57.81640625" style="192" bestFit="1" customWidth="1"/>
    <col min="1034" max="1034" width="35.26953125" style="192" bestFit="1" customWidth="1"/>
    <col min="1035" max="1035" width="28.1796875" style="192" bestFit="1" customWidth="1"/>
    <col min="1036" max="1036" width="33.1796875" style="192" bestFit="1" customWidth="1"/>
    <col min="1037" max="1037" width="26" style="192" bestFit="1" customWidth="1"/>
    <col min="1038" max="1038" width="19.1796875" style="192" bestFit="1" customWidth="1"/>
    <col min="1039" max="1039" width="10.453125" style="192" customWidth="1"/>
    <col min="1040" max="1040" width="11.81640625" style="192" customWidth="1"/>
    <col min="1041" max="1041" width="14.7265625" style="192" customWidth="1"/>
    <col min="1042" max="1042" width="9" style="192" bestFit="1" customWidth="1"/>
    <col min="1043" max="1282" width="9.1796875" style="192"/>
    <col min="1283" max="1283" width="4.7265625" style="192" bestFit="1" customWidth="1"/>
    <col min="1284" max="1284" width="9.7265625" style="192" bestFit="1" customWidth="1"/>
    <col min="1285" max="1285" width="10" style="192" bestFit="1" customWidth="1"/>
    <col min="1286" max="1286" width="8.81640625" style="192" bestFit="1" customWidth="1"/>
    <col min="1287" max="1287" width="22.81640625" style="192" customWidth="1"/>
    <col min="1288" max="1288" width="59.7265625" style="192" bestFit="1" customWidth="1"/>
    <col min="1289" max="1289" width="57.81640625" style="192" bestFit="1" customWidth="1"/>
    <col min="1290" max="1290" width="35.26953125" style="192" bestFit="1" customWidth="1"/>
    <col min="1291" max="1291" width="28.1796875" style="192" bestFit="1" customWidth="1"/>
    <col min="1292" max="1292" width="33.1796875" style="192" bestFit="1" customWidth="1"/>
    <col min="1293" max="1293" width="26" style="192" bestFit="1" customWidth="1"/>
    <col min="1294" max="1294" width="19.1796875" style="192" bestFit="1" customWidth="1"/>
    <col min="1295" max="1295" width="10.453125" style="192" customWidth="1"/>
    <col min="1296" max="1296" width="11.81640625" style="192" customWidth="1"/>
    <col min="1297" max="1297" width="14.7265625" style="192" customWidth="1"/>
    <col min="1298" max="1298" width="9" style="192" bestFit="1" customWidth="1"/>
    <col min="1299" max="1538" width="9.1796875" style="192"/>
    <col min="1539" max="1539" width="4.7265625" style="192" bestFit="1" customWidth="1"/>
    <col min="1540" max="1540" width="9.7265625" style="192" bestFit="1" customWidth="1"/>
    <col min="1541" max="1541" width="10" style="192" bestFit="1" customWidth="1"/>
    <col min="1542" max="1542" width="8.81640625" style="192" bestFit="1" customWidth="1"/>
    <col min="1543" max="1543" width="22.81640625" style="192" customWidth="1"/>
    <col min="1544" max="1544" width="59.7265625" style="192" bestFit="1" customWidth="1"/>
    <col min="1545" max="1545" width="57.81640625" style="192" bestFit="1" customWidth="1"/>
    <col min="1546" max="1546" width="35.26953125" style="192" bestFit="1" customWidth="1"/>
    <col min="1547" max="1547" width="28.1796875" style="192" bestFit="1" customWidth="1"/>
    <col min="1548" max="1548" width="33.1796875" style="192" bestFit="1" customWidth="1"/>
    <col min="1549" max="1549" width="26" style="192" bestFit="1" customWidth="1"/>
    <col min="1550" max="1550" width="19.1796875" style="192" bestFit="1" customWidth="1"/>
    <col min="1551" max="1551" width="10.453125" style="192" customWidth="1"/>
    <col min="1552" max="1552" width="11.81640625" style="192" customWidth="1"/>
    <col min="1553" max="1553" width="14.7265625" style="192" customWidth="1"/>
    <col min="1554" max="1554" width="9" style="192" bestFit="1" customWidth="1"/>
    <col min="1555" max="1794" width="9.1796875" style="192"/>
    <col min="1795" max="1795" width="4.7265625" style="192" bestFit="1" customWidth="1"/>
    <col min="1796" max="1796" width="9.7265625" style="192" bestFit="1" customWidth="1"/>
    <col min="1797" max="1797" width="10" style="192" bestFit="1" customWidth="1"/>
    <col min="1798" max="1798" width="8.81640625" style="192" bestFit="1" customWidth="1"/>
    <col min="1799" max="1799" width="22.81640625" style="192" customWidth="1"/>
    <col min="1800" max="1800" width="59.7265625" style="192" bestFit="1" customWidth="1"/>
    <col min="1801" max="1801" width="57.81640625" style="192" bestFit="1" customWidth="1"/>
    <col min="1802" max="1802" width="35.26953125" style="192" bestFit="1" customWidth="1"/>
    <col min="1803" max="1803" width="28.1796875" style="192" bestFit="1" customWidth="1"/>
    <col min="1804" max="1804" width="33.1796875" style="192" bestFit="1" customWidth="1"/>
    <col min="1805" max="1805" width="26" style="192" bestFit="1" customWidth="1"/>
    <col min="1806" max="1806" width="19.1796875" style="192" bestFit="1" customWidth="1"/>
    <col min="1807" max="1807" width="10.453125" style="192" customWidth="1"/>
    <col min="1808" max="1808" width="11.81640625" style="192" customWidth="1"/>
    <col min="1809" max="1809" width="14.7265625" style="192" customWidth="1"/>
    <col min="1810" max="1810" width="9" style="192" bestFit="1" customWidth="1"/>
    <col min="1811" max="2050" width="9.1796875" style="192"/>
    <col min="2051" max="2051" width="4.7265625" style="192" bestFit="1" customWidth="1"/>
    <col min="2052" max="2052" width="9.7265625" style="192" bestFit="1" customWidth="1"/>
    <col min="2053" max="2053" width="10" style="192" bestFit="1" customWidth="1"/>
    <col min="2054" max="2054" width="8.81640625" style="192" bestFit="1" customWidth="1"/>
    <col min="2055" max="2055" width="22.81640625" style="192" customWidth="1"/>
    <col min="2056" max="2056" width="59.7265625" style="192" bestFit="1" customWidth="1"/>
    <col min="2057" max="2057" width="57.81640625" style="192" bestFit="1" customWidth="1"/>
    <col min="2058" max="2058" width="35.26953125" style="192" bestFit="1" customWidth="1"/>
    <col min="2059" max="2059" width="28.1796875" style="192" bestFit="1" customWidth="1"/>
    <col min="2060" max="2060" width="33.1796875" style="192" bestFit="1" customWidth="1"/>
    <col min="2061" max="2061" width="26" style="192" bestFit="1" customWidth="1"/>
    <col min="2062" max="2062" width="19.1796875" style="192" bestFit="1" customWidth="1"/>
    <col min="2063" max="2063" width="10.453125" style="192" customWidth="1"/>
    <col min="2064" max="2064" width="11.81640625" style="192" customWidth="1"/>
    <col min="2065" max="2065" width="14.7265625" style="192" customWidth="1"/>
    <col min="2066" max="2066" width="9" style="192" bestFit="1" customWidth="1"/>
    <col min="2067" max="2306" width="9.1796875" style="192"/>
    <col min="2307" max="2307" width="4.7265625" style="192" bestFit="1" customWidth="1"/>
    <col min="2308" max="2308" width="9.7265625" style="192" bestFit="1" customWidth="1"/>
    <col min="2309" max="2309" width="10" style="192" bestFit="1" customWidth="1"/>
    <col min="2310" max="2310" width="8.81640625" style="192" bestFit="1" customWidth="1"/>
    <col min="2311" max="2311" width="22.81640625" style="192" customWidth="1"/>
    <col min="2312" max="2312" width="59.7265625" style="192" bestFit="1" customWidth="1"/>
    <col min="2313" max="2313" width="57.81640625" style="192" bestFit="1" customWidth="1"/>
    <col min="2314" max="2314" width="35.26953125" style="192" bestFit="1" customWidth="1"/>
    <col min="2315" max="2315" width="28.1796875" style="192" bestFit="1" customWidth="1"/>
    <col min="2316" max="2316" width="33.1796875" style="192" bestFit="1" customWidth="1"/>
    <col min="2317" max="2317" width="26" style="192" bestFit="1" customWidth="1"/>
    <col min="2318" max="2318" width="19.1796875" style="192" bestFit="1" customWidth="1"/>
    <col min="2319" max="2319" width="10.453125" style="192" customWidth="1"/>
    <col min="2320" max="2320" width="11.81640625" style="192" customWidth="1"/>
    <col min="2321" max="2321" width="14.7265625" style="192" customWidth="1"/>
    <col min="2322" max="2322" width="9" style="192" bestFit="1" customWidth="1"/>
    <col min="2323" max="2562" width="9.1796875" style="192"/>
    <col min="2563" max="2563" width="4.7265625" style="192" bestFit="1" customWidth="1"/>
    <col min="2564" max="2564" width="9.7265625" style="192" bestFit="1" customWidth="1"/>
    <col min="2565" max="2565" width="10" style="192" bestFit="1" customWidth="1"/>
    <col min="2566" max="2566" width="8.81640625" style="192" bestFit="1" customWidth="1"/>
    <col min="2567" max="2567" width="22.81640625" style="192" customWidth="1"/>
    <col min="2568" max="2568" width="59.7265625" style="192" bestFit="1" customWidth="1"/>
    <col min="2569" max="2569" width="57.81640625" style="192" bestFit="1" customWidth="1"/>
    <col min="2570" max="2570" width="35.26953125" style="192" bestFit="1" customWidth="1"/>
    <col min="2571" max="2571" width="28.1796875" style="192" bestFit="1" customWidth="1"/>
    <col min="2572" max="2572" width="33.1796875" style="192" bestFit="1" customWidth="1"/>
    <col min="2573" max="2573" width="26" style="192" bestFit="1" customWidth="1"/>
    <col min="2574" max="2574" width="19.1796875" style="192" bestFit="1" customWidth="1"/>
    <col min="2575" max="2575" width="10.453125" style="192" customWidth="1"/>
    <col min="2576" max="2576" width="11.81640625" style="192" customWidth="1"/>
    <col min="2577" max="2577" width="14.7265625" style="192" customWidth="1"/>
    <col min="2578" max="2578" width="9" style="192" bestFit="1" customWidth="1"/>
    <col min="2579" max="2818" width="9.1796875" style="192"/>
    <col min="2819" max="2819" width="4.7265625" style="192" bestFit="1" customWidth="1"/>
    <col min="2820" max="2820" width="9.7265625" style="192" bestFit="1" customWidth="1"/>
    <col min="2821" max="2821" width="10" style="192" bestFit="1" customWidth="1"/>
    <col min="2822" max="2822" width="8.81640625" style="192" bestFit="1" customWidth="1"/>
    <col min="2823" max="2823" width="22.81640625" style="192" customWidth="1"/>
    <col min="2824" max="2824" width="59.7265625" style="192" bestFit="1" customWidth="1"/>
    <col min="2825" max="2825" width="57.81640625" style="192" bestFit="1" customWidth="1"/>
    <col min="2826" max="2826" width="35.26953125" style="192" bestFit="1" customWidth="1"/>
    <col min="2827" max="2827" width="28.1796875" style="192" bestFit="1" customWidth="1"/>
    <col min="2828" max="2828" width="33.1796875" style="192" bestFit="1" customWidth="1"/>
    <col min="2829" max="2829" width="26" style="192" bestFit="1" customWidth="1"/>
    <col min="2830" max="2830" width="19.1796875" style="192" bestFit="1" customWidth="1"/>
    <col min="2831" max="2831" width="10.453125" style="192" customWidth="1"/>
    <col min="2832" max="2832" width="11.81640625" style="192" customWidth="1"/>
    <col min="2833" max="2833" width="14.7265625" style="192" customWidth="1"/>
    <col min="2834" max="2834" width="9" style="192" bestFit="1" customWidth="1"/>
    <col min="2835" max="3074" width="9.1796875" style="192"/>
    <col min="3075" max="3075" width="4.7265625" style="192" bestFit="1" customWidth="1"/>
    <col min="3076" max="3076" width="9.7265625" style="192" bestFit="1" customWidth="1"/>
    <col min="3077" max="3077" width="10" style="192" bestFit="1" customWidth="1"/>
    <col min="3078" max="3078" width="8.81640625" style="192" bestFit="1" customWidth="1"/>
    <col min="3079" max="3079" width="22.81640625" style="192" customWidth="1"/>
    <col min="3080" max="3080" width="59.7265625" style="192" bestFit="1" customWidth="1"/>
    <col min="3081" max="3081" width="57.81640625" style="192" bestFit="1" customWidth="1"/>
    <col min="3082" max="3082" width="35.26953125" style="192" bestFit="1" customWidth="1"/>
    <col min="3083" max="3083" width="28.1796875" style="192" bestFit="1" customWidth="1"/>
    <col min="3084" max="3084" width="33.1796875" style="192" bestFit="1" customWidth="1"/>
    <col min="3085" max="3085" width="26" style="192" bestFit="1" customWidth="1"/>
    <col min="3086" max="3086" width="19.1796875" style="192" bestFit="1" customWidth="1"/>
    <col min="3087" max="3087" width="10.453125" style="192" customWidth="1"/>
    <col min="3088" max="3088" width="11.81640625" style="192" customWidth="1"/>
    <col min="3089" max="3089" width="14.7265625" style="192" customWidth="1"/>
    <col min="3090" max="3090" width="9" style="192" bestFit="1" customWidth="1"/>
    <col min="3091" max="3330" width="9.1796875" style="192"/>
    <col min="3331" max="3331" width="4.7265625" style="192" bestFit="1" customWidth="1"/>
    <col min="3332" max="3332" width="9.7265625" style="192" bestFit="1" customWidth="1"/>
    <col min="3333" max="3333" width="10" style="192" bestFit="1" customWidth="1"/>
    <col min="3334" max="3334" width="8.81640625" style="192" bestFit="1" customWidth="1"/>
    <col min="3335" max="3335" width="22.81640625" style="192" customWidth="1"/>
    <col min="3336" max="3336" width="59.7265625" style="192" bestFit="1" customWidth="1"/>
    <col min="3337" max="3337" width="57.81640625" style="192" bestFit="1" customWidth="1"/>
    <col min="3338" max="3338" width="35.26953125" style="192" bestFit="1" customWidth="1"/>
    <col min="3339" max="3339" width="28.1796875" style="192" bestFit="1" customWidth="1"/>
    <col min="3340" max="3340" width="33.1796875" style="192" bestFit="1" customWidth="1"/>
    <col min="3341" max="3341" width="26" style="192" bestFit="1" customWidth="1"/>
    <col min="3342" max="3342" width="19.1796875" style="192" bestFit="1" customWidth="1"/>
    <col min="3343" max="3343" width="10.453125" style="192" customWidth="1"/>
    <col min="3344" max="3344" width="11.81640625" style="192" customWidth="1"/>
    <col min="3345" max="3345" width="14.7265625" style="192" customWidth="1"/>
    <col min="3346" max="3346" width="9" style="192" bestFit="1" customWidth="1"/>
    <col min="3347" max="3586" width="9.1796875" style="192"/>
    <col min="3587" max="3587" width="4.7265625" style="192" bestFit="1" customWidth="1"/>
    <col min="3588" max="3588" width="9.7265625" style="192" bestFit="1" customWidth="1"/>
    <col min="3589" max="3589" width="10" style="192" bestFit="1" customWidth="1"/>
    <col min="3590" max="3590" width="8.81640625" style="192" bestFit="1" customWidth="1"/>
    <col min="3591" max="3591" width="22.81640625" style="192" customWidth="1"/>
    <col min="3592" max="3592" width="59.7265625" style="192" bestFit="1" customWidth="1"/>
    <col min="3593" max="3593" width="57.81640625" style="192" bestFit="1" customWidth="1"/>
    <col min="3594" max="3594" width="35.26953125" style="192" bestFit="1" customWidth="1"/>
    <col min="3595" max="3595" width="28.1796875" style="192" bestFit="1" customWidth="1"/>
    <col min="3596" max="3596" width="33.1796875" style="192" bestFit="1" customWidth="1"/>
    <col min="3597" max="3597" width="26" style="192" bestFit="1" customWidth="1"/>
    <col min="3598" max="3598" width="19.1796875" style="192" bestFit="1" customWidth="1"/>
    <col min="3599" max="3599" width="10.453125" style="192" customWidth="1"/>
    <col min="3600" max="3600" width="11.81640625" style="192" customWidth="1"/>
    <col min="3601" max="3601" width="14.7265625" style="192" customWidth="1"/>
    <col min="3602" max="3602" width="9" style="192" bestFit="1" customWidth="1"/>
    <col min="3603" max="3842" width="9.1796875" style="192"/>
    <col min="3843" max="3843" width="4.7265625" style="192" bestFit="1" customWidth="1"/>
    <col min="3844" max="3844" width="9.7265625" style="192" bestFit="1" customWidth="1"/>
    <col min="3845" max="3845" width="10" style="192" bestFit="1" customWidth="1"/>
    <col min="3846" max="3846" width="8.81640625" style="192" bestFit="1" customWidth="1"/>
    <col min="3847" max="3847" width="22.81640625" style="192" customWidth="1"/>
    <col min="3848" max="3848" width="59.7265625" style="192" bestFit="1" customWidth="1"/>
    <col min="3849" max="3849" width="57.81640625" style="192" bestFit="1" customWidth="1"/>
    <col min="3850" max="3850" width="35.26953125" style="192" bestFit="1" customWidth="1"/>
    <col min="3851" max="3851" width="28.1796875" style="192" bestFit="1" customWidth="1"/>
    <col min="3852" max="3852" width="33.1796875" style="192" bestFit="1" customWidth="1"/>
    <col min="3853" max="3853" width="26" style="192" bestFit="1" customWidth="1"/>
    <col min="3854" max="3854" width="19.1796875" style="192" bestFit="1" customWidth="1"/>
    <col min="3855" max="3855" width="10.453125" style="192" customWidth="1"/>
    <col min="3856" max="3856" width="11.81640625" style="192" customWidth="1"/>
    <col min="3857" max="3857" width="14.7265625" style="192" customWidth="1"/>
    <col min="3858" max="3858" width="9" style="192" bestFit="1" customWidth="1"/>
    <col min="3859" max="4098" width="9.1796875" style="192"/>
    <col min="4099" max="4099" width="4.7265625" style="192" bestFit="1" customWidth="1"/>
    <col min="4100" max="4100" width="9.7265625" style="192" bestFit="1" customWidth="1"/>
    <col min="4101" max="4101" width="10" style="192" bestFit="1" customWidth="1"/>
    <col min="4102" max="4102" width="8.81640625" style="192" bestFit="1" customWidth="1"/>
    <col min="4103" max="4103" width="22.81640625" style="192" customWidth="1"/>
    <col min="4104" max="4104" width="59.7265625" style="192" bestFit="1" customWidth="1"/>
    <col min="4105" max="4105" width="57.81640625" style="192" bestFit="1" customWidth="1"/>
    <col min="4106" max="4106" width="35.26953125" style="192" bestFit="1" customWidth="1"/>
    <col min="4107" max="4107" width="28.1796875" style="192" bestFit="1" customWidth="1"/>
    <col min="4108" max="4108" width="33.1796875" style="192" bestFit="1" customWidth="1"/>
    <col min="4109" max="4109" width="26" style="192" bestFit="1" customWidth="1"/>
    <col min="4110" max="4110" width="19.1796875" style="192" bestFit="1" customWidth="1"/>
    <col min="4111" max="4111" width="10.453125" style="192" customWidth="1"/>
    <col min="4112" max="4112" width="11.81640625" style="192" customWidth="1"/>
    <col min="4113" max="4113" width="14.7265625" style="192" customWidth="1"/>
    <col min="4114" max="4114" width="9" style="192" bestFit="1" customWidth="1"/>
    <col min="4115" max="4354" width="9.1796875" style="192"/>
    <col min="4355" max="4355" width="4.7265625" style="192" bestFit="1" customWidth="1"/>
    <col min="4356" max="4356" width="9.7265625" style="192" bestFit="1" customWidth="1"/>
    <col min="4357" max="4357" width="10" style="192" bestFit="1" customWidth="1"/>
    <col min="4358" max="4358" width="8.81640625" style="192" bestFit="1" customWidth="1"/>
    <col min="4359" max="4359" width="22.81640625" style="192" customWidth="1"/>
    <col min="4360" max="4360" width="59.7265625" style="192" bestFit="1" customWidth="1"/>
    <col min="4361" max="4361" width="57.81640625" style="192" bestFit="1" customWidth="1"/>
    <col min="4362" max="4362" width="35.26953125" style="192" bestFit="1" customWidth="1"/>
    <col min="4363" max="4363" width="28.1796875" style="192" bestFit="1" customWidth="1"/>
    <col min="4364" max="4364" width="33.1796875" style="192" bestFit="1" customWidth="1"/>
    <col min="4365" max="4365" width="26" style="192" bestFit="1" customWidth="1"/>
    <col min="4366" max="4366" width="19.1796875" style="192" bestFit="1" customWidth="1"/>
    <col min="4367" max="4367" width="10.453125" style="192" customWidth="1"/>
    <col min="4368" max="4368" width="11.81640625" style="192" customWidth="1"/>
    <col min="4369" max="4369" width="14.7265625" style="192" customWidth="1"/>
    <col min="4370" max="4370" width="9" style="192" bestFit="1" customWidth="1"/>
    <col min="4371" max="4610" width="9.1796875" style="192"/>
    <col min="4611" max="4611" width="4.7265625" style="192" bestFit="1" customWidth="1"/>
    <col min="4612" max="4612" width="9.7265625" style="192" bestFit="1" customWidth="1"/>
    <col min="4613" max="4613" width="10" style="192" bestFit="1" customWidth="1"/>
    <col min="4614" max="4614" width="8.81640625" style="192" bestFit="1" customWidth="1"/>
    <col min="4615" max="4615" width="22.81640625" style="192" customWidth="1"/>
    <col min="4616" max="4616" width="59.7265625" style="192" bestFit="1" customWidth="1"/>
    <col min="4617" max="4617" width="57.81640625" style="192" bestFit="1" customWidth="1"/>
    <col min="4618" max="4618" width="35.26953125" style="192" bestFit="1" customWidth="1"/>
    <col min="4619" max="4619" width="28.1796875" style="192" bestFit="1" customWidth="1"/>
    <col min="4620" max="4620" width="33.1796875" style="192" bestFit="1" customWidth="1"/>
    <col min="4621" max="4621" width="26" style="192" bestFit="1" customWidth="1"/>
    <col min="4622" max="4622" width="19.1796875" style="192" bestFit="1" customWidth="1"/>
    <col min="4623" max="4623" width="10.453125" style="192" customWidth="1"/>
    <col min="4624" max="4624" width="11.81640625" style="192" customWidth="1"/>
    <col min="4625" max="4625" width="14.7265625" style="192" customWidth="1"/>
    <col min="4626" max="4626" width="9" style="192" bestFit="1" customWidth="1"/>
    <col min="4627" max="4866" width="9.1796875" style="192"/>
    <col min="4867" max="4867" width="4.7265625" style="192" bestFit="1" customWidth="1"/>
    <col min="4868" max="4868" width="9.7265625" style="192" bestFit="1" customWidth="1"/>
    <col min="4869" max="4869" width="10" style="192" bestFit="1" customWidth="1"/>
    <col min="4870" max="4870" width="8.81640625" style="192" bestFit="1" customWidth="1"/>
    <col min="4871" max="4871" width="22.81640625" style="192" customWidth="1"/>
    <col min="4872" max="4872" width="59.7265625" style="192" bestFit="1" customWidth="1"/>
    <col min="4873" max="4873" width="57.81640625" style="192" bestFit="1" customWidth="1"/>
    <col min="4874" max="4874" width="35.26953125" style="192" bestFit="1" customWidth="1"/>
    <col min="4875" max="4875" width="28.1796875" style="192" bestFit="1" customWidth="1"/>
    <col min="4876" max="4876" width="33.1796875" style="192" bestFit="1" customWidth="1"/>
    <col min="4877" max="4877" width="26" style="192" bestFit="1" customWidth="1"/>
    <col min="4878" max="4878" width="19.1796875" style="192" bestFit="1" customWidth="1"/>
    <col min="4879" max="4879" width="10.453125" style="192" customWidth="1"/>
    <col min="4880" max="4880" width="11.81640625" style="192" customWidth="1"/>
    <col min="4881" max="4881" width="14.7265625" style="192" customWidth="1"/>
    <col min="4882" max="4882" width="9" style="192" bestFit="1" customWidth="1"/>
    <col min="4883" max="5122" width="9.1796875" style="192"/>
    <col min="5123" max="5123" width="4.7265625" style="192" bestFit="1" customWidth="1"/>
    <col min="5124" max="5124" width="9.7265625" style="192" bestFit="1" customWidth="1"/>
    <col min="5125" max="5125" width="10" style="192" bestFit="1" customWidth="1"/>
    <col min="5126" max="5126" width="8.81640625" style="192" bestFit="1" customWidth="1"/>
    <col min="5127" max="5127" width="22.81640625" style="192" customWidth="1"/>
    <col min="5128" max="5128" width="59.7265625" style="192" bestFit="1" customWidth="1"/>
    <col min="5129" max="5129" width="57.81640625" style="192" bestFit="1" customWidth="1"/>
    <col min="5130" max="5130" width="35.26953125" style="192" bestFit="1" customWidth="1"/>
    <col min="5131" max="5131" width="28.1796875" style="192" bestFit="1" customWidth="1"/>
    <col min="5132" max="5132" width="33.1796875" style="192" bestFit="1" customWidth="1"/>
    <col min="5133" max="5133" width="26" style="192" bestFit="1" customWidth="1"/>
    <col min="5134" max="5134" width="19.1796875" style="192" bestFit="1" customWidth="1"/>
    <col min="5135" max="5135" width="10.453125" style="192" customWidth="1"/>
    <col min="5136" max="5136" width="11.81640625" style="192" customWidth="1"/>
    <col min="5137" max="5137" width="14.7265625" style="192" customWidth="1"/>
    <col min="5138" max="5138" width="9" style="192" bestFit="1" customWidth="1"/>
    <col min="5139" max="5378" width="9.1796875" style="192"/>
    <col min="5379" max="5379" width="4.7265625" style="192" bestFit="1" customWidth="1"/>
    <col min="5380" max="5380" width="9.7265625" style="192" bestFit="1" customWidth="1"/>
    <col min="5381" max="5381" width="10" style="192" bestFit="1" customWidth="1"/>
    <col min="5382" max="5382" width="8.81640625" style="192" bestFit="1" customWidth="1"/>
    <col min="5383" max="5383" width="22.81640625" style="192" customWidth="1"/>
    <col min="5384" max="5384" width="59.7265625" style="192" bestFit="1" customWidth="1"/>
    <col min="5385" max="5385" width="57.81640625" style="192" bestFit="1" customWidth="1"/>
    <col min="5386" max="5386" width="35.26953125" style="192" bestFit="1" customWidth="1"/>
    <col min="5387" max="5387" width="28.1796875" style="192" bestFit="1" customWidth="1"/>
    <col min="5388" max="5388" width="33.1796875" style="192" bestFit="1" customWidth="1"/>
    <col min="5389" max="5389" width="26" style="192" bestFit="1" customWidth="1"/>
    <col min="5390" max="5390" width="19.1796875" style="192" bestFit="1" customWidth="1"/>
    <col min="5391" max="5391" width="10.453125" style="192" customWidth="1"/>
    <col min="5392" max="5392" width="11.81640625" style="192" customWidth="1"/>
    <col min="5393" max="5393" width="14.7265625" style="192" customWidth="1"/>
    <col min="5394" max="5394" width="9" style="192" bestFit="1" customWidth="1"/>
    <col min="5395" max="5634" width="9.1796875" style="192"/>
    <col min="5635" max="5635" width="4.7265625" style="192" bestFit="1" customWidth="1"/>
    <col min="5636" max="5636" width="9.7265625" style="192" bestFit="1" customWidth="1"/>
    <col min="5637" max="5637" width="10" style="192" bestFit="1" customWidth="1"/>
    <col min="5638" max="5638" width="8.81640625" style="192" bestFit="1" customWidth="1"/>
    <col min="5639" max="5639" width="22.81640625" style="192" customWidth="1"/>
    <col min="5640" max="5640" width="59.7265625" style="192" bestFit="1" customWidth="1"/>
    <col min="5641" max="5641" width="57.81640625" style="192" bestFit="1" customWidth="1"/>
    <col min="5642" max="5642" width="35.26953125" style="192" bestFit="1" customWidth="1"/>
    <col min="5643" max="5643" width="28.1796875" style="192" bestFit="1" customWidth="1"/>
    <col min="5644" max="5644" width="33.1796875" style="192" bestFit="1" customWidth="1"/>
    <col min="5645" max="5645" width="26" style="192" bestFit="1" customWidth="1"/>
    <col min="5646" max="5646" width="19.1796875" style="192" bestFit="1" customWidth="1"/>
    <col min="5647" max="5647" width="10.453125" style="192" customWidth="1"/>
    <col min="5648" max="5648" width="11.81640625" style="192" customWidth="1"/>
    <col min="5649" max="5649" width="14.7265625" style="192" customWidth="1"/>
    <col min="5650" max="5650" width="9" style="192" bestFit="1" customWidth="1"/>
    <col min="5651" max="5890" width="9.1796875" style="192"/>
    <col min="5891" max="5891" width="4.7265625" style="192" bestFit="1" customWidth="1"/>
    <col min="5892" max="5892" width="9.7265625" style="192" bestFit="1" customWidth="1"/>
    <col min="5893" max="5893" width="10" style="192" bestFit="1" customWidth="1"/>
    <col min="5894" max="5894" width="8.81640625" style="192" bestFit="1" customWidth="1"/>
    <col min="5895" max="5895" width="22.81640625" style="192" customWidth="1"/>
    <col min="5896" max="5896" width="59.7265625" style="192" bestFit="1" customWidth="1"/>
    <col min="5897" max="5897" width="57.81640625" style="192" bestFit="1" customWidth="1"/>
    <col min="5898" max="5898" width="35.26953125" style="192" bestFit="1" customWidth="1"/>
    <col min="5899" max="5899" width="28.1796875" style="192" bestFit="1" customWidth="1"/>
    <col min="5900" max="5900" width="33.1796875" style="192" bestFit="1" customWidth="1"/>
    <col min="5901" max="5901" width="26" style="192" bestFit="1" customWidth="1"/>
    <col min="5902" max="5902" width="19.1796875" style="192" bestFit="1" customWidth="1"/>
    <col min="5903" max="5903" width="10.453125" style="192" customWidth="1"/>
    <col min="5904" max="5904" width="11.81640625" style="192" customWidth="1"/>
    <col min="5905" max="5905" width="14.7265625" style="192" customWidth="1"/>
    <col min="5906" max="5906" width="9" style="192" bestFit="1" customWidth="1"/>
    <col min="5907" max="6146" width="9.1796875" style="192"/>
    <col min="6147" max="6147" width="4.7265625" style="192" bestFit="1" customWidth="1"/>
    <col min="6148" max="6148" width="9.7265625" style="192" bestFit="1" customWidth="1"/>
    <col min="6149" max="6149" width="10" style="192" bestFit="1" customWidth="1"/>
    <col min="6150" max="6150" width="8.81640625" style="192" bestFit="1" customWidth="1"/>
    <col min="6151" max="6151" width="22.81640625" style="192" customWidth="1"/>
    <col min="6152" max="6152" width="59.7265625" style="192" bestFit="1" customWidth="1"/>
    <col min="6153" max="6153" width="57.81640625" style="192" bestFit="1" customWidth="1"/>
    <col min="6154" max="6154" width="35.26953125" style="192" bestFit="1" customWidth="1"/>
    <col min="6155" max="6155" width="28.1796875" style="192" bestFit="1" customWidth="1"/>
    <col min="6156" max="6156" width="33.1796875" style="192" bestFit="1" customWidth="1"/>
    <col min="6157" max="6157" width="26" style="192" bestFit="1" customWidth="1"/>
    <col min="6158" max="6158" width="19.1796875" style="192" bestFit="1" customWidth="1"/>
    <col min="6159" max="6159" width="10.453125" style="192" customWidth="1"/>
    <col min="6160" max="6160" width="11.81640625" style="192" customWidth="1"/>
    <col min="6161" max="6161" width="14.7265625" style="192" customWidth="1"/>
    <col min="6162" max="6162" width="9" style="192" bestFit="1" customWidth="1"/>
    <col min="6163" max="6402" width="9.1796875" style="192"/>
    <col min="6403" max="6403" width="4.7265625" style="192" bestFit="1" customWidth="1"/>
    <col min="6404" max="6404" width="9.7265625" style="192" bestFit="1" customWidth="1"/>
    <col min="6405" max="6405" width="10" style="192" bestFit="1" customWidth="1"/>
    <col min="6406" max="6406" width="8.81640625" style="192" bestFit="1" customWidth="1"/>
    <col min="6407" max="6407" width="22.81640625" style="192" customWidth="1"/>
    <col min="6408" max="6408" width="59.7265625" style="192" bestFit="1" customWidth="1"/>
    <col min="6409" max="6409" width="57.81640625" style="192" bestFit="1" customWidth="1"/>
    <col min="6410" max="6410" width="35.26953125" style="192" bestFit="1" customWidth="1"/>
    <col min="6411" max="6411" width="28.1796875" style="192" bestFit="1" customWidth="1"/>
    <col min="6412" max="6412" width="33.1796875" style="192" bestFit="1" customWidth="1"/>
    <col min="6413" max="6413" width="26" style="192" bestFit="1" customWidth="1"/>
    <col min="6414" max="6414" width="19.1796875" style="192" bestFit="1" customWidth="1"/>
    <col min="6415" max="6415" width="10.453125" style="192" customWidth="1"/>
    <col min="6416" max="6416" width="11.81640625" style="192" customWidth="1"/>
    <col min="6417" max="6417" width="14.7265625" style="192" customWidth="1"/>
    <col min="6418" max="6418" width="9" style="192" bestFit="1" customWidth="1"/>
    <col min="6419" max="6658" width="9.1796875" style="192"/>
    <col min="6659" max="6659" width="4.7265625" style="192" bestFit="1" customWidth="1"/>
    <col min="6660" max="6660" width="9.7265625" style="192" bestFit="1" customWidth="1"/>
    <col min="6661" max="6661" width="10" style="192" bestFit="1" customWidth="1"/>
    <col min="6662" max="6662" width="8.81640625" style="192" bestFit="1" customWidth="1"/>
    <col min="6663" max="6663" width="22.81640625" style="192" customWidth="1"/>
    <col min="6664" max="6664" width="59.7265625" style="192" bestFit="1" customWidth="1"/>
    <col min="6665" max="6665" width="57.81640625" style="192" bestFit="1" customWidth="1"/>
    <col min="6666" max="6666" width="35.26953125" style="192" bestFit="1" customWidth="1"/>
    <col min="6667" max="6667" width="28.1796875" style="192" bestFit="1" customWidth="1"/>
    <col min="6668" max="6668" width="33.1796875" style="192" bestFit="1" customWidth="1"/>
    <col min="6669" max="6669" width="26" style="192" bestFit="1" customWidth="1"/>
    <col min="6670" max="6670" width="19.1796875" style="192" bestFit="1" customWidth="1"/>
    <col min="6671" max="6671" width="10.453125" style="192" customWidth="1"/>
    <col min="6672" max="6672" width="11.81640625" style="192" customWidth="1"/>
    <col min="6673" max="6673" width="14.7265625" style="192" customWidth="1"/>
    <col min="6674" max="6674" width="9" style="192" bestFit="1" customWidth="1"/>
    <col min="6675" max="6914" width="9.1796875" style="192"/>
    <col min="6915" max="6915" width="4.7265625" style="192" bestFit="1" customWidth="1"/>
    <col min="6916" max="6916" width="9.7265625" style="192" bestFit="1" customWidth="1"/>
    <col min="6917" max="6917" width="10" style="192" bestFit="1" customWidth="1"/>
    <col min="6918" max="6918" width="8.81640625" style="192" bestFit="1" customWidth="1"/>
    <col min="6919" max="6919" width="22.81640625" style="192" customWidth="1"/>
    <col min="6920" max="6920" width="59.7265625" style="192" bestFit="1" customWidth="1"/>
    <col min="6921" max="6921" width="57.81640625" style="192" bestFit="1" customWidth="1"/>
    <col min="6922" max="6922" width="35.26953125" style="192" bestFit="1" customWidth="1"/>
    <col min="6923" max="6923" width="28.1796875" style="192" bestFit="1" customWidth="1"/>
    <col min="6924" max="6924" width="33.1796875" style="192" bestFit="1" customWidth="1"/>
    <col min="6925" max="6925" width="26" style="192" bestFit="1" customWidth="1"/>
    <col min="6926" max="6926" width="19.1796875" style="192" bestFit="1" customWidth="1"/>
    <col min="6927" max="6927" width="10.453125" style="192" customWidth="1"/>
    <col min="6928" max="6928" width="11.81640625" style="192" customWidth="1"/>
    <col min="6929" max="6929" width="14.7265625" style="192" customWidth="1"/>
    <col min="6930" max="6930" width="9" style="192" bestFit="1" customWidth="1"/>
    <col min="6931" max="7170" width="9.1796875" style="192"/>
    <col min="7171" max="7171" width="4.7265625" style="192" bestFit="1" customWidth="1"/>
    <col min="7172" max="7172" width="9.7265625" style="192" bestFit="1" customWidth="1"/>
    <col min="7173" max="7173" width="10" style="192" bestFit="1" customWidth="1"/>
    <col min="7174" max="7174" width="8.81640625" style="192" bestFit="1" customWidth="1"/>
    <col min="7175" max="7175" width="22.81640625" style="192" customWidth="1"/>
    <col min="7176" max="7176" width="59.7265625" style="192" bestFit="1" customWidth="1"/>
    <col min="7177" max="7177" width="57.81640625" style="192" bestFit="1" customWidth="1"/>
    <col min="7178" max="7178" width="35.26953125" style="192" bestFit="1" customWidth="1"/>
    <col min="7179" max="7179" width="28.1796875" style="192" bestFit="1" customWidth="1"/>
    <col min="7180" max="7180" width="33.1796875" style="192" bestFit="1" customWidth="1"/>
    <col min="7181" max="7181" width="26" style="192" bestFit="1" customWidth="1"/>
    <col min="7182" max="7182" width="19.1796875" style="192" bestFit="1" customWidth="1"/>
    <col min="7183" max="7183" width="10.453125" style="192" customWidth="1"/>
    <col min="7184" max="7184" width="11.81640625" style="192" customWidth="1"/>
    <col min="7185" max="7185" width="14.7265625" style="192" customWidth="1"/>
    <col min="7186" max="7186" width="9" style="192" bestFit="1" customWidth="1"/>
    <col min="7187" max="7426" width="9.1796875" style="192"/>
    <col min="7427" max="7427" width="4.7265625" style="192" bestFit="1" customWidth="1"/>
    <col min="7428" max="7428" width="9.7265625" style="192" bestFit="1" customWidth="1"/>
    <col min="7429" max="7429" width="10" style="192" bestFit="1" customWidth="1"/>
    <col min="7430" max="7430" width="8.81640625" style="192" bestFit="1" customWidth="1"/>
    <col min="7431" max="7431" width="22.81640625" style="192" customWidth="1"/>
    <col min="7432" max="7432" width="59.7265625" style="192" bestFit="1" customWidth="1"/>
    <col min="7433" max="7433" width="57.81640625" style="192" bestFit="1" customWidth="1"/>
    <col min="7434" max="7434" width="35.26953125" style="192" bestFit="1" customWidth="1"/>
    <col min="7435" max="7435" width="28.1796875" style="192" bestFit="1" customWidth="1"/>
    <col min="7436" max="7436" width="33.1796875" style="192" bestFit="1" customWidth="1"/>
    <col min="7437" max="7437" width="26" style="192" bestFit="1" customWidth="1"/>
    <col min="7438" max="7438" width="19.1796875" style="192" bestFit="1" customWidth="1"/>
    <col min="7439" max="7439" width="10.453125" style="192" customWidth="1"/>
    <col min="7440" max="7440" width="11.81640625" style="192" customWidth="1"/>
    <col min="7441" max="7441" width="14.7265625" style="192" customWidth="1"/>
    <col min="7442" max="7442" width="9" style="192" bestFit="1" customWidth="1"/>
    <col min="7443" max="7682" width="9.1796875" style="192"/>
    <col min="7683" max="7683" width="4.7265625" style="192" bestFit="1" customWidth="1"/>
    <col min="7684" max="7684" width="9.7265625" style="192" bestFit="1" customWidth="1"/>
    <col min="7685" max="7685" width="10" style="192" bestFit="1" customWidth="1"/>
    <col min="7686" max="7686" width="8.81640625" style="192" bestFit="1" customWidth="1"/>
    <col min="7687" max="7687" width="22.81640625" style="192" customWidth="1"/>
    <col min="7688" max="7688" width="59.7265625" style="192" bestFit="1" customWidth="1"/>
    <col min="7689" max="7689" width="57.81640625" style="192" bestFit="1" customWidth="1"/>
    <col min="7690" max="7690" width="35.26953125" style="192" bestFit="1" customWidth="1"/>
    <col min="7691" max="7691" width="28.1796875" style="192" bestFit="1" customWidth="1"/>
    <col min="7692" max="7692" width="33.1796875" style="192" bestFit="1" customWidth="1"/>
    <col min="7693" max="7693" width="26" style="192" bestFit="1" customWidth="1"/>
    <col min="7694" max="7694" width="19.1796875" style="192" bestFit="1" customWidth="1"/>
    <col min="7695" max="7695" width="10.453125" style="192" customWidth="1"/>
    <col min="7696" max="7696" width="11.81640625" style="192" customWidth="1"/>
    <col min="7697" max="7697" width="14.7265625" style="192" customWidth="1"/>
    <col min="7698" max="7698" width="9" style="192" bestFit="1" customWidth="1"/>
    <col min="7699" max="7938" width="9.1796875" style="192"/>
    <col min="7939" max="7939" width="4.7265625" style="192" bestFit="1" customWidth="1"/>
    <col min="7940" max="7940" width="9.7265625" style="192" bestFit="1" customWidth="1"/>
    <col min="7941" max="7941" width="10" style="192" bestFit="1" customWidth="1"/>
    <col min="7942" max="7942" width="8.81640625" style="192" bestFit="1" customWidth="1"/>
    <col min="7943" max="7943" width="22.81640625" style="192" customWidth="1"/>
    <col min="7944" max="7944" width="59.7265625" style="192" bestFit="1" customWidth="1"/>
    <col min="7945" max="7945" width="57.81640625" style="192" bestFit="1" customWidth="1"/>
    <col min="7946" max="7946" width="35.26953125" style="192" bestFit="1" customWidth="1"/>
    <col min="7947" max="7947" width="28.1796875" style="192" bestFit="1" customWidth="1"/>
    <col min="7948" max="7948" width="33.1796875" style="192" bestFit="1" customWidth="1"/>
    <col min="7949" max="7949" width="26" style="192" bestFit="1" customWidth="1"/>
    <col min="7950" max="7950" width="19.1796875" style="192" bestFit="1" customWidth="1"/>
    <col min="7951" max="7951" width="10.453125" style="192" customWidth="1"/>
    <col min="7952" max="7952" width="11.81640625" style="192" customWidth="1"/>
    <col min="7953" max="7953" width="14.7265625" style="192" customWidth="1"/>
    <col min="7954" max="7954" width="9" style="192" bestFit="1" customWidth="1"/>
    <col min="7955" max="8194" width="9.1796875" style="192"/>
    <col min="8195" max="8195" width="4.7265625" style="192" bestFit="1" customWidth="1"/>
    <col min="8196" max="8196" width="9.7265625" style="192" bestFit="1" customWidth="1"/>
    <col min="8197" max="8197" width="10" style="192" bestFit="1" customWidth="1"/>
    <col min="8198" max="8198" width="8.81640625" style="192" bestFit="1" customWidth="1"/>
    <col min="8199" max="8199" width="22.81640625" style="192" customWidth="1"/>
    <col min="8200" max="8200" width="59.7265625" style="192" bestFit="1" customWidth="1"/>
    <col min="8201" max="8201" width="57.81640625" style="192" bestFit="1" customWidth="1"/>
    <col min="8202" max="8202" width="35.26953125" style="192" bestFit="1" customWidth="1"/>
    <col min="8203" max="8203" width="28.1796875" style="192" bestFit="1" customWidth="1"/>
    <col min="8204" max="8204" width="33.1796875" style="192" bestFit="1" customWidth="1"/>
    <col min="8205" max="8205" width="26" style="192" bestFit="1" customWidth="1"/>
    <col min="8206" max="8206" width="19.1796875" style="192" bestFit="1" customWidth="1"/>
    <col min="8207" max="8207" width="10.453125" style="192" customWidth="1"/>
    <col min="8208" max="8208" width="11.81640625" style="192" customWidth="1"/>
    <col min="8209" max="8209" width="14.7265625" style="192" customWidth="1"/>
    <col min="8210" max="8210" width="9" style="192" bestFit="1" customWidth="1"/>
    <col min="8211" max="8450" width="9.1796875" style="192"/>
    <col min="8451" max="8451" width="4.7265625" style="192" bestFit="1" customWidth="1"/>
    <col min="8452" max="8452" width="9.7265625" style="192" bestFit="1" customWidth="1"/>
    <col min="8453" max="8453" width="10" style="192" bestFit="1" customWidth="1"/>
    <col min="8454" max="8454" width="8.81640625" style="192" bestFit="1" customWidth="1"/>
    <col min="8455" max="8455" width="22.81640625" style="192" customWidth="1"/>
    <col min="8456" max="8456" width="59.7265625" style="192" bestFit="1" customWidth="1"/>
    <col min="8457" max="8457" width="57.81640625" style="192" bestFit="1" customWidth="1"/>
    <col min="8458" max="8458" width="35.26953125" style="192" bestFit="1" customWidth="1"/>
    <col min="8459" max="8459" width="28.1796875" style="192" bestFit="1" customWidth="1"/>
    <col min="8460" max="8460" width="33.1796875" style="192" bestFit="1" customWidth="1"/>
    <col min="8461" max="8461" width="26" style="192" bestFit="1" customWidth="1"/>
    <col min="8462" max="8462" width="19.1796875" style="192" bestFit="1" customWidth="1"/>
    <col min="8463" max="8463" width="10.453125" style="192" customWidth="1"/>
    <col min="8464" max="8464" width="11.81640625" style="192" customWidth="1"/>
    <col min="8465" max="8465" width="14.7265625" style="192" customWidth="1"/>
    <col min="8466" max="8466" width="9" style="192" bestFit="1" customWidth="1"/>
    <col min="8467" max="8706" width="9.1796875" style="192"/>
    <col min="8707" max="8707" width="4.7265625" style="192" bestFit="1" customWidth="1"/>
    <col min="8708" max="8708" width="9.7265625" style="192" bestFit="1" customWidth="1"/>
    <col min="8709" max="8709" width="10" style="192" bestFit="1" customWidth="1"/>
    <col min="8710" max="8710" width="8.81640625" style="192" bestFit="1" customWidth="1"/>
    <col min="8711" max="8711" width="22.81640625" style="192" customWidth="1"/>
    <col min="8712" max="8712" width="59.7265625" style="192" bestFit="1" customWidth="1"/>
    <col min="8713" max="8713" width="57.81640625" style="192" bestFit="1" customWidth="1"/>
    <col min="8714" max="8714" width="35.26953125" style="192" bestFit="1" customWidth="1"/>
    <col min="8715" max="8715" width="28.1796875" style="192" bestFit="1" customWidth="1"/>
    <col min="8716" max="8716" width="33.1796875" style="192" bestFit="1" customWidth="1"/>
    <col min="8717" max="8717" width="26" style="192" bestFit="1" customWidth="1"/>
    <col min="8718" max="8718" width="19.1796875" style="192" bestFit="1" customWidth="1"/>
    <col min="8719" max="8719" width="10.453125" style="192" customWidth="1"/>
    <col min="8720" max="8720" width="11.81640625" style="192" customWidth="1"/>
    <col min="8721" max="8721" width="14.7265625" style="192" customWidth="1"/>
    <col min="8722" max="8722" width="9" style="192" bestFit="1" customWidth="1"/>
    <col min="8723" max="8962" width="9.1796875" style="192"/>
    <col min="8963" max="8963" width="4.7265625" style="192" bestFit="1" customWidth="1"/>
    <col min="8964" max="8964" width="9.7265625" style="192" bestFit="1" customWidth="1"/>
    <col min="8965" max="8965" width="10" style="192" bestFit="1" customWidth="1"/>
    <col min="8966" max="8966" width="8.81640625" style="192" bestFit="1" customWidth="1"/>
    <col min="8967" max="8967" width="22.81640625" style="192" customWidth="1"/>
    <col min="8968" max="8968" width="59.7265625" style="192" bestFit="1" customWidth="1"/>
    <col min="8969" max="8969" width="57.81640625" style="192" bestFit="1" customWidth="1"/>
    <col min="8970" max="8970" width="35.26953125" style="192" bestFit="1" customWidth="1"/>
    <col min="8971" max="8971" width="28.1796875" style="192" bestFit="1" customWidth="1"/>
    <col min="8972" max="8972" width="33.1796875" style="192" bestFit="1" customWidth="1"/>
    <col min="8973" max="8973" width="26" style="192" bestFit="1" customWidth="1"/>
    <col min="8974" max="8974" width="19.1796875" style="192" bestFit="1" customWidth="1"/>
    <col min="8975" max="8975" width="10.453125" style="192" customWidth="1"/>
    <col min="8976" max="8976" width="11.81640625" style="192" customWidth="1"/>
    <col min="8977" max="8977" width="14.7265625" style="192" customWidth="1"/>
    <col min="8978" max="8978" width="9" style="192" bestFit="1" customWidth="1"/>
    <col min="8979" max="9218" width="9.1796875" style="192"/>
    <col min="9219" max="9219" width="4.7265625" style="192" bestFit="1" customWidth="1"/>
    <col min="9220" max="9220" width="9.7265625" style="192" bestFit="1" customWidth="1"/>
    <col min="9221" max="9221" width="10" style="192" bestFit="1" customWidth="1"/>
    <col min="9222" max="9222" width="8.81640625" style="192" bestFit="1" customWidth="1"/>
    <col min="9223" max="9223" width="22.81640625" style="192" customWidth="1"/>
    <col min="9224" max="9224" width="59.7265625" style="192" bestFit="1" customWidth="1"/>
    <col min="9225" max="9225" width="57.81640625" style="192" bestFit="1" customWidth="1"/>
    <col min="9226" max="9226" width="35.26953125" style="192" bestFit="1" customWidth="1"/>
    <col min="9227" max="9227" width="28.1796875" style="192" bestFit="1" customWidth="1"/>
    <col min="9228" max="9228" width="33.1796875" style="192" bestFit="1" customWidth="1"/>
    <col min="9229" max="9229" width="26" style="192" bestFit="1" customWidth="1"/>
    <col min="9230" max="9230" width="19.1796875" style="192" bestFit="1" customWidth="1"/>
    <col min="9231" max="9231" width="10.453125" style="192" customWidth="1"/>
    <col min="9232" max="9232" width="11.81640625" style="192" customWidth="1"/>
    <col min="9233" max="9233" width="14.7265625" style="192" customWidth="1"/>
    <col min="9234" max="9234" width="9" style="192" bestFit="1" customWidth="1"/>
    <col min="9235" max="9474" width="9.1796875" style="192"/>
    <col min="9475" max="9475" width="4.7265625" style="192" bestFit="1" customWidth="1"/>
    <col min="9476" max="9476" width="9.7265625" style="192" bestFit="1" customWidth="1"/>
    <col min="9477" max="9477" width="10" style="192" bestFit="1" customWidth="1"/>
    <col min="9478" max="9478" width="8.81640625" style="192" bestFit="1" customWidth="1"/>
    <col min="9479" max="9479" width="22.81640625" style="192" customWidth="1"/>
    <col min="9480" max="9480" width="59.7265625" style="192" bestFit="1" customWidth="1"/>
    <col min="9481" max="9481" width="57.81640625" style="192" bestFit="1" customWidth="1"/>
    <col min="9482" max="9482" width="35.26953125" style="192" bestFit="1" customWidth="1"/>
    <col min="9483" max="9483" width="28.1796875" style="192" bestFit="1" customWidth="1"/>
    <col min="9484" max="9484" width="33.1796875" style="192" bestFit="1" customWidth="1"/>
    <col min="9485" max="9485" width="26" style="192" bestFit="1" customWidth="1"/>
    <col min="9486" max="9486" width="19.1796875" style="192" bestFit="1" customWidth="1"/>
    <col min="9487" max="9487" width="10.453125" style="192" customWidth="1"/>
    <col min="9488" max="9488" width="11.81640625" style="192" customWidth="1"/>
    <col min="9489" max="9489" width="14.7265625" style="192" customWidth="1"/>
    <col min="9490" max="9490" width="9" style="192" bestFit="1" customWidth="1"/>
    <col min="9491" max="9730" width="9.1796875" style="192"/>
    <col min="9731" max="9731" width="4.7265625" style="192" bestFit="1" customWidth="1"/>
    <col min="9732" max="9732" width="9.7265625" style="192" bestFit="1" customWidth="1"/>
    <col min="9733" max="9733" width="10" style="192" bestFit="1" customWidth="1"/>
    <col min="9734" max="9734" width="8.81640625" style="192" bestFit="1" customWidth="1"/>
    <col min="9735" max="9735" width="22.81640625" style="192" customWidth="1"/>
    <col min="9736" max="9736" width="59.7265625" style="192" bestFit="1" customWidth="1"/>
    <col min="9737" max="9737" width="57.81640625" style="192" bestFit="1" customWidth="1"/>
    <col min="9738" max="9738" width="35.26953125" style="192" bestFit="1" customWidth="1"/>
    <col min="9739" max="9739" width="28.1796875" style="192" bestFit="1" customWidth="1"/>
    <col min="9740" max="9740" width="33.1796875" style="192" bestFit="1" customWidth="1"/>
    <col min="9741" max="9741" width="26" style="192" bestFit="1" customWidth="1"/>
    <col min="9742" max="9742" width="19.1796875" style="192" bestFit="1" customWidth="1"/>
    <col min="9743" max="9743" width="10.453125" style="192" customWidth="1"/>
    <col min="9744" max="9744" width="11.81640625" style="192" customWidth="1"/>
    <col min="9745" max="9745" width="14.7265625" style="192" customWidth="1"/>
    <col min="9746" max="9746" width="9" style="192" bestFit="1" customWidth="1"/>
    <col min="9747" max="9986" width="9.1796875" style="192"/>
    <col min="9987" max="9987" width="4.7265625" style="192" bestFit="1" customWidth="1"/>
    <col min="9988" max="9988" width="9.7265625" style="192" bestFit="1" customWidth="1"/>
    <col min="9989" max="9989" width="10" style="192" bestFit="1" customWidth="1"/>
    <col min="9990" max="9990" width="8.81640625" style="192" bestFit="1" customWidth="1"/>
    <col min="9991" max="9991" width="22.81640625" style="192" customWidth="1"/>
    <col min="9992" max="9992" width="59.7265625" style="192" bestFit="1" customWidth="1"/>
    <col min="9993" max="9993" width="57.81640625" style="192" bestFit="1" customWidth="1"/>
    <col min="9994" max="9994" width="35.26953125" style="192" bestFit="1" customWidth="1"/>
    <col min="9995" max="9995" width="28.1796875" style="192" bestFit="1" customWidth="1"/>
    <col min="9996" max="9996" width="33.1796875" style="192" bestFit="1" customWidth="1"/>
    <col min="9997" max="9997" width="26" style="192" bestFit="1" customWidth="1"/>
    <col min="9998" max="9998" width="19.1796875" style="192" bestFit="1" customWidth="1"/>
    <col min="9999" max="9999" width="10.453125" style="192" customWidth="1"/>
    <col min="10000" max="10000" width="11.81640625" style="192" customWidth="1"/>
    <col min="10001" max="10001" width="14.7265625" style="192" customWidth="1"/>
    <col min="10002" max="10002" width="9" style="192" bestFit="1" customWidth="1"/>
    <col min="10003" max="10242" width="9.1796875" style="192"/>
    <col min="10243" max="10243" width="4.7265625" style="192" bestFit="1" customWidth="1"/>
    <col min="10244" max="10244" width="9.7265625" style="192" bestFit="1" customWidth="1"/>
    <col min="10245" max="10245" width="10" style="192" bestFit="1" customWidth="1"/>
    <col min="10246" max="10246" width="8.81640625" style="192" bestFit="1" customWidth="1"/>
    <col min="10247" max="10247" width="22.81640625" style="192" customWidth="1"/>
    <col min="10248" max="10248" width="59.7265625" style="192" bestFit="1" customWidth="1"/>
    <col min="10249" max="10249" width="57.81640625" style="192" bestFit="1" customWidth="1"/>
    <col min="10250" max="10250" width="35.26953125" style="192" bestFit="1" customWidth="1"/>
    <col min="10251" max="10251" width="28.1796875" style="192" bestFit="1" customWidth="1"/>
    <col min="10252" max="10252" width="33.1796875" style="192" bestFit="1" customWidth="1"/>
    <col min="10253" max="10253" width="26" style="192" bestFit="1" customWidth="1"/>
    <col min="10254" max="10254" width="19.1796875" style="192" bestFit="1" customWidth="1"/>
    <col min="10255" max="10255" width="10.453125" style="192" customWidth="1"/>
    <col min="10256" max="10256" width="11.81640625" style="192" customWidth="1"/>
    <col min="10257" max="10257" width="14.7265625" style="192" customWidth="1"/>
    <col min="10258" max="10258" width="9" style="192" bestFit="1" customWidth="1"/>
    <col min="10259" max="10498" width="9.1796875" style="192"/>
    <col min="10499" max="10499" width="4.7265625" style="192" bestFit="1" customWidth="1"/>
    <col min="10500" max="10500" width="9.7265625" style="192" bestFit="1" customWidth="1"/>
    <col min="10501" max="10501" width="10" style="192" bestFit="1" customWidth="1"/>
    <col min="10502" max="10502" width="8.81640625" style="192" bestFit="1" customWidth="1"/>
    <col min="10503" max="10503" width="22.81640625" style="192" customWidth="1"/>
    <col min="10504" max="10504" width="59.7265625" style="192" bestFit="1" customWidth="1"/>
    <col min="10505" max="10505" width="57.81640625" style="192" bestFit="1" customWidth="1"/>
    <col min="10506" max="10506" width="35.26953125" style="192" bestFit="1" customWidth="1"/>
    <col min="10507" max="10507" width="28.1796875" style="192" bestFit="1" customWidth="1"/>
    <col min="10508" max="10508" width="33.1796875" style="192" bestFit="1" customWidth="1"/>
    <col min="10509" max="10509" width="26" style="192" bestFit="1" customWidth="1"/>
    <col min="10510" max="10510" width="19.1796875" style="192" bestFit="1" customWidth="1"/>
    <col min="10511" max="10511" width="10.453125" style="192" customWidth="1"/>
    <col min="10512" max="10512" width="11.81640625" style="192" customWidth="1"/>
    <col min="10513" max="10513" width="14.7265625" style="192" customWidth="1"/>
    <col min="10514" max="10514" width="9" style="192" bestFit="1" customWidth="1"/>
    <col min="10515" max="10754" width="9.1796875" style="192"/>
    <col min="10755" max="10755" width="4.7265625" style="192" bestFit="1" customWidth="1"/>
    <col min="10756" max="10756" width="9.7265625" style="192" bestFit="1" customWidth="1"/>
    <col min="10757" max="10757" width="10" style="192" bestFit="1" customWidth="1"/>
    <col min="10758" max="10758" width="8.81640625" style="192" bestFit="1" customWidth="1"/>
    <col min="10759" max="10759" width="22.81640625" style="192" customWidth="1"/>
    <col min="10760" max="10760" width="59.7265625" style="192" bestFit="1" customWidth="1"/>
    <col min="10761" max="10761" width="57.81640625" style="192" bestFit="1" customWidth="1"/>
    <col min="10762" max="10762" width="35.26953125" style="192" bestFit="1" customWidth="1"/>
    <col min="10763" max="10763" width="28.1796875" style="192" bestFit="1" customWidth="1"/>
    <col min="10764" max="10764" width="33.1796875" style="192" bestFit="1" customWidth="1"/>
    <col min="10765" max="10765" width="26" style="192" bestFit="1" customWidth="1"/>
    <col min="10766" max="10766" width="19.1796875" style="192" bestFit="1" customWidth="1"/>
    <col min="10767" max="10767" width="10.453125" style="192" customWidth="1"/>
    <col min="10768" max="10768" width="11.81640625" style="192" customWidth="1"/>
    <col min="10769" max="10769" width="14.7265625" style="192" customWidth="1"/>
    <col min="10770" max="10770" width="9" style="192" bestFit="1" customWidth="1"/>
    <col min="10771" max="11010" width="9.1796875" style="192"/>
    <col min="11011" max="11011" width="4.7265625" style="192" bestFit="1" customWidth="1"/>
    <col min="11012" max="11012" width="9.7265625" style="192" bestFit="1" customWidth="1"/>
    <col min="11013" max="11013" width="10" style="192" bestFit="1" customWidth="1"/>
    <col min="11014" max="11014" width="8.81640625" style="192" bestFit="1" customWidth="1"/>
    <col min="11015" max="11015" width="22.81640625" style="192" customWidth="1"/>
    <col min="11016" max="11016" width="59.7265625" style="192" bestFit="1" customWidth="1"/>
    <col min="11017" max="11017" width="57.81640625" style="192" bestFit="1" customWidth="1"/>
    <col min="11018" max="11018" width="35.26953125" style="192" bestFit="1" customWidth="1"/>
    <col min="11019" max="11019" width="28.1796875" style="192" bestFit="1" customWidth="1"/>
    <col min="11020" max="11020" width="33.1796875" style="192" bestFit="1" customWidth="1"/>
    <col min="11021" max="11021" width="26" style="192" bestFit="1" customWidth="1"/>
    <col min="11022" max="11022" width="19.1796875" style="192" bestFit="1" customWidth="1"/>
    <col min="11023" max="11023" width="10.453125" style="192" customWidth="1"/>
    <col min="11024" max="11024" width="11.81640625" style="192" customWidth="1"/>
    <col min="11025" max="11025" width="14.7265625" style="192" customWidth="1"/>
    <col min="11026" max="11026" width="9" style="192" bestFit="1" customWidth="1"/>
    <col min="11027" max="11266" width="9.1796875" style="192"/>
    <col min="11267" max="11267" width="4.7265625" style="192" bestFit="1" customWidth="1"/>
    <col min="11268" max="11268" width="9.7265625" style="192" bestFit="1" customWidth="1"/>
    <col min="11269" max="11269" width="10" style="192" bestFit="1" customWidth="1"/>
    <col min="11270" max="11270" width="8.81640625" style="192" bestFit="1" customWidth="1"/>
    <col min="11271" max="11271" width="22.81640625" style="192" customWidth="1"/>
    <col min="11272" max="11272" width="59.7265625" style="192" bestFit="1" customWidth="1"/>
    <col min="11273" max="11273" width="57.81640625" style="192" bestFit="1" customWidth="1"/>
    <col min="11274" max="11274" width="35.26953125" style="192" bestFit="1" customWidth="1"/>
    <col min="11275" max="11275" width="28.1796875" style="192" bestFit="1" customWidth="1"/>
    <col min="11276" max="11276" width="33.1796875" style="192" bestFit="1" customWidth="1"/>
    <col min="11277" max="11277" width="26" style="192" bestFit="1" customWidth="1"/>
    <col min="11278" max="11278" width="19.1796875" style="192" bestFit="1" customWidth="1"/>
    <col min="11279" max="11279" width="10.453125" style="192" customWidth="1"/>
    <col min="11280" max="11280" width="11.81640625" style="192" customWidth="1"/>
    <col min="11281" max="11281" width="14.7265625" style="192" customWidth="1"/>
    <col min="11282" max="11282" width="9" style="192" bestFit="1" customWidth="1"/>
    <col min="11283" max="11522" width="9.1796875" style="192"/>
    <col min="11523" max="11523" width="4.7265625" style="192" bestFit="1" customWidth="1"/>
    <col min="11524" max="11524" width="9.7265625" style="192" bestFit="1" customWidth="1"/>
    <col min="11525" max="11525" width="10" style="192" bestFit="1" customWidth="1"/>
    <col min="11526" max="11526" width="8.81640625" style="192" bestFit="1" customWidth="1"/>
    <col min="11527" max="11527" width="22.81640625" style="192" customWidth="1"/>
    <col min="11528" max="11528" width="59.7265625" style="192" bestFit="1" customWidth="1"/>
    <col min="11529" max="11529" width="57.81640625" style="192" bestFit="1" customWidth="1"/>
    <col min="11530" max="11530" width="35.26953125" style="192" bestFit="1" customWidth="1"/>
    <col min="11531" max="11531" width="28.1796875" style="192" bestFit="1" customWidth="1"/>
    <col min="11532" max="11532" width="33.1796875" style="192" bestFit="1" customWidth="1"/>
    <col min="11533" max="11533" width="26" style="192" bestFit="1" customWidth="1"/>
    <col min="11534" max="11534" width="19.1796875" style="192" bestFit="1" customWidth="1"/>
    <col min="11535" max="11535" width="10.453125" style="192" customWidth="1"/>
    <col min="11536" max="11536" width="11.81640625" style="192" customWidth="1"/>
    <col min="11537" max="11537" width="14.7265625" style="192" customWidth="1"/>
    <col min="11538" max="11538" width="9" style="192" bestFit="1" customWidth="1"/>
    <col min="11539" max="11778" width="9.1796875" style="192"/>
    <col min="11779" max="11779" width="4.7265625" style="192" bestFit="1" customWidth="1"/>
    <col min="11780" max="11780" width="9.7265625" style="192" bestFit="1" customWidth="1"/>
    <col min="11781" max="11781" width="10" style="192" bestFit="1" customWidth="1"/>
    <col min="11782" max="11782" width="8.81640625" style="192" bestFit="1" customWidth="1"/>
    <col min="11783" max="11783" width="22.81640625" style="192" customWidth="1"/>
    <col min="11784" max="11784" width="59.7265625" style="192" bestFit="1" customWidth="1"/>
    <col min="11785" max="11785" width="57.81640625" style="192" bestFit="1" customWidth="1"/>
    <col min="11786" max="11786" width="35.26953125" style="192" bestFit="1" customWidth="1"/>
    <col min="11787" max="11787" width="28.1796875" style="192" bestFit="1" customWidth="1"/>
    <col min="11788" max="11788" width="33.1796875" style="192" bestFit="1" customWidth="1"/>
    <col min="11789" max="11789" width="26" style="192" bestFit="1" customWidth="1"/>
    <col min="11790" max="11790" width="19.1796875" style="192" bestFit="1" customWidth="1"/>
    <col min="11791" max="11791" width="10.453125" style="192" customWidth="1"/>
    <col min="11792" max="11792" width="11.81640625" style="192" customWidth="1"/>
    <col min="11793" max="11793" width="14.7265625" style="192" customWidth="1"/>
    <col min="11794" max="11794" width="9" style="192" bestFit="1" customWidth="1"/>
    <col min="11795" max="12034" width="9.1796875" style="192"/>
    <col min="12035" max="12035" width="4.7265625" style="192" bestFit="1" customWidth="1"/>
    <col min="12036" max="12036" width="9.7265625" style="192" bestFit="1" customWidth="1"/>
    <col min="12037" max="12037" width="10" style="192" bestFit="1" customWidth="1"/>
    <col min="12038" max="12038" width="8.81640625" style="192" bestFit="1" customWidth="1"/>
    <col min="12039" max="12039" width="22.81640625" style="192" customWidth="1"/>
    <col min="12040" max="12040" width="59.7265625" style="192" bestFit="1" customWidth="1"/>
    <col min="12041" max="12041" width="57.81640625" style="192" bestFit="1" customWidth="1"/>
    <col min="12042" max="12042" width="35.26953125" style="192" bestFit="1" customWidth="1"/>
    <col min="12043" max="12043" width="28.1796875" style="192" bestFit="1" customWidth="1"/>
    <col min="12044" max="12044" width="33.1796875" style="192" bestFit="1" customWidth="1"/>
    <col min="12045" max="12045" width="26" style="192" bestFit="1" customWidth="1"/>
    <col min="12046" max="12046" width="19.1796875" style="192" bestFit="1" customWidth="1"/>
    <col min="12047" max="12047" width="10.453125" style="192" customWidth="1"/>
    <col min="12048" max="12048" width="11.81640625" style="192" customWidth="1"/>
    <col min="12049" max="12049" width="14.7265625" style="192" customWidth="1"/>
    <col min="12050" max="12050" width="9" style="192" bestFit="1" customWidth="1"/>
    <col min="12051" max="12290" width="9.1796875" style="192"/>
    <col min="12291" max="12291" width="4.7265625" style="192" bestFit="1" customWidth="1"/>
    <col min="12292" max="12292" width="9.7265625" style="192" bestFit="1" customWidth="1"/>
    <col min="12293" max="12293" width="10" style="192" bestFit="1" customWidth="1"/>
    <col min="12294" max="12294" width="8.81640625" style="192" bestFit="1" customWidth="1"/>
    <col min="12295" max="12295" width="22.81640625" style="192" customWidth="1"/>
    <col min="12296" max="12296" width="59.7265625" style="192" bestFit="1" customWidth="1"/>
    <col min="12297" max="12297" width="57.81640625" style="192" bestFit="1" customWidth="1"/>
    <col min="12298" max="12298" width="35.26953125" style="192" bestFit="1" customWidth="1"/>
    <col min="12299" max="12299" width="28.1796875" style="192" bestFit="1" customWidth="1"/>
    <col min="12300" max="12300" width="33.1796875" style="192" bestFit="1" customWidth="1"/>
    <col min="12301" max="12301" width="26" style="192" bestFit="1" customWidth="1"/>
    <col min="12302" max="12302" width="19.1796875" style="192" bestFit="1" customWidth="1"/>
    <col min="12303" max="12303" width="10.453125" style="192" customWidth="1"/>
    <col min="12304" max="12304" width="11.81640625" style="192" customWidth="1"/>
    <col min="12305" max="12305" width="14.7265625" style="192" customWidth="1"/>
    <col min="12306" max="12306" width="9" style="192" bestFit="1" customWidth="1"/>
    <col min="12307" max="12546" width="9.1796875" style="192"/>
    <col min="12547" max="12547" width="4.7265625" style="192" bestFit="1" customWidth="1"/>
    <col min="12548" max="12548" width="9.7265625" style="192" bestFit="1" customWidth="1"/>
    <col min="12549" max="12549" width="10" style="192" bestFit="1" customWidth="1"/>
    <col min="12550" max="12550" width="8.81640625" style="192" bestFit="1" customWidth="1"/>
    <col min="12551" max="12551" width="22.81640625" style="192" customWidth="1"/>
    <col min="12552" max="12552" width="59.7265625" style="192" bestFit="1" customWidth="1"/>
    <col min="12553" max="12553" width="57.81640625" style="192" bestFit="1" customWidth="1"/>
    <col min="12554" max="12554" width="35.26953125" style="192" bestFit="1" customWidth="1"/>
    <col min="12555" max="12555" width="28.1796875" style="192" bestFit="1" customWidth="1"/>
    <col min="12556" max="12556" width="33.1796875" style="192" bestFit="1" customWidth="1"/>
    <col min="12557" max="12557" width="26" style="192" bestFit="1" customWidth="1"/>
    <col min="12558" max="12558" width="19.1796875" style="192" bestFit="1" customWidth="1"/>
    <col min="12559" max="12559" width="10.453125" style="192" customWidth="1"/>
    <col min="12560" max="12560" width="11.81640625" style="192" customWidth="1"/>
    <col min="12561" max="12561" width="14.7265625" style="192" customWidth="1"/>
    <col min="12562" max="12562" width="9" style="192" bestFit="1" customWidth="1"/>
    <col min="12563" max="12802" width="9.1796875" style="192"/>
    <col min="12803" max="12803" width="4.7265625" style="192" bestFit="1" customWidth="1"/>
    <col min="12804" max="12804" width="9.7265625" style="192" bestFit="1" customWidth="1"/>
    <col min="12805" max="12805" width="10" style="192" bestFit="1" customWidth="1"/>
    <col min="12806" max="12806" width="8.81640625" style="192" bestFit="1" customWidth="1"/>
    <col min="12807" max="12807" width="22.81640625" style="192" customWidth="1"/>
    <col min="12808" max="12808" width="59.7265625" style="192" bestFit="1" customWidth="1"/>
    <col min="12809" max="12809" width="57.81640625" style="192" bestFit="1" customWidth="1"/>
    <col min="12810" max="12810" width="35.26953125" style="192" bestFit="1" customWidth="1"/>
    <col min="12811" max="12811" width="28.1796875" style="192" bestFit="1" customWidth="1"/>
    <col min="12812" max="12812" width="33.1796875" style="192" bestFit="1" customWidth="1"/>
    <col min="12813" max="12813" width="26" style="192" bestFit="1" customWidth="1"/>
    <col min="12814" max="12814" width="19.1796875" style="192" bestFit="1" customWidth="1"/>
    <col min="12815" max="12815" width="10.453125" style="192" customWidth="1"/>
    <col min="12816" max="12816" width="11.81640625" style="192" customWidth="1"/>
    <col min="12817" max="12817" width="14.7265625" style="192" customWidth="1"/>
    <col min="12818" max="12818" width="9" style="192" bestFit="1" customWidth="1"/>
    <col min="12819" max="13058" width="9.1796875" style="192"/>
    <col min="13059" max="13059" width="4.7265625" style="192" bestFit="1" customWidth="1"/>
    <col min="13060" max="13060" width="9.7265625" style="192" bestFit="1" customWidth="1"/>
    <col min="13061" max="13061" width="10" style="192" bestFit="1" customWidth="1"/>
    <col min="13062" max="13062" width="8.81640625" style="192" bestFit="1" customWidth="1"/>
    <col min="13063" max="13063" width="22.81640625" style="192" customWidth="1"/>
    <col min="13064" max="13064" width="59.7265625" style="192" bestFit="1" customWidth="1"/>
    <col min="13065" max="13065" width="57.81640625" style="192" bestFit="1" customWidth="1"/>
    <col min="13066" max="13066" width="35.26953125" style="192" bestFit="1" customWidth="1"/>
    <col min="13067" max="13067" width="28.1796875" style="192" bestFit="1" customWidth="1"/>
    <col min="13068" max="13068" width="33.1796875" style="192" bestFit="1" customWidth="1"/>
    <col min="13069" max="13069" width="26" style="192" bestFit="1" customWidth="1"/>
    <col min="13070" max="13070" width="19.1796875" style="192" bestFit="1" customWidth="1"/>
    <col min="13071" max="13071" width="10.453125" style="192" customWidth="1"/>
    <col min="13072" max="13072" width="11.81640625" style="192" customWidth="1"/>
    <col min="13073" max="13073" width="14.7265625" style="192" customWidth="1"/>
    <col min="13074" max="13074" width="9" style="192" bestFit="1" customWidth="1"/>
    <col min="13075" max="13314" width="9.1796875" style="192"/>
    <col min="13315" max="13315" width="4.7265625" style="192" bestFit="1" customWidth="1"/>
    <col min="13316" max="13316" width="9.7265625" style="192" bestFit="1" customWidth="1"/>
    <col min="13317" max="13317" width="10" style="192" bestFit="1" customWidth="1"/>
    <col min="13318" max="13318" width="8.81640625" style="192" bestFit="1" customWidth="1"/>
    <col min="13319" max="13319" width="22.81640625" style="192" customWidth="1"/>
    <col min="13320" max="13320" width="59.7265625" style="192" bestFit="1" customWidth="1"/>
    <col min="13321" max="13321" width="57.81640625" style="192" bestFit="1" customWidth="1"/>
    <col min="13322" max="13322" width="35.26953125" style="192" bestFit="1" customWidth="1"/>
    <col min="13323" max="13323" width="28.1796875" style="192" bestFit="1" customWidth="1"/>
    <col min="13324" max="13324" width="33.1796875" style="192" bestFit="1" customWidth="1"/>
    <col min="13325" max="13325" width="26" style="192" bestFit="1" customWidth="1"/>
    <col min="13326" max="13326" width="19.1796875" style="192" bestFit="1" customWidth="1"/>
    <col min="13327" max="13327" width="10.453125" style="192" customWidth="1"/>
    <col min="13328" max="13328" width="11.81640625" style="192" customWidth="1"/>
    <col min="13329" max="13329" width="14.7265625" style="192" customWidth="1"/>
    <col min="13330" max="13330" width="9" style="192" bestFit="1" customWidth="1"/>
    <col min="13331" max="13570" width="9.1796875" style="192"/>
    <col min="13571" max="13571" width="4.7265625" style="192" bestFit="1" customWidth="1"/>
    <col min="13572" max="13572" width="9.7265625" style="192" bestFit="1" customWidth="1"/>
    <col min="13573" max="13573" width="10" style="192" bestFit="1" customWidth="1"/>
    <col min="13574" max="13574" width="8.81640625" style="192" bestFit="1" customWidth="1"/>
    <col min="13575" max="13575" width="22.81640625" style="192" customWidth="1"/>
    <col min="13576" max="13576" width="59.7265625" style="192" bestFit="1" customWidth="1"/>
    <col min="13577" max="13577" width="57.81640625" style="192" bestFit="1" customWidth="1"/>
    <col min="13578" max="13578" width="35.26953125" style="192" bestFit="1" customWidth="1"/>
    <col min="13579" max="13579" width="28.1796875" style="192" bestFit="1" customWidth="1"/>
    <col min="13580" max="13580" width="33.1796875" style="192" bestFit="1" customWidth="1"/>
    <col min="13581" max="13581" width="26" style="192" bestFit="1" customWidth="1"/>
    <col min="13582" max="13582" width="19.1796875" style="192" bestFit="1" customWidth="1"/>
    <col min="13583" max="13583" width="10.453125" style="192" customWidth="1"/>
    <col min="13584" max="13584" width="11.81640625" style="192" customWidth="1"/>
    <col min="13585" max="13585" width="14.7265625" style="192" customWidth="1"/>
    <col min="13586" max="13586" width="9" style="192" bestFit="1" customWidth="1"/>
    <col min="13587" max="13826" width="9.1796875" style="192"/>
    <col min="13827" max="13827" width="4.7265625" style="192" bestFit="1" customWidth="1"/>
    <col min="13828" max="13828" width="9.7265625" style="192" bestFit="1" customWidth="1"/>
    <col min="13829" max="13829" width="10" style="192" bestFit="1" customWidth="1"/>
    <col min="13830" max="13830" width="8.81640625" style="192" bestFit="1" customWidth="1"/>
    <col min="13831" max="13831" width="22.81640625" style="192" customWidth="1"/>
    <col min="13832" max="13832" width="59.7265625" style="192" bestFit="1" customWidth="1"/>
    <col min="13833" max="13833" width="57.81640625" style="192" bestFit="1" customWidth="1"/>
    <col min="13834" max="13834" width="35.26953125" style="192" bestFit="1" customWidth="1"/>
    <col min="13835" max="13835" width="28.1796875" style="192" bestFit="1" customWidth="1"/>
    <col min="13836" max="13836" width="33.1796875" style="192" bestFit="1" customWidth="1"/>
    <col min="13837" max="13837" width="26" style="192" bestFit="1" customWidth="1"/>
    <col min="13838" max="13838" width="19.1796875" style="192" bestFit="1" customWidth="1"/>
    <col min="13839" max="13839" width="10.453125" style="192" customWidth="1"/>
    <col min="13840" max="13840" width="11.81640625" style="192" customWidth="1"/>
    <col min="13841" max="13841" width="14.7265625" style="192" customWidth="1"/>
    <col min="13842" max="13842" width="9" style="192" bestFit="1" customWidth="1"/>
    <col min="13843" max="14082" width="9.1796875" style="192"/>
    <col min="14083" max="14083" width="4.7265625" style="192" bestFit="1" customWidth="1"/>
    <col min="14084" max="14084" width="9.7265625" style="192" bestFit="1" customWidth="1"/>
    <col min="14085" max="14085" width="10" style="192" bestFit="1" customWidth="1"/>
    <col min="14086" max="14086" width="8.81640625" style="192" bestFit="1" customWidth="1"/>
    <col min="14087" max="14087" width="22.81640625" style="192" customWidth="1"/>
    <col min="14088" max="14088" width="59.7265625" style="192" bestFit="1" customWidth="1"/>
    <col min="14089" max="14089" width="57.81640625" style="192" bestFit="1" customWidth="1"/>
    <col min="14090" max="14090" width="35.26953125" style="192" bestFit="1" customWidth="1"/>
    <col min="14091" max="14091" width="28.1796875" style="192" bestFit="1" customWidth="1"/>
    <col min="14092" max="14092" width="33.1796875" style="192" bestFit="1" customWidth="1"/>
    <col min="14093" max="14093" width="26" style="192" bestFit="1" customWidth="1"/>
    <col min="14094" max="14094" width="19.1796875" style="192" bestFit="1" customWidth="1"/>
    <col min="14095" max="14095" width="10.453125" style="192" customWidth="1"/>
    <col min="14096" max="14096" width="11.81640625" style="192" customWidth="1"/>
    <col min="14097" max="14097" width="14.7265625" style="192" customWidth="1"/>
    <col min="14098" max="14098" width="9" style="192" bestFit="1" customWidth="1"/>
    <col min="14099" max="14338" width="9.1796875" style="192"/>
    <col min="14339" max="14339" width="4.7265625" style="192" bestFit="1" customWidth="1"/>
    <col min="14340" max="14340" width="9.7265625" style="192" bestFit="1" customWidth="1"/>
    <col min="14341" max="14341" width="10" style="192" bestFit="1" customWidth="1"/>
    <col min="14342" max="14342" width="8.81640625" style="192" bestFit="1" customWidth="1"/>
    <col min="14343" max="14343" width="22.81640625" style="192" customWidth="1"/>
    <col min="14344" max="14344" width="59.7265625" style="192" bestFit="1" customWidth="1"/>
    <col min="14345" max="14345" width="57.81640625" style="192" bestFit="1" customWidth="1"/>
    <col min="14346" max="14346" width="35.26953125" style="192" bestFit="1" customWidth="1"/>
    <col min="14347" max="14347" width="28.1796875" style="192" bestFit="1" customWidth="1"/>
    <col min="14348" max="14348" width="33.1796875" style="192" bestFit="1" customWidth="1"/>
    <col min="14349" max="14349" width="26" style="192" bestFit="1" customWidth="1"/>
    <col min="14350" max="14350" width="19.1796875" style="192" bestFit="1" customWidth="1"/>
    <col min="14351" max="14351" width="10.453125" style="192" customWidth="1"/>
    <col min="14352" max="14352" width="11.81640625" style="192" customWidth="1"/>
    <col min="14353" max="14353" width="14.7265625" style="192" customWidth="1"/>
    <col min="14354" max="14354" width="9" style="192" bestFit="1" customWidth="1"/>
    <col min="14355" max="14594" width="9.1796875" style="192"/>
    <col min="14595" max="14595" width="4.7265625" style="192" bestFit="1" customWidth="1"/>
    <col min="14596" max="14596" width="9.7265625" style="192" bestFit="1" customWidth="1"/>
    <col min="14597" max="14597" width="10" style="192" bestFit="1" customWidth="1"/>
    <col min="14598" max="14598" width="8.81640625" style="192" bestFit="1" customWidth="1"/>
    <col min="14599" max="14599" width="22.81640625" style="192" customWidth="1"/>
    <col min="14600" max="14600" width="59.7265625" style="192" bestFit="1" customWidth="1"/>
    <col min="14601" max="14601" width="57.81640625" style="192" bestFit="1" customWidth="1"/>
    <col min="14602" max="14602" width="35.26953125" style="192" bestFit="1" customWidth="1"/>
    <col min="14603" max="14603" width="28.1796875" style="192" bestFit="1" customWidth="1"/>
    <col min="14604" max="14604" width="33.1796875" style="192" bestFit="1" customWidth="1"/>
    <col min="14605" max="14605" width="26" style="192" bestFit="1" customWidth="1"/>
    <col min="14606" max="14606" width="19.1796875" style="192" bestFit="1" customWidth="1"/>
    <col min="14607" max="14607" width="10.453125" style="192" customWidth="1"/>
    <col min="14608" max="14608" width="11.81640625" style="192" customWidth="1"/>
    <col min="14609" max="14609" width="14.7265625" style="192" customWidth="1"/>
    <col min="14610" max="14610" width="9" style="192" bestFit="1" customWidth="1"/>
    <col min="14611" max="14850" width="9.1796875" style="192"/>
    <col min="14851" max="14851" width="4.7265625" style="192" bestFit="1" customWidth="1"/>
    <col min="14852" max="14852" width="9.7265625" style="192" bestFit="1" customWidth="1"/>
    <col min="14853" max="14853" width="10" style="192" bestFit="1" customWidth="1"/>
    <col min="14854" max="14854" width="8.81640625" style="192" bestFit="1" customWidth="1"/>
    <col min="14855" max="14855" width="22.81640625" style="192" customWidth="1"/>
    <col min="14856" max="14856" width="59.7265625" style="192" bestFit="1" customWidth="1"/>
    <col min="14857" max="14857" width="57.81640625" style="192" bestFit="1" customWidth="1"/>
    <col min="14858" max="14858" width="35.26953125" style="192" bestFit="1" customWidth="1"/>
    <col min="14859" max="14859" width="28.1796875" style="192" bestFit="1" customWidth="1"/>
    <col min="14860" max="14860" width="33.1796875" style="192" bestFit="1" customWidth="1"/>
    <col min="14861" max="14861" width="26" style="192" bestFit="1" customWidth="1"/>
    <col min="14862" max="14862" width="19.1796875" style="192" bestFit="1" customWidth="1"/>
    <col min="14863" max="14863" width="10.453125" style="192" customWidth="1"/>
    <col min="14864" max="14864" width="11.81640625" style="192" customWidth="1"/>
    <col min="14865" max="14865" width="14.7265625" style="192" customWidth="1"/>
    <col min="14866" max="14866" width="9" style="192" bestFit="1" customWidth="1"/>
    <col min="14867" max="15106" width="9.1796875" style="192"/>
    <col min="15107" max="15107" width="4.7265625" style="192" bestFit="1" customWidth="1"/>
    <col min="15108" max="15108" width="9.7265625" style="192" bestFit="1" customWidth="1"/>
    <col min="15109" max="15109" width="10" style="192" bestFit="1" customWidth="1"/>
    <col min="15110" max="15110" width="8.81640625" style="192" bestFit="1" customWidth="1"/>
    <col min="15111" max="15111" width="22.81640625" style="192" customWidth="1"/>
    <col min="15112" max="15112" width="59.7265625" style="192" bestFit="1" customWidth="1"/>
    <col min="15113" max="15113" width="57.81640625" style="192" bestFit="1" customWidth="1"/>
    <col min="15114" max="15114" width="35.26953125" style="192" bestFit="1" customWidth="1"/>
    <col min="15115" max="15115" width="28.1796875" style="192" bestFit="1" customWidth="1"/>
    <col min="15116" max="15116" width="33.1796875" style="192" bestFit="1" customWidth="1"/>
    <col min="15117" max="15117" width="26" style="192" bestFit="1" customWidth="1"/>
    <col min="15118" max="15118" width="19.1796875" style="192" bestFit="1" customWidth="1"/>
    <col min="15119" max="15119" width="10.453125" style="192" customWidth="1"/>
    <col min="15120" max="15120" width="11.81640625" style="192" customWidth="1"/>
    <col min="15121" max="15121" width="14.7265625" style="192" customWidth="1"/>
    <col min="15122" max="15122" width="9" style="192" bestFit="1" customWidth="1"/>
    <col min="15123" max="15362" width="9.1796875" style="192"/>
    <col min="15363" max="15363" width="4.7265625" style="192" bestFit="1" customWidth="1"/>
    <col min="15364" max="15364" width="9.7265625" style="192" bestFit="1" customWidth="1"/>
    <col min="15365" max="15365" width="10" style="192" bestFit="1" customWidth="1"/>
    <col min="15366" max="15366" width="8.81640625" style="192" bestFit="1" customWidth="1"/>
    <col min="15367" max="15367" width="22.81640625" style="192" customWidth="1"/>
    <col min="15368" max="15368" width="59.7265625" style="192" bestFit="1" customWidth="1"/>
    <col min="15369" max="15369" width="57.81640625" style="192" bestFit="1" customWidth="1"/>
    <col min="15370" max="15370" width="35.26953125" style="192" bestFit="1" customWidth="1"/>
    <col min="15371" max="15371" width="28.1796875" style="192" bestFit="1" customWidth="1"/>
    <col min="15372" max="15372" width="33.1796875" style="192" bestFit="1" customWidth="1"/>
    <col min="15373" max="15373" width="26" style="192" bestFit="1" customWidth="1"/>
    <col min="15374" max="15374" width="19.1796875" style="192" bestFit="1" customWidth="1"/>
    <col min="15375" max="15375" width="10.453125" style="192" customWidth="1"/>
    <col min="15376" max="15376" width="11.81640625" style="192" customWidth="1"/>
    <col min="15377" max="15377" width="14.7265625" style="192" customWidth="1"/>
    <col min="15378" max="15378" width="9" style="192" bestFit="1" customWidth="1"/>
    <col min="15379" max="15618" width="9.1796875" style="192"/>
    <col min="15619" max="15619" width="4.7265625" style="192" bestFit="1" customWidth="1"/>
    <col min="15620" max="15620" width="9.7265625" style="192" bestFit="1" customWidth="1"/>
    <col min="15621" max="15621" width="10" style="192" bestFit="1" customWidth="1"/>
    <col min="15622" max="15622" width="8.81640625" style="192" bestFit="1" customWidth="1"/>
    <col min="15623" max="15623" width="22.81640625" style="192" customWidth="1"/>
    <col min="15624" max="15624" width="59.7265625" style="192" bestFit="1" customWidth="1"/>
    <col min="15625" max="15625" width="57.81640625" style="192" bestFit="1" customWidth="1"/>
    <col min="15626" max="15626" width="35.26953125" style="192" bestFit="1" customWidth="1"/>
    <col min="15627" max="15627" width="28.1796875" style="192" bestFit="1" customWidth="1"/>
    <col min="15628" max="15628" width="33.1796875" style="192" bestFit="1" customWidth="1"/>
    <col min="15629" max="15629" width="26" style="192" bestFit="1" customWidth="1"/>
    <col min="15630" max="15630" width="19.1796875" style="192" bestFit="1" customWidth="1"/>
    <col min="15631" max="15631" width="10.453125" style="192" customWidth="1"/>
    <col min="15632" max="15632" width="11.81640625" style="192" customWidth="1"/>
    <col min="15633" max="15633" width="14.7265625" style="192" customWidth="1"/>
    <col min="15634" max="15634" width="9" style="192" bestFit="1" customWidth="1"/>
    <col min="15635" max="15874" width="9.1796875" style="192"/>
    <col min="15875" max="15875" width="4.7265625" style="192" bestFit="1" customWidth="1"/>
    <col min="15876" max="15876" width="9.7265625" style="192" bestFit="1" customWidth="1"/>
    <col min="15877" max="15877" width="10" style="192" bestFit="1" customWidth="1"/>
    <col min="15878" max="15878" width="8.81640625" style="192" bestFit="1" customWidth="1"/>
    <col min="15879" max="15879" width="22.81640625" style="192" customWidth="1"/>
    <col min="15880" max="15880" width="59.7265625" style="192" bestFit="1" customWidth="1"/>
    <col min="15881" max="15881" width="57.81640625" style="192" bestFit="1" customWidth="1"/>
    <col min="15882" max="15882" width="35.26953125" style="192" bestFit="1" customWidth="1"/>
    <col min="15883" max="15883" width="28.1796875" style="192" bestFit="1" customWidth="1"/>
    <col min="15884" max="15884" width="33.1796875" style="192" bestFit="1" customWidth="1"/>
    <col min="15885" max="15885" width="26" style="192" bestFit="1" customWidth="1"/>
    <col min="15886" max="15886" width="19.1796875" style="192" bestFit="1" customWidth="1"/>
    <col min="15887" max="15887" width="10.453125" style="192" customWidth="1"/>
    <col min="15888" max="15888" width="11.81640625" style="192" customWidth="1"/>
    <col min="15889" max="15889" width="14.7265625" style="192" customWidth="1"/>
    <col min="15890" max="15890" width="9" style="192" bestFit="1" customWidth="1"/>
    <col min="15891" max="16130" width="9.1796875" style="192"/>
    <col min="16131" max="16131" width="4.7265625" style="192" bestFit="1" customWidth="1"/>
    <col min="16132" max="16132" width="9.7265625" style="192" bestFit="1" customWidth="1"/>
    <col min="16133" max="16133" width="10" style="192" bestFit="1" customWidth="1"/>
    <col min="16134" max="16134" width="8.81640625" style="192" bestFit="1" customWidth="1"/>
    <col min="16135" max="16135" width="22.81640625" style="192" customWidth="1"/>
    <col min="16136" max="16136" width="59.7265625" style="192" bestFit="1" customWidth="1"/>
    <col min="16137" max="16137" width="57.81640625" style="192" bestFit="1" customWidth="1"/>
    <col min="16138" max="16138" width="35.26953125" style="192" bestFit="1" customWidth="1"/>
    <col min="16139" max="16139" width="28.1796875" style="192" bestFit="1" customWidth="1"/>
    <col min="16140" max="16140" width="33.1796875" style="192" bestFit="1" customWidth="1"/>
    <col min="16141" max="16141" width="26" style="192" bestFit="1" customWidth="1"/>
    <col min="16142" max="16142" width="19.1796875" style="192" bestFit="1" customWidth="1"/>
    <col min="16143" max="16143" width="10.453125" style="192" customWidth="1"/>
    <col min="16144" max="16144" width="11.81640625" style="192" customWidth="1"/>
    <col min="16145" max="16145" width="14.7265625" style="192" customWidth="1"/>
    <col min="16146" max="16146" width="9" style="192" bestFit="1" customWidth="1"/>
    <col min="16147" max="16384" width="9.1796875" style="192"/>
  </cols>
  <sheetData>
    <row r="2" spans="1:19" x14ac:dyDescent="0.35">
      <c r="A2" s="19" t="s">
        <v>1171</v>
      </c>
      <c r="F2" s="6"/>
    </row>
    <row r="3" spans="1:19" x14ac:dyDescent="0.35">
      <c r="M3" s="2"/>
      <c r="N3" s="2"/>
      <c r="O3" s="2"/>
      <c r="P3" s="2"/>
    </row>
    <row r="4" spans="1:19" s="3" customFormat="1" ht="56.25" customHeight="1" x14ac:dyDescent="0.35">
      <c r="A4" s="750" t="s">
        <v>0</v>
      </c>
      <c r="B4" s="752" t="s">
        <v>1</v>
      </c>
      <c r="C4" s="752" t="s">
        <v>2</v>
      </c>
      <c r="D4" s="752" t="s">
        <v>3</v>
      </c>
      <c r="E4" s="750" t="s">
        <v>4</v>
      </c>
      <c r="F4" s="750" t="s">
        <v>5</v>
      </c>
      <c r="G4" s="750" t="s">
        <v>6</v>
      </c>
      <c r="H4" s="755" t="s">
        <v>7</v>
      </c>
      <c r="I4" s="755"/>
      <c r="J4" s="750" t="s">
        <v>8</v>
      </c>
      <c r="K4" s="756" t="s">
        <v>214</v>
      </c>
      <c r="L4" s="757"/>
      <c r="M4" s="754" t="s">
        <v>215</v>
      </c>
      <c r="N4" s="754"/>
      <c r="O4" s="754" t="s">
        <v>9</v>
      </c>
      <c r="P4" s="754"/>
      <c r="Q4" s="750" t="s">
        <v>216</v>
      </c>
      <c r="R4" s="752" t="s">
        <v>10</v>
      </c>
      <c r="S4" s="20"/>
    </row>
    <row r="5" spans="1:19" s="3" customFormat="1" x14ac:dyDescent="0.25">
      <c r="A5" s="751"/>
      <c r="B5" s="753"/>
      <c r="C5" s="753"/>
      <c r="D5" s="753"/>
      <c r="E5" s="751"/>
      <c r="F5" s="751"/>
      <c r="G5" s="751"/>
      <c r="H5" s="143" t="s">
        <v>11</v>
      </c>
      <c r="I5" s="143" t="s">
        <v>12</v>
      </c>
      <c r="J5" s="751"/>
      <c r="K5" s="145">
        <v>2020</v>
      </c>
      <c r="L5" s="145">
        <v>2021</v>
      </c>
      <c r="M5" s="21">
        <v>2020</v>
      </c>
      <c r="N5" s="21">
        <v>2021</v>
      </c>
      <c r="O5" s="21">
        <v>2020</v>
      </c>
      <c r="P5" s="21">
        <v>2021</v>
      </c>
      <c r="Q5" s="751"/>
      <c r="R5" s="753"/>
      <c r="S5" s="20"/>
    </row>
    <row r="6" spans="1:19" s="3" customFormat="1" x14ac:dyDescent="0.25">
      <c r="A6" s="142" t="s">
        <v>13</v>
      </c>
      <c r="B6" s="143" t="s">
        <v>14</v>
      </c>
      <c r="C6" s="143" t="s">
        <v>15</v>
      </c>
      <c r="D6" s="143" t="s">
        <v>16</v>
      </c>
      <c r="E6" s="142" t="s">
        <v>17</v>
      </c>
      <c r="F6" s="142" t="s">
        <v>18</v>
      </c>
      <c r="G6" s="142" t="s">
        <v>19</v>
      </c>
      <c r="H6" s="143" t="s">
        <v>20</v>
      </c>
      <c r="I6" s="143" t="s">
        <v>21</v>
      </c>
      <c r="J6" s="142" t="s">
        <v>22</v>
      </c>
      <c r="K6" s="145" t="s">
        <v>23</v>
      </c>
      <c r="L6" s="145" t="s">
        <v>24</v>
      </c>
      <c r="M6" s="144" t="s">
        <v>25</v>
      </c>
      <c r="N6" s="144" t="s">
        <v>26</v>
      </c>
      <c r="O6" s="144" t="s">
        <v>27</v>
      </c>
      <c r="P6" s="144" t="s">
        <v>28</v>
      </c>
      <c r="Q6" s="142" t="s">
        <v>29</v>
      </c>
      <c r="R6" s="143" t="s">
        <v>30</v>
      </c>
      <c r="S6" s="20"/>
    </row>
    <row r="7" spans="1:19" s="6" customFormat="1" ht="116" x14ac:dyDescent="0.35">
      <c r="A7" s="198">
        <v>1</v>
      </c>
      <c r="B7" s="196">
        <v>1</v>
      </c>
      <c r="C7" s="198">
        <v>4</v>
      </c>
      <c r="D7" s="196">
        <v>2</v>
      </c>
      <c r="E7" s="226" t="s">
        <v>217</v>
      </c>
      <c r="F7" s="226" t="s">
        <v>218</v>
      </c>
      <c r="G7" s="196" t="s">
        <v>219</v>
      </c>
      <c r="H7" s="227" t="s">
        <v>220</v>
      </c>
      <c r="I7" s="228" t="s">
        <v>221</v>
      </c>
      <c r="J7" s="196" t="s">
        <v>222</v>
      </c>
      <c r="K7" s="229" t="s">
        <v>31</v>
      </c>
      <c r="L7" s="229"/>
      <c r="M7" s="107">
        <v>58523.15</v>
      </c>
      <c r="N7" s="198"/>
      <c r="O7" s="107">
        <v>58523.15</v>
      </c>
      <c r="P7" s="107"/>
      <c r="Q7" s="196" t="s">
        <v>223</v>
      </c>
      <c r="R7" s="196" t="s">
        <v>224</v>
      </c>
      <c r="S7" s="22"/>
    </row>
    <row r="8" spans="1:19" s="6" customFormat="1" ht="232" x14ac:dyDescent="0.35">
      <c r="A8" s="198">
        <v>2</v>
      </c>
      <c r="B8" s="198">
        <v>1</v>
      </c>
      <c r="C8" s="198">
        <v>4</v>
      </c>
      <c r="D8" s="196">
        <v>2</v>
      </c>
      <c r="E8" s="226" t="s">
        <v>1479</v>
      </c>
      <c r="F8" s="226" t="s">
        <v>225</v>
      </c>
      <c r="G8" s="196" t="s">
        <v>226</v>
      </c>
      <c r="H8" s="227" t="s">
        <v>227</v>
      </c>
      <c r="I8" s="228" t="s">
        <v>1144</v>
      </c>
      <c r="J8" s="196" t="s">
        <v>228</v>
      </c>
      <c r="K8" s="229" t="s">
        <v>31</v>
      </c>
      <c r="L8" s="229"/>
      <c r="M8" s="107">
        <v>41476.85</v>
      </c>
      <c r="N8" s="198"/>
      <c r="O8" s="107">
        <v>41476.85</v>
      </c>
      <c r="P8" s="107"/>
      <c r="Q8" s="196" t="s">
        <v>223</v>
      </c>
      <c r="R8" s="196" t="s">
        <v>224</v>
      </c>
      <c r="S8" s="22"/>
    </row>
    <row r="9" spans="1:19" s="6" customFormat="1" ht="304.5" x14ac:dyDescent="0.35">
      <c r="A9" s="155">
        <v>2</v>
      </c>
      <c r="B9" s="155">
        <v>1</v>
      </c>
      <c r="C9" s="155">
        <v>4</v>
      </c>
      <c r="D9" s="153">
        <v>2</v>
      </c>
      <c r="E9" s="170" t="s">
        <v>1479</v>
      </c>
      <c r="F9" s="170" t="s">
        <v>225</v>
      </c>
      <c r="G9" s="168" t="s">
        <v>1145</v>
      </c>
      <c r="H9" s="230" t="s">
        <v>1146</v>
      </c>
      <c r="I9" s="231" t="s">
        <v>1147</v>
      </c>
      <c r="J9" s="153" t="s">
        <v>228</v>
      </c>
      <c r="K9" s="152" t="s">
        <v>31</v>
      </c>
      <c r="L9" s="152"/>
      <c r="M9" s="26">
        <v>41476.85</v>
      </c>
      <c r="N9" s="155"/>
      <c r="O9" s="26">
        <v>41476.85</v>
      </c>
      <c r="P9" s="26"/>
      <c r="Q9" s="153" t="s">
        <v>223</v>
      </c>
      <c r="R9" s="153" t="s">
        <v>224</v>
      </c>
      <c r="S9" s="22"/>
    </row>
    <row r="10" spans="1:19" s="6" customFormat="1" ht="44.25" customHeight="1" x14ac:dyDescent="0.35">
      <c r="A10" s="604" t="s">
        <v>1590</v>
      </c>
      <c r="B10" s="629"/>
      <c r="C10" s="629"/>
      <c r="D10" s="629"/>
      <c r="E10" s="629"/>
      <c r="F10" s="629"/>
      <c r="G10" s="629"/>
      <c r="H10" s="629"/>
      <c r="I10" s="629"/>
      <c r="J10" s="629"/>
      <c r="K10" s="629"/>
      <c r="L10" s="629"/>
      <c r="M10" s="629"/>
      <c r="N10" s="629"/>
      <c r="O10" s="629"/>
      <c r="P10" s="629"/>
      <c r="Q10" s="629"/>
      <c r="R10" s="630"/>
      <c r="S10" s="22"/>
    </row>
    <row r="11" spans="1:19" ht="203" x14ac:dyDescent="0.35">
      <c r="A11" s="198">
        <v>3</v>
      </c>
      <c r="B11" s="198">
        <v>1</v>
      </c>
      <c r="C11" s="198">
        <v>4</v>
      </c>
      <c r="D11" s="196">
        <v>5</v>
      </c>
      <c r="E11" s="226" t="s">
        <v>229</v>
      </c>
      <c r="F11" s="226" t="s">
        <v>230</v>
      </c>
      <c r="G11" s="196" t="s">
        <v>231</v>
      </c>
      <c r="H11" s="227" t="s">
        <v>232</v>
      </c>
      <c r="I11" s="228" t="s">
        <v>1148</v>
      </c>
      <c r="J11" s="196" t="s">
        <v>233</v>
      </c>
      <c r="K11" s="229" t="s">
        <v>31</v>
      </c>
      <c r="L11" s="229"/>
      <c r="M11" s="107">
        <v>44570</v>
      </c>
      <c r="N11" s="198"/>
      <c r="O11" s="107">
        <v>44570</v>
      </c>
      <c r="P11" s="107"/>
      <c r="Q11" s="196" t="s">
        <v>223</v>
      </c>
      <c r="R11" s="196" t="s">
        <v>224</v>
      </c>
      <c r="S11" s="31"/>
    </row>
    <row r="12" spans="1:19" ht="203" x14ac:dyDescent="0.35">
      <c r="A12" s="155">
        <v>3</v>
      </c>
      <c r="B12" s="155">
        <v>1</v>
      </c>
      <c r="C12" s="155">
        <v>4</v>
      </c>
      <c r="D12" s="153">
        <v>5</v>
      </c>
      <c r="E12" s="170" t="s">
        <v>229</v>
      </c>
      <c r="F12" s="170" t="s">
        <v>230</v>
      </c>
      <c r="G12" s="168" t="s">
        <v>1149</v>
      </c>
      <c r="H12" s="230" t="s">
        <v>1150</v>
      </c>
      <c r="I12" s="231" t="s">
        <v>1151</v>
      </c>
      <c r="J12" s="153" t="s">
        <v>233</v>
      </c>
      <c r="K12" s="152" t="s">
        <v>31</v>
      </c>
      <c r="L12" s="152"/>
      <c r="M12" s="26">
        <v>44570</v>
      </c>
      <c r="N12" s="155"/>
      <c r="O12" s="26">
        <v>44570</v>
      </c>
      <c r="P12" s="26"/>
      <c r="Q12" s="153" t="s">
        <v>223</v>
      </c>
      <c r="R12" s="153" t="s">
        <v>224</v>
      </c>
      <c r="S12" s="31"/>
    </row>
    <row r="13" spans="1:19" ht="36.75" customHeight="1" x14ac:dyDescent="0.35">
      <c r="A13" s="604" t="s">
        <v>1152</v>
      </c>
      <c r="B13" s="629"/>
      <c r="C13" s="629"/>
      <c r="D13" s="629"/>
      <c r="E13" s="629"/>
      <c r="F13" s="629"/>
      <c r="G13" s="629"/>
      <c r="H13" s="629"/>
      <c r="I13" s="629"/>
      <c r="J13" s="629"/>
      <c r="K13" s="629"/>
      <c r="L13" s="629"/>
      <c r="M13" s="629"/>
      <c r="N13" s="629"/>
      <c r="O13" s="629"/>
      <c r="P13" s="629"/>
      <c r="Q13" s="629"/>
      <c r="R13" s="630"/>
      <c r="S13" s="31"/>
    </row>
    <row r="14" spans="1:19" ht="217.5" x14ac:dyDescent="0.35">
      <c r="A14" s="198">
        <v>4</v>
      </c>
      <c r="B14" s="198">
        <v>1</v>
      </c>
      <c r="C14" s="198">
        <v>4</v>
      </c>
      <c r="D14" s="196">
        <v>5</v>
      </c>
      <c r="E14" s="226" t="s">
        <v>234</v>
      </c>
      <c r="F14" s="226" t="s">
        <v>235</v>
      </c>
      <c r="G14" s="196" t="s">
        <v>236</v>
      </c>
      <c r="H14" s="227" t="s">
        <v>1480</v>
      </c>
      <c r="I14" s="228" t="s">
        <v>237</v>
      </c>
      <c r="J14" s="196" t="s">
        <v>238</v>
      </c>
      <c r="K14" s="229" t="s">
        <v>31</v>
      </c>
      <c r="L14" s="229"/>
      <c r="M14" s="107">
        <v>81253.52</v>
      </c>
      <c r="N14" s="198"/>
      <c r="O14" s="107">
        <v>81253.52</v>
      </c>
      <c r="P14" s="107"/>
      <c r="Q14" s="196" t="s">
        <v>223</v>
      </c>
      <c r="R14" s="196" t="s">
        <v>224</v>
      </c>
      <c r="S14" s="31"/>
    </row>
    <row r="15" spans="1:19" ht="203" x14ac:dyDescent="0.35">
      <c r="A15" s="198">
        <v>5</v>
      </c>
      <c r="B15" s="198">
        <v>1</v>
      </c>
      <c r="C15" s="198">
        <v>4</v>
      </c>
      <c r="D15" s="196">
        <v>5</v>
      </c>
      <c r="E15" s="226" t="s">
        <v>239</v>
      </c>
      <c r="F15" s="226" t="s">
        <v>1481</v>
      </c>
      <c r="G15" s="196" t="s">
        <v>32</v>
      </c>
      <c r="H15" s="227" t="s">
        <v>240</v>
      </c>
      <c r="I15" s="228" t="s">
        <v>241</v>
      </c>
      <c r="J15" s="196" t="s">
        <v>242</v>
      </c>
      <c r="K15" s="229" t="s">
        <v>31</v>
      </c>
      <c r="L15" s="229"/>
      <c r="M15" s="107">
        <v>9916</v>
      </c>
      <c r="N15" s="198"/>
      <c r="O15" s="107">
        <v>9916</v>
      </c>
      <c r="P15" s="107"/>
      <c r="Q15" s="196" t="s">
        <v>223</v>
      </c>
      <c r="R15" s="196" t="s">
        <v>224</v>
      </c>
      <c r="S15" s="31"/>
    </row>
    <row r="16" spans="1:19" ht="203" x14ac:dyDescent="0.35">
      <c r="A16" s="155">
        <v>5</v>
      </c>
      <c r="B16" s="155">
        <v>1</v>
      </c>
      <c r="C16" s="155">
        <v>4</v>
      </c>
      <c r="D16" s="153">
        <v>5</v>
      </c>
      <c r="E16" s="170" t="s">
        <v>239</v>
      </c>
      <c r="F16" s="170" t="s">
        <v>1481</v>
      </c>
      <c r="G16" s="153" t="s">
        <v>32</v>
      </c>
      <c r="H16" s="23" t="s">
        <v>240</v>
      </c>
      <c r="I16" s="24" t="s">
        <v>241</v>
      </c>
      <c r="J16" s="153" t="s">
        <v>242</v>
      </c>
      <c r="K16" s="152" t="s">
        <v>31</v>
      </c>
      <c r="L16" s="152"/>
      <c r="M16" s="25">
        <v>6098</v>
      </c>
      <c r="N16" s="155"/>
      <c r="O16" s="25">
        <v>6098</v>
      </c>
      <c r="P16" s="26"/>
      <c r="Q16" s="153" t="s">
        <v>223</v>
      </c>
      <c r="R16" s="153" t="s">
        <v>224</v>
      </c>
      <c r="S16" s="31"/>
    </row>
    <row r="17" spans="1:19" ht="35.25" customHeight="1" x14ac:dyDescent="0.35">
      <c r="A17" s="604" t="s">
        <v>1153</v>
      </c>
      <c r="B17" s="629"/>
      <c r="C17" s="629"/>
      <c r="D17" s="629"/>
      <c r="E17" s="629"/>
      <c r="F17" s="629"/>
      <c r="G17" s="629"/>
      <c r="H17" s="629"/>
      <c r="I17" s="629"/>
      <c r="J17" s="629"/>
      <c r="K17" s="629"/>
      <c r="L17" s="629"/>
      <c r="M17" s="629"/>
      <c r="N17" s="629"/>
      <c r="O17" s="629"/>
      <c r="P17" s="629"/>
      <c r="Q17" s="629"/>
      <c r="R17" s="630"/>
      <c r="S17" s="31"/>
    </row>
    <row r="18" spans="1:19" ht="188.5" x14ac:dyDescent="0.35">
      <c r="A18" s="198">
        <v>6</v>
      </c>
      <c r="B18" s="198">
        <v>1</v>
      </c>
      <c r="C18" s="198">
        <v>4</v>
      </c>
      <c r="D18" s="196">
        <v>5</v>
      </c>
      <c r="E18" s="226" t="s">
        <v>243</v>
      </c>
      <c r="F18" s="226" t="s">
        <v>1482</v>
      </c>
      <c r="G18" s="196" t="s">
        <v>244</v>
      </c>
      <c r="H18" s="227" t="s">
        <v>245</v>
      </c>
      <c r="I18" s="228" t="s">
        <v>1154</v>
      </c>
      <c r="J18" s="196" t="s">
        <v>246</v>
      </c>
      <c r="K18" s="229" t="s">
        <v>247</v>
      </c>
      <c r="L18" s="229"/>
      <c r="M18" s="107">
        <v>4260.4799999999996</v>
      </c>
      <c r="N18" s="198"/>
      <c r="O18" s="107">
        <v>4260.4799999999996</v>
      </c>
      <c r="P18" s="107"/>
      <c r="Q18" s="196" t="s">
        <v>223</v>
      </c>
      <c r="R18" s="196" t="s">
        <v>224</v>
      </c>
    </row>
    <row r="19" spans="1:19" ht="188.5" x14ac:dyDescent="0.35">
      <c r="A19" s="155">
        <v>6</v>
      </c>
      <c r="B19" s="155">
        <v>1</v>
      </c>
      <c r="C19" s="155">
        <v>4</v>
      </c>
      <c r="D19" s="153">
        <v>5</v>
      </c>
      <c r="E19" s="170" t="s">
        <v>243</v>
      </c>
      <c r="F19" s="170" t="s">
        <v>1482</v>
      </c>
      <c r="G19" s="153" t="s">
        <v>244</v>
      </c>
      <c r="H19" s="23" t="s">
        <v>245</v>
      </c>
      <c r="I19" s="24" t="s">
        <v>1154</v>
      </c>
      <c r="J19" s="153" t="s">
        <v>246</v>
      </c>
      <c r="K19" s="152" t="s">
        <v>247</v>
      </c>
      <c r="L19" s="152"/>
      <c r="M19" s="25">
        <v>4199.9799999999996</v>
      </c>
      <c r="N19" s="155"/>
      <c r="O19" s="25">
        <v>4199.9799999999996</v>
      </c>
      <c r="P19" s="26"/>
      <c r="Q19" s="153" t="s">
        <v>223</v>
      </c>
      <c r="R19" s="153" t="s">
        <v>224</v>
      </c>
    </row>
    <row r="20" spans="1:19" ht="37.5" customHeight="1" x14ac:dyDescent="0.35">
      <c r="A20" s="604" t="s">
        <v>1153</v>
      </c>
      <c r="B20" s="629"/>
      <c r="C20" s="629"/>
      <c r="D20" s="629"/>
      <c r="E20" s="629"/>
      <c r="F20" s="629"/>
      <c r="G20" s="629"/>
      <c r="H20" s="629"/>
      <c r="I20" s="629"/>
      <c r="J20" s="629"/>
      <c r="K20" s="629"/>
      <c r="L20" s="629"/>
      <c r="M20" s="629"/>
      <c r="N20" s="629"/>
      <c r="O20" s="629"/>
      <c r="P20" s="629"/>
      <c r="Q20" s="629"/>
      <c r="R20" s="630"/>
    </row>
    <row r="21" spans="1:19" ht="217.5" x14ac:dyDescent="0.35">
      <c r="A21" s="198">
        <v>7</v>
      </c>
      <c r="B21" s="198">
        <v>1</v>
      </c>
      <c r="C21" s="198">
        <v>4</v>
      </c>
      <c r="D21" s="196">
        <v>2</v>
      </c>
      <c r="E21" s="226" t="s">
        <v>248</v>
      </c>
      <c r="F21" s="226" t="s">
        <v>249</v>
      </c>
      <c r="G21" s="196" t="s">
        <v>250</v>
      </c>
      <c r="H21" s="227" t="s">
        <v>251</v>
      </c>
      <c r="I21" s="228" t="s">
        <v>252</v>
      </c>
      <c r="J21" s="196" t="s">
        <v>253</v>
      </c>
      <c r="K21" s="229" t="s">
        <v>247</v>
      </c>
      <c r="L21" s="229"/>
      <c r="M21" s="107">
        <v>55000</v>
      </c>
      <c r="N21" s="198"/>
      <c r="O21" s="107">
        <v>55000</v>
      </c>
      <c r="P21" s="107"/>
      <c r="Q21" s="196" t="s">
        <v>223</v>
      </c>
      <c r="R21" s="196" t="s">
        <v>224</v>
      </c>
    </row>
    <row r="22" spans="1:19" ht="217.5" x14ac:dyDescent="0.35">
      <c r="A22" s="155">
        <v>7</v>
      </c>
      <c r="B22" s="155">
        <v>1</v>
      </c>
      <c r="C22" s="155">
        <v>4</v>
      </c>
      <c r="D22" s="153">
        <v>2</v>
      </c>
      <c r="E22" s="170" t="s">
        <v>248</v>
      </c>
      <c r="F22" s="170" t="s">
        <v>249</v>
      </c>
      <c r="G22" s="168" t="s">
        <v>1155</v>
      </c>
      <c r="H22" s="230" t="s">
        <v>1156</v>
      </c>
      <c r="I22" s="231" t="s">
        <v>1157</v>
      </c>
      <c r="J22" s="153" t="s">
        <v>253</v>
      </c>
      <c r="K22" s="152" t="s">
        <v>247</v>
      </c>
      <c r="L22" s="152"/>
      <c r="M22" s="25">
        <v>35000</v>
      </c>
      <c r="N22" s="155"/>
      <c r="O22" s="25">
        <v>35000</v>
      </c>
      <c r="P22" s="26"/>
      <c r="Q22" s="153" t="s">
        <v>223</v>
      </c>
      <c r="R22" s="153" t="s">
        <v>224</v>
      </c>
    </row>
    <row r="23" spans="1:19" ht="45.75" customHeight="1" x14ac:dyDescent="0.35">
      <c r="A23" s="604" t="s">
        <v>1483</v>
      </c>
      <c r="B23" s="629"/>
      <c r="C23" s="629"/>
      <c r="D23" s="629"/>
      <c r="E23" s="629"/>
      <c r="F23" s="629"/>
      <c r="G23" s="629"/>
      <c r="H23" s="629"/>
      <c r="I23" s="629"/>
      <c r="J23" s="629"/>
      <c r="K23" s="629"/>
      <c r="L23" s="629"/>
      <c r="M23" s="629"/>
      <c r="N23" s="629"/>
      <c r="O23" s="629"/>
      <c r="P23" s="629"/>
      <c r="Q23" s="629"/>
      <c r="R23" s="630"/>
    </row>
    <row r="24" spans="1:19" ht="159.5" x14ac:dyDescent="0.35">
      <c r="A24" s="198">
        <v>8</v>
      </c>
      <c r="B24" s="198">
        <v>1</v>
      </c>
      <c r="C24" s="237">
        <v>4</v>
      </c>
      <c r="D24" s="196">
        <v>2</v>
      </c>
      <c r="E24" s="226" t="s">
        <v>254</v>
      </c>
      <c r="F24" s="226" t="s">
        <v>255</v>
      </c>
      <c r="G24" s="196" t="s">
        <v>44</v>
      </c>
      <c r="H24" s="227" t="s">
        <v>256</v>
      </c>
      <c r="I24" s="228" t="s">
        <v>257</v>
      </c>
      <c r="J24" s="196" t="s">
        <v>258</v>
      </c>
      <c r="K24" s="229" t="s">
        <v>247</v>
      </c>
      <c r="L24" s="229"/>
      <c r="M24" s="107">
        <v>17000</v>
      </c>
      <c r="N24" s="198"/>
      <c r="O24" s="107">
        <v>17000</v>
      </c>
      <c r="P24" s="107"/>
      <c r="Q24" s="196" t="s">
        <v>223</v>
      </c>
      <c r="R24" s="196" t="s">
        <v>224</v>
      </c>
    </row>
    <row r="25" spans="1:19" ht="159.5" x14ac:dyDescent="0.35">
      <c r="A25" s="155">
        <v>8</v>
      </c>
      <c r="B25" s="155">
        <v>1</v>
      </c>
      <c r="C25" s="155">
        <v>4</v>
      </c>
      <c r="D25" s="153">
        <v>2</v>
      </c>
      <c r="E25" s="170" t="s">
        <v>254</v>
      </c>
      <c r="F25" s="170" t="s">
        <v>255</v>
      </c>
      <c r="G25" s="168" t="s">
        <v>1158</v>
      </c>
      <c r="H25" s="230" t="s">
        <v>1159</v>
      </c>
      <c r="I25" s="24" t="s">
        <v>257</v>
      </c>
      <c r="J25" s="153" t="s">
        <v>258</v>
      </c>
      <c r="K25" s="152" t="s">
        <v>247</v>
      </c>
      <c r="L25" s="152"/>
      <c r="M25" s="25">
        <v>4930.17</v>
      </c>
      <c r="N25" s="155"/>
      <c r="O25" s="25">
        <v>4930.17</v>
      </c>
      <c r="P25" s="26"/>
      <c r="Q25" s="153" t="s">
        <v>223</v>
      </c>
      <c r="R25" s="153" t="s">
        <v>224</v>
      </c>
    </row>
    <row r="26" spans="1:19" ht="36.75" customHeight="1" x14ac:dyDescent="0.35">
      <c r="A26" s="604" t="s">
        <v>1160</v>
      </c>
      <c r="B26" s="629"/>
      <c r="C26" s="629"/>
      <c r="D26" s="629"/>
      <c r="E26" s="629"/>
      <c r="F26" s="629"/>
      <c r="G26" s="629"/>
      <c r="H26" s="629"/>
      <c r="I26" s="629"/>
      <c r="J26" s="629"/>
      <c r="K26" s="629"/>
      <c r="L26" s="629"/>
      <c r="M26" s="629"/>
      <c r="N26" s="629"/>
      <c r="O26" s="629"/>
      <c r="P26" s="629"/>
      <c r="Q26" s="629"/>
      <c r="R26" s="630"/>
    </row>
    <row r="27" spans="1:19" ht="319" x14ac:dyDescent="0.35">
      <c r="A27" s="198">
        <v>9</v>
      </c>
      <c r="B27" s="198">
        <v>1</v>
      </c>
      <c r="C27" s="198">
        <v>4</v>
      </c>
      <c r="D27" s="196">
        <v>2</v>
      </c>
      <c r="E27" s="226" t="s">
        <v>259</v>
      </c>
      <c r="F27" s="226" t="s">
        <v>1484</v>
      </c>
      <c r="G27" s="196" t="s">
        <v>260</v>
      </c>
      <c r="H27" s="227" t="s">
        <v>261</v>
      </c>
      <c r="I27" s="228" t="s">
        <v>262</v>
      </c>
      <c r="J27" s="196" t="s">
        <v>263</v>
      </c>
      <c r="K27" s="229" t="s">
        <v>247</v>
      </c>
      <c r="L27" s="229"/>
      <c r="M27" s="107">
        <v>100000</v>
      </c>
      <c r="N27" s="198"/>
      <c r="O27" s="107">
        <v>100000</v>
      </c>
      <c r="P27" s="107"/>
      <c r="Q27" s="196" t="s">
        <v>223</v>
      </c>
      <c r="R27" s="196" t="s">
        <v>224</v>
      </c>
    </row>
    <row r="28" spans="1:19" ht="319" x14ac:dyDescent="0.35">
      <c r="A28" s="155">
        <v>9</v>
      </c>
      <c r="B28" s="155">
        <v>1</v>
      </c>
      <c r="C28" s="155">
        <v>4</v>
      </c>
      <c r="D28" s="153">
        <v>2</v>
      </c>
      <c r="E28" s="170" t="s">
        <v>259</v>
      </c>
      <c r="F28" s="170" t="s">
        <v>1484</v>
      </c>
      <c r="G28" s="168" t="s">
        <v>1161</v>
      </c>
      <c r="H28" s="230" t="s">
        <v>1162</v>
      </c>
      <c r="I28" s="24" t="s">
        <v>1163</v>
      </c>
      <c r="J28" s="153" t="s">
        <v>263</v>
      </c>
      <c r="K28" s="152" t="s">
        <v>247</v>
      </c>
      <c r="L28" s="152"/>
      <c r="M28" s="25">
        <v>27000</v>
      </c>
      <c r="N28" s="155"/>
      <c r="O28" s="25">
        <v>27000</v>
      </c>
      <c r="P28" s="26"/>
      <c r="Q28" s="153" t="s">
        <v>223</v>
      </c>
      <c r="R28" s="153" t="s">
        <v>224</v>
      </c>
    </row>
    <row r="29" spans="1:19" ht="39.75" customHeight="1" x14ac:dyDescent="0.35">
      <c r="A29" s="604" t="s">
        <v>1164</v>
      </c>
      <c r="B29" s="629"/>
      <c r="C29" s="629"/>
      <c r="D29" s="629"/>
      <c r="E29" s="629"/>
      <c r="F29" s="629"/>
      <c r="G29" s="629"/>
      <c r="H29" s="629"/>
      <c r="I29" s="629"/>
      <c r="J29" s="629"/>
      <c r="K29" s="629"/>
      <c r="L29" s="629"/>
      <c r="M29" s="629"/>
      <c r="N29" s="629"/>
      <c r="O29" s="629"/>
      <c r="P29" s="629"/>
      <c r="Q29" s="629"/>
      <c r="R29" s="630"/>
    </row>
    <row r="30" spans="1:19" ht="232" x14ac:dyDescent="0.35">
      <c r="A30" s="147">
        <v>10</v>
      </c>
      <c r="B30" s="147">
        <v>1</v>
      </c>
      <c r="C30" s="147">
        <v>4</v>
      </c>
      <c r="D30" s="148">
        <v>2</v>
      </c>
      <c r="E30" s="173" t="s">
        <v>1165</v>
      </c>
      <c r="F30" s="173" t="s">
        <v>1166</v>
      </c>
      <c r="G30" s="148" t="s">
        <v>1167</v>
      </c>
      <c r="H30" s="35" t="s">
        <v>1168</v>
      </c>
      <c r="I30" s="36" t="s">
        <v>1169</v>
      </c>
      <c r="J30" s="148" t="s">
        <v>1485</v>
      </c>
      <c r="K30" s="150" t="s">
        <v>156</v>
      </c>
      <c r="L30" s="150"/>
      <c r="M30" s="149">
        <v>78000</v>
      </c>
      <c r="N30" s="147"/>
      <c r="O30" s="149">
        <v>78000</v>
      </c>
      <c r="P30" s="149"/>
      <c r="Q30" s="148" t="s">
        <v>223</v>
      </c>
      <c r="R30" s="148" t="s">
        <v>224</v>
      </c>
    </row>
    <row r="31" spans="1:19" ht="93" customHeight="1" x14ac:dyDescent="0.35">
      <c r="A31" s="758" t="s">
        <v>1170</v>
      </c>
      <c r="B31" s="759"/>
      <c r="C31" s="759"/>
      <c r="D31" s="759"/>
      <c r="E31" s="759"/>
      <c r="F31" s="759"/>
      <c r="G31" s="759"/>
      <c r="H31" s="759"/>
      <c r="I31" s="759"/>
      <c r="J31" s="759"/>
      <c r="K31" s="759"/>
      <c r="L31" s="759"/>
      <c r="M31" s="759"/>
      <c r="N31" s="759"/>
      <c r="O31" s="759"/>
      <c r="P31" s="759"/>
      <c r="Q31" s="759"/>
      <c r="R31" s="760"/>
    </row>
    <row r="32" spans="1:19" x14ac:dyDescent="0.35">
      <c r="A32" s="32"/>
      <c r="B32" s="33"/>
      <c r="C32" s="33"/>
      <c r="D32" s="33"/>
      <c r="E32" s="33"/>
      <c r="F32" s="33"/>
      <c r="G32" s="33"/>
      <c r="H32" s="33"/>
      <c r="I32" s="33"/>
      <c r="J32" s="33"/>
      <c r="K32" s="33"/>
      <c r="L32" s="33"/>
      <c r="M32" s="33"/>
      <c r="N32" s="33"/>
      <c r="O32" s="33"/>
      <c r="P32" s="33"/>
      <c r="Q32" s="33"/>
      <c r="R32" s="33"/>
    </row>
    <row r="33" spans="13:16" ht="15.5" x14ac:dyDescent="0.35">
      <c r="M33" s="761"/>
      <c r="N33" s="744" t="s">
        <v>202</v>
      </c>
      <c r="O33" s="744"/>
      <c r="P33" s="744"/>
    </row>
    <row r="34" spans="13:16" x14ac:dyDescent="0.35">
      <c r="M34" s="761"/>
      <c r="N34" s="141" t="s">
        <v>33</v>
      </c>
      <c r="O34" s="761" t="s">
        <v>34</v>
      </c>
      <c r="P34" s="761"/>
    </row>
    <row r="35" spans="13:16" x14ac:dyDescent="0.35">
      <c r="M35" s="761"/>
      <c r="N35" s="141"/>
      <c r="O35" s="141">
        <v>2020</v>
      </c>
      <c r="P35" s="141">
        <v>2021</v>
      </c>
    </row>
    <row r="36" spans="13:16" x14ac:dyDescent="0.35">
      <c r="M36" s="141" t="s">
        <v>316</v>
      </c>
      <c r="N36" s="108">
        <v>9</v>
      </c>
      <c r="O36" s="109">
        <f>O7+O8+O11+O14+O15+O18+O21+O24+O27</f>
        <v>412000</v>
      </c>
      <c r="P36" s="109">
        <v>0</v>
      </c>
    </row>
    <row r="37" spans="13:16" x14ac:dyDescent="0.35">
      <c r="M37" s="233" t="s">
        <v>317</v>
      </c>
      <c r="N37" s="234">
        <v>10</v>
      </c>
      <c r="O37" s="235">
        <f>O7+O9+O12+O14+O16+O19+O22+O25+O28+O30</f>
        <v>381051.67</v>
      </c>
      <c r="P37" s="236">
        <v>0</v>
      </c>
    </row>
    <row r="38" spans="13:16" x14ac:dyDescent="0.35">
      <c r="O38" s="2"/>
    </row>
    <row r="40" spans="13:16" x14ac:dyDescent="0.35">
      <c r="O40" s="2"/>
    </row>
  </sheetData>
  <mergeCells count="25">
    <mergeCell ref="A31:R31"/>
    <mergeCell ref="M33:M35"/>
    <mergeCell ref="N33:P33"/>
    <mergeCell ref="O34:P34"/>
    <mergeCell ref="A10:R10"/>
    <mergeCell ref="A13:R13"/>
    <mergeCell ref="A17:R17"/>
    <mergeCell ref="A23:R23"/>
    <mergeCell ref="A29:R29"/>
    <mergeCell ref="A26:R26"/>
    <mergeCell ref="A20:R20"/>
    <mergeCell ref="Q4:Q5"/>
    <mergeCell ref="R4:R5"/>
    <mergeCell ref="O4:P4"/>
    <mergeCell ref="A4:A5"/>
    <mergeCell ref="B4:B5"/>
    <mergeCell ref="C4:C5"/>
    <mergeCell ref="D4:D5"/>
    <mergeCell ref="E4:E5"/>
    <mergeCell ref="F4:F5"/>
    <mergeCell ref="G4:G5"/>
    <mergeCell ref="H4:I4"/>
    <mergeCell ref="J4:J5"/>
    <mergeCell ref="K4:L4"/>
    <mergeCell ref="M4:N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979"/>
  <sheetViews>
    <sheetView topLeftCell="A42" zoomScale="80" zoomScaleNormal="80" workbookViewId="0">
      <selection activeCell="E31" sqref="E31:E33"/>
    </sheetView>
  </sheetViews>
  <sheetFormatPr defaultColWidth="14.453125" defaultRowHeight="14.5" x14ac:dyDescent="0.35"/>
  <cols>
    <col min="1" max="1" width="4.1796875" style="238" customWidth="1"/>
    <col min="2" max="2" width="10.1796875" style="238" customWidth="1"/>
    <col min="3" max="3" width="8.1796875" style="238" customWidth="1"/>
    <col min="4" max="4" width="8.453125" style="238" customWidth="1"/>
    <col min="5" max="5" width="40" style="238" customWidth="1"/>
    <col min="6" max="6" width="57.1796875" style="256" customWidth="1"/>
    <col min="7" max="7" width="19.26953125" style="238" customWidth="1"/>
    <col min="8" max="8" width="18.26953125" style="238" customWidth="1"/>
    <col min="9" max="9" width="12.81640625" style="238" customWidth="1"/>
    <col min="10" max="10" width="28.1796875" style="238" customWidth="1"/>
    <col min="11" max="11" width="10.54296875" style="238" customWidth="1"/>
    <col min="12" max="12" width="12.453125" style="238" customWidth="1"/>
    <col min="13" max="13" width="14.7265625" style="238" customWidth="1"/>
    <col min="14" max="14" width="11.26953125" style="238" customWidth="1"/>
    <col min="15" max="15" width="16.453125" style="238" customWidth="1"/>
    <col min="16" max="16" width="20.54296875" style="238" customWidth="1"/>
    <col min="17" max="17" width="18" style="238" customWidth="1"/>
    <col min="18" max="18" width="16.26953125" style="238" customWidth="1"/>
    <col min="19" max="16384" width="14.453125" style="238"/>
  </cols>
  <sheetData>
    <row r="2" spans="1:19" x14ac:dyDescent="0.35">
      <c r="A2" s="19" t="s">
        <v>1181</v>
      </c>
    </row>
    <row r="3" spans="1:19" ht="15.75" customHeight="1" x14ac:dyDescent="0.35">
      <c r="A3" s="37"/>
      <c r="B3" s="37"/>
      <c r="C3" s="37"/>
      <c r="D3" s="37"/>
      <c r="E3" s="37"/>
      <c r="F3" s="38"/>
      <c r="G3" s="39"/>
      <c r="H3" s="239"/>
      <c r="I3" s="39"/>
      <c r="J3" s="37"/>
      <c r="K3" s="37"/>
      <c r="L3" s="37"/>
      <c r="M3" s="40"/>
      <c r="N3" s="40"/>
      <c r="O3" s="40"/>
      <c r="P3" s="40"/>
      <c r="Q3" s="37"/>
      <c r="R3" s="37"/>
    </row>
    <row r="4" spans="1:19" ht="45.75" customHeight="1" x14ac:dyDescent="0.35">
      <c r="A4" s="826" t="s">
        <v>0</v>
      </c>
      <c r="B4" s="828" t="s">
        <v>1</v>
      </c>
      <c r="C4" s="828" t="s">
        <v>2</v>
      </c>
      <c r="D4" s="828" t="s">
        <v>3</v>
      </c>
      <c r="E4" s="826" t="s">
        <v>4</v>
      </c>
      <c r="F4" s="826" t="s">
        <v>5</v>
      </c>
      <c r="G4" s="828" t="s">
        <v>6</v>
      </c>
      <c r="H4" s="831" t="s">
        <v>7</v>
      </c>
      <c r="I4" s="832"/>
      <c r="J4" s="826" t="s">
        <v>8</v>
      </c>
      <c r="K4" s="831" t="s">
        <v>214</v>
      </c>
      <c r="L4" s="832"/>
      <c r="M4" s="835" t="s">
        <v>215</v>
      </c>
      <c r="N4" s="832"/>
      <c r="O4" s="835" t="s">
        <v>9</v>
      </c>
      <c r="P4" s="832"/>
      <c r="Q4" s="826" t="s">
        <v>216</v>
      </c>
      <c r="R4" s="828" t="s">
        <v>10</v>
      </c>
    </row>
    <row r="5" spans="1:19" ht="30" customHeight="1" x14ac:dyDescent="0.35">
      <c r="A5" s="827"/>
      <c r="B5" s="827"/>
      <c r="C5" s="827"/>
      <c r="D5" s="827"/>
      <c r="E5" s="827"/>
      <c r="F5" s="829"/>
      <c r="G5" s="830"/>
      <c r="H5" s="41" t="s">
        <v>11</v>
      </c>
      <c r="I5" s="41" t="s">
        <v>12</v>
      </c>
      <c r="J5" s="827"/>
      <c r="K5" s="42">
        <v>2020</v>
      </c>
      <c r="L5" s="42">
        <v>2021</v>
      </c>
      <c r="M5" s="43">
        <v>2020</v>
      </c>
      <c r="N5" s="43">
        <v>2021</v>
      </c>
      <c r="O5" s="43">
        <v>2020</v>
      </c>
      <c r="P5" s="43">
        <v>2021</v>
      </c>
      <c r="Q5" s="827"/>
      <c r="R5" s="827"/>
    </row>
    <row r="6" spans="1:19" s="240" customFormat="1" ht="15.75" customHeight="1" x14ac:dyDescent="0.35">
      <c r="A6" s="44" t="s">
        <v>13</v>
      </c>
      <c r="B6" s="41" t="s">
        <v>14</v>
      </c>
      <c r="C6" s="41" t="s">
        <v>15</v>
      </c>
      <c r="D6" s="41" t="s">
        <v>16</v>
      </c>
      <c r="E6" s="44" t="s">
        <v>17</v>
      </c>
      <c r="F6" s="45" t="s">
        <v>18</v>
      </c>
      <c r="G6" s="44" t="s">
        <v>19</v>
      </c>
      <c r="H6" s="41" t="s">
        <v>20</v>
      </c>
      <c r="I6" s="41" t="s">
        <v>21</v>
      </c>
      <c r="J6" s="44" t="s">
        <v>22</v>
      </c>
      <c r="K6" s="42" t="s">
        <v>23</v>
      </c>
      <c r="L6" s="42" t="s">
        <v>24</v>
      </c>
      <c r="M6" s="46" t="s">
        <v>25</v>
      </c>
      <c r="N6" s="46" t="s">
        <v>26</v>
      </c>
      <c r="O6" s="46" t="s">
        <v>27</v>
      </c>
      <c r="P6" s="46" t="s">
        <v>28</v>
      </c>
      <c r="Q6" s="44" t="s">
        <v>29</v>
      </c>
      <c r="R6" s="41" t="s">
        <v>30</v>
      </c>
    </row>
    <row r="7" spans="1:19" s="241" customFormat="1" ht="107.25" customHeight="1" x14ac:dyDescent="0.3">
      <c r="A7" s="841">
        <v>1</v>
      </c>
      <c r="B7" s="841">
        <v>1</v>
      </c>
      <c r="C7" s="841">
        <v>4</v>
      </c>
      <c r="D7" s="841">
        <v>2</v>
      </c>
      <c r="E7" s="841" t="s">
        <v>265</v>
      </c>
      <c r="F7" s="843" t="s">
        <v>266</v>
      </c>
      <c r="G7" s="839" t="s">
        <v>267</v>
      </c>
      <c r="H7" s="258" t="s">
        <v>268</v>
      </c>
      <c r="I7" s="259">
        <v>2</v>
      </c>
      <c r="J7" s="839" t="s">
        <v>269</v>
      </c>
      <c r="K7" s="845" t="s">
        <v>35</v>
      </c>
      <c r="L7" s="836"/>
      <c r="M7" s="838">
        <v>60000</v>
      </c>
      <c r="N7" s="836"/>
      <c r="O7" s="838">
        <v>60000</v>
      </c>
      <c r="P7" s="836"/>
      <c r="Q7" s="839" t="s">
        <v>270</v>
      </c>
      <c r="R7" s="839" t="s">
        <v>271</v>
      </c>
    </row>
    <row r="8" spans="1:19" s="241" customFormat="1" ht="125.25" customHeight="1" x14ac:dyDescent="0.3">
      <c r="A8" s="842"/>
      <c r="B8" s="842"/>
      <c r="C8" s="842"/>
      <c r="D8" s="842"/>
      <c r="E8" s="842"/>
      <c r="F8" s="844"/>
      <c r="G8" s="837"/>
      <c r="H8" s="258" t="s">
        <v>272</v>
      </c>
      <c r="I8" s="260">
        <v>500</v>
      </c>
      <c r="J8" s="837"/>
      <c r="K8" s="837"/>
      <c r="L8" s="837"/>
      <c r="M8" s="837"/>
      <c r="N8" s="837"/>
      <c r="O8" s="837"/>
      <c r="P8" s="837"/>
      <c r="Q8" s="837"/>
      <c r="R8" s="837"/>
      <c r="S8" s="242"/>
    </row>
    <row r="9" spans="1:19" s="241" customFormat="1" ht="28.5" customHeight="1" x14ac:dyDescent="0.3">
      <c r="A9" s="840" t="s">
        <v>1172</v>
      </c>
      <c r="B9" s="840"/>
      <c r="C9" s="840"/>
      <c r="D9" s="840"/>
      <c r="E9" s="840"/>
      <c r="F9" s="840"/>
      <c r="G9" s="840"/>
      <c r="H9" s="840"/>
      <c r="I9" s="840"/>
      <c r="J9" s="840"/>
      <c r="K9" s="840"/>
      <c r="L9" s="840"/>
      <c r="M9" s="840"/>
      <c r="N9" s="840"/>
      <c r="O9" s="840"/>
      <c r="P9" s="840"/>
      <c r="Q9" s="840"/>
      <c r="R9" s="840"/>
      <c r="S9" s="242"/>
    </row>
    <row r="10" spans="1:19" ht="54" customHeight="1" x14ac:dyDescent="0.35">
      <c r="A10" s="821">
        <v>2</v>
      </c>
      <c r="B10" s="813">
        <v>1</v>
      </c>
      <c r="C10" s="813">
        <v>4</v>
      </c>
      <c r="D10" s="813">
        <v>2</v>
      </c>
      <c r="E10" s="815" t="s">
        <v>273</v>
      </c>
      <c r="F10" s="823" t="s">
        <v>274</v>
      </c>
      <c r="G10" s="821" t="s">
        <v>275</v>
      </c>
      <c r="H10" s="261" t="s">
        <v>276</v>
      </c>
      <c r="I10" s="262">
        <v>2</v>
      </c>
      <c r="J10" s="815" t="s">
        <v>277</v>
      </c>
      <c r="K10" s="815" t="s">
        <v>278</v>
      </c>
      <c r="L10" s="813"/>
      <c r="M10" s="822">
        <v>500000</v>
      </c>
      <c r="N10" s="813"/>
      <c r="O10" s="811">
        <v>250000</v>
      </c>
      <c r="P10" s="813"/>
      <c r="Q10" s="815" t="s">
        <v>270</v>
      </c>
      <c r="R10" s="815" t="s">
        <v>271</v>
      </c>
    </row>
    <row r="11" spans="1:19" ht="39.75" customHeight="1" x14ac:dyDescent="0.35">
      <c r="A11" s="794"/>
      <c r="B11" s="794"/>
      <c r="C11" s="794"/>
      <c r="D11" s="794"/>
      <c r="E11" s="794"/>
      <c r="F11" s="824"/>
      <c r="G11" s="814"/>
      <c r="H11" s="263" t="s">
        <v>279</v>
      </c>
      <c r="I11" s="264">
        <v>500</v>
      </c>
      <c r="J11" s="794"/>
      <c r="K11" s="794"/>
      <c r="L11" s="794"/>
      <c r="M11" s="794"/>
      <c r="N11" s="794"/>
      <c r="O11" s="811"/>
      <c r="P11" s="794"/>
      <c r="Q11" s="794"/>
      <c r="R11" s="794"/>
    </row>
    <row r="12" spans="1:19" ht="57" customHeight="1" x14ac:dyDescent="0.35">
      <c r="A12" s="794"/>
      <c r="B12" s="794"/>
      <c r="C12" s="794"/>
      <c r="D12" s="794"/>
      <c r="E12" s="794"/>
      <c r="F12" s="824"/>
      <c r="G12" s="833" t="s">
        <v>280</v>
      </c>
      <c r="H12" s="265" t="s">
        <v>281</v>
      </c>
      <c r="I12" s="264">
        <v>2</v>
      </c>
      <c r="J12" s="794"/>
      <c r="K12" s="794"/>
      <c r="L12" s="794"/>
      <c r="M12" s="794"/>
      <c r="N12" s="794"/>
      <c r="O12" s="811"/>
      <c r="P12" s="794"/>
      <c r="Q12" s="794"/>
      <c r="R12" s="794"/>
    </row>
    <row r="13" spans="1:19" ht="39.75" customHeight="1" x14ac:dyDescent="0.35">
      <c r="A13" s="794"/>
      <c r="B13" s="794"/>
      <c r="C13" s="794"/>
      <c r="D13" s="794"/>
      <c r="E13" s="794"/>
      <c r="F13" s="824"/>
      <c r="G13" s="834"/>
      <c r="H13" s="263" t="s">
        <v>282</v>
      </c>
      <c r="I13" s="264">
        <v>30000</v>
      </c>
      <c r="J13" s="794"/>
      <c r="K13" s="794"/>
      <c r="L13" s="794"/>
      <c r="M13" s="794"/>
      <c r="N13" s="794"/>
      <c r="O13" s="811"/>
      <c r="P13" s="794"/>
      <c r="Q13" s="794"/>
      <c r="R13" s="794"/>
    </row>
    <row r="14" spans="1:19" ht="34.5" customHeight="1" x14ac:dyDescent="0.35">
      <c r="A14" s="794"/>
      <c r="B14" s="794"/>
      <c r="C14" s="794"/>
      <c r="D14" s="794"/>
      <c r="E14" s="794"/>
      <c r="F14" s="824"/>
      <c r="G14" s="819" t="s">
        <v>267</v>
      </c>
      <c r="H14" s="263" t="s">
        <v>283</v>
      </c>
      <c r="I14" s="264">
        <v>1</v>
      </c>
      <c r="J14" s="794"/>
      <c r="K14" s="794"/>
      <c r="L14" s="794"/>
      <c r="M14" s="794"/>
      <c r="N14" s="794"/>
      <c r="O14" s="811"/>
      <c r="P14" s="794"/>
      <c r="Q14" s="794"/>
      <c r="R14" s="794"/>
    </row>
    <row r="15" spans="1:19" ht="30" customHeight="1" x14ac:dyDescent="0.35">
      <c r="A15" s="814"/>
      <c r="B15" s="814"/>
      <c r="C15" s="814"/>
      <c r="D15" s="814"/>
      <c r="E15" s="814"/>
      <c r="F15" s="825"/>
      <c r="G15" s="820"/>
      <c r="H15" s="263" t="s">
        <v>272</v>
      </c>
      <c r="I15" s="264">
        <v>500</v>
      </c>
      <c r="J15" s="814"/>
      <c r="K15" s="814"/>
      <c r="L15" s="814"/>
      <c r="M15" s="814"/>
      <c r="N15" s="814"/>
      <c r="O15" s="812"/>
      <c r="P15" s="814"/>
      <c r="Q15" s="814"/>
      <c r="R15" s="814"/>
    </row>
    <row r="16" spans="1:19" ht="45.75" customHeight="1" x14ac:dyDescent="0.35">
      <c r="A16" s="785">
        <v>2</v>
      </c>
      <c r="B16" s="785">
        <v>1</v>
      </c>
      <c r="C16" s="785">
        <v>4</v>
      </c>
      <c r="D16" s="785">
        <v>2</v>
      </c>
      <c r="E16" s="787" t="s">
        <v>273</v>
      </c>
      <c r="F16" s="788" t="s">
        <v>274</v>
      </c>
      <c r="G16" s="795" t="s">
        <v>275</v>
      </c>
      <c r="H16" s="266" t="s">
        <v>284</v>
      </c>
      <c r="I16" s="267">
        <v>2</v>
      </c>
      <c r="J16" s="799" t="s">
        <v>1183</v>
      </c>
      <c r="K16" s="797" t="s">
        <v>1173</v>
      </c>
      <c r="L16" s="801"/>
      <c r="M16" s="802">
        <v>500000</v>
      </c>
      <c r="N16" s="801"/>
      <c r="O16" s="802">
        <v>250000</v>
      </c>
      <c r="P16" s="801"/>
      <c r="Q16" s="793" t="s">
        <v>270</v>
      </c>
      <c r="R16" s="793" t="s">
        <v>271</v>
      </c>
    </row>
    <row r="17" spans="1:19" ht="51" customHeight="1" x14ac:dyDescent="0.35">
      <c r="A17" s="786"/>
      <c r="B17" s="786"/>
      <c r="C17" s="786"/>
      <c r="D17" s="786"/>
      <c r="E17" s="786"/>
      <c r="F17" s="789"/>
      <c r="G17" s="796"/>
      <c r="H17" s="266" t="s">
        <v>279</v>
      </c>
      <c r="I17" s="267">
        <v>500</v>
      </c>
      <c r="J17" s="786"/>
      <c r="K17" s="800"/>
      <c r="L17" s="786"/>
      <c r="M17" s="803"/>
      <c r="N17" s="803"/>
      <c r="O17" s="803"/>
      <c r="P17" s="794"/>
      <c r="Q17" s="794"/>
      <c r="R17" s="794"/>
    </row>
    <row r="18" spans="1:19" ht="46.5" customHeight="1" x14ac:dyDescent="0.35">
      <c r="A18" s="786"/>
      <c r="B18" s="786"/>
      <c r="C18" s="786"/>
      <c r="D18" s="786"/>
      <c r="E18" s="786"/>
      <c r="F18" s="789"/>
      <c r="G18" s="795" t="s">
        <v>280</v>
      </c>
      <c r="H18" s="266" t="s">
        <v>281</v>
      </c>
      <c r="I18" s="267">
        <v>2</v>
      </c>
      <c r="J18" s="786"/>
      <c r="K18" s="800"/>
      <c r="L18" s="786"/>
      <c r="M18" s="803"/>
      <c r="N18" s="803"/>
      <c r="O18" s="803"/>
      <c r="P18" s="794"/>
      <c r="Q18" s="794"/>
      <c r="R18" s="794"/>
    </row>
    <row r="19" spans="1:19" ht="42.75" customHeight="1" x14ac:dyDescent="0.35">
      <c r="A19" s="786"/>
      <c r="B19" s="786"/>
      <c r="C19" s="786"/>
      <c r="D19" s="786"/>
      <c r="E19" s="786"/>
      <c r="F19" s="789"/>
      <c r="G19" s="796"/>
      <c r="H19" s="266" t="s">
        <v>285</v>
      </c>
      <c r="I19" s="267">
        <v>30000</v>
      </c>
      <c r="J19" s="786"/>
      <c r="K19" s="800"/>
      <c r="L19" s="786"/>
      <c r="M19" s="803"/>
      <c r="N19" s="803"/>
      <c r="O19" s="803"/>
      <c r="P19" s="794"/>
      <c r="Q19" s="794"/>
      <c r="R19" s="794"/>
    </row>
    <row r="20" spans="1:19" ht="42.75" customHeight="1" x14ac:dyDescent="0.35">
      <c r="A20" s="786"/>
      <c r="B20" s="786"/>
      <c r="C20" s="786"/>
      <c r="D20" s="786"/>
      <c r="E20" s="786"/>
      <c r="F20" s="789"/>
      <c r="G20" s="797" t="s">
        <v>267</v>
      </c>
      <c r="H20" s="268" t="s">
        <v>268</v>
      </c>
      <c r="I20" s="269">
        <v>15</v>
      </c>
      <c r="J20" s="786"/>
      <c r="K20" s="800"/>
      <c r="L20" s="786"/>
      <c r="M20" s="803"/>
      <c r="N20" s="803"/>
      <c r="O20" s="803"/>
      <c r="P20" s="794"/>
      <c r="Q20" s="794"/>
      <c r="R20" s="794"/>
    </row>
    <row r="21" spans="1:19" ht="46.5" customHeight="1" x14ac:dyDescent="0.35">
      <c r="A21" s="786"/>
      <c r="B21" s="786"/>
      <c r="C21" s="786"/>
      <c r="D21" s="786"/>
      <c r="E21" s="786"/>
      <c r="F21" s="789"/>
      <c r="G21" s="798"/>
      <c r="H21" s="268" t="s">
        <v>1174</v>
      </c>
      <c r="I21" s="269">
        <v>500</v>
      </c>
      <c r="J21" s="786"/>
      <c r="K21" s="800"/>
      <c r="L21" s="786"/>
      <c r="M21" s="803"/>
      <c r="N21" s="803"/>
      <c r="O21" s="803"/>
      <c r="P21" s="794"/>
      <c r="Q21" s="794"/>
      <c r="R21" s="794"/>
    </row>
    <row r="22" spans="1:19" ht="32.25" customHeight="1" x14ac:dyDescent="0.35">
      <c r="A22" s="804" t="s">
        <v>1175</v>
      </c>
      <c r="B22" s="805"/>
      <c r="C22" s="805"/>
      <c r="D22" s="805"/>
      <c r="E22" s="805"/>
      <c r="F22" s="805"/>
      <c r="G22" s="805"/>
      <c r="H22" s="805"/>
      <c r="I22" s="805"/>
      <c r="J22" s="805"/>
      <c r="K22" s="805"/>
      <c r="L22" s="805"/>
      <c r="M22" s="805"/>
      <c r="N22" s="805"/>
      <c r="O22" s="805"/>
      <c r="P22" s="805"/>
      <c r="Q22" s="805"/>
      <c r="R22" s="806"/>
    </row>
    <row r="23" spans="1:19" s="243" customFormat="1" ht="99" customHeight="1" x14ac:dyDescent="0.3">
      <c r="A23" s="807">
        <v>3</v>
      </c>
      <c r="B23" s="807">
        <v>1</v>
      </c>
      <c r="C23" s="807">
        <v>4</v>
      </c>
      <c r="D23" s="807">
        <v>2</v>
      </c>
      <c r="E23" s="808" t="s">
        <v>286</v>
      </c>
      <c r="F23" s="809" t="s">
        <v>1176</v>
      </c>
      <c r="G23" s="807" t="s">
        <v>290</v>
      </c>
      <c r="H23" s="270" t="s">
        <v>1177</v>
      </c>
      <c r="I23" s="271">
        <v>8</v>
      </c>
      <c r="J23" s="781" t="s">
        <v>287</v>
      </c>
      <c r="K23" s="781" t="s">
        <v>288</v>
      </c>
      <c r="L23" s="816"/>
      <c r="M23" s="817">
        <v>50000</v>
      </c>
      <c r="N23" s="818"/>
      <c r="O23" s="817">
        <v>50000</v>
      </c>
      <c r="P23" s="818"/>
      <c r="Q23" s="781" t="s">
        <v>270</v>
      </c>
      <c r="R23" s="781" t="s">
        <v>271</v>
      </c>
    </row>
    <row r="24" spans="1:19" s="243" customFormat="1" ht="122.25" customHeight="1" x14ac:dyDescent="0.3">
      <c r="A24" s="782"/>
      <c r="B24" s="782"/>
      <c r="C24" s="782"/>
      <c r="D24" s="782"/>
      <c r="E24" s="782"/>
      <c r="F24" s="810"/>
      <c r="G24" s="782"/>
      <c r="H24" s="270" t="s">
        <v>289</v>
      </c>
      <c r="I24" s="271">
        <v>16</v>
      </c>
      <c r="J24" s="782"/>
      <c r="K24" s="782"/>
      <c r="L24" s="782"/>
      <c r="M24" s="782"/>
      <c r="N24" s="782"/>
      <c r="O24" s="782"/>
      <c r="P24" s="782"/>
      <c r="Q24" s="782"/>
      <c r="R24" s="782"/>
    </row>
    <row r="25" spans="1:19" s="244" customFormat="1" ht="303.75" customHeight="1" x14ac:dyDescent="0.3">
      <c r="A25" s="272">
        <v>4</v>
      </c>
      <c r="B25" s="273">
        <v>1</v>
      </c>
      <c r="C25" s="272">
        <v>4</v>
      </c>
      <c r="D25" s="273">
        <v>2</v>
      </c>
      <c r="E25" s="273" t="s">
        <v>291</v>
      </c>
      <c r="F25" s="274" t="s">
        <v>292</v>
      </c>
      <c r="G25" s="273" t="s">
        <v>293</v>
      </c>
      <c r="H25" s="275" t="s">
        <v>279</v>
      </c>
      <c r="I25" s="276" t="s">
        <v>296</v>
      </c>
      <c r="J25" s="273" t="s">
        <v>295</v>
      </c>
      <c r="K25" s="277" t="s">
        <v>35</v>
      </c>
      <c r="L25" s="277"/>
      <c r="M25" s="278">
        <v>60000</v>
      </c>
      <c r="N25" s="272"/>
      <c r="O25" s="278">
        <v>60000</v>
      </c>
      <c r="P25" s="278"/>
      <c r="Q25" s="273" t="s">
        <v>270</v>
      </c>
      <c r="R25" s="273" t="s">
        <v>271</v>
      </c>
    </row>
    <row r="26" spans="1:19" s="244" customFormat="1" ht="312.75" customHeight="1" x14ac:dyDescent="0.3">
      <c r="A26" s="279">
        <v>4</v>
      </c>
      <c r="B26" s="280">
        <v>1</v>
      </c>
      <c r="C26" s="279">
        <v>4</v>
      </c>
      <c r="D26" s="280">
        <v>2</v>
      </c>
      <c r="E26" s="280" t="s">
        <v>291</v>
      </c>
      <c r="F26" s="281" t="s">
        <v>292</v>
      </c>
      <c r="G26" s="280" t="s">
        <v>293</v>
      </c>
      <c r="H26" s="282" t="s">
        <v>279</v>
      </c>
      <c r="I26" s="283" t="s">
        <v>296</v>
      </c>
      <c r="J26" s="280" t="s">
        <v>295</v>
      </c>
      <c r="K26" s="284" t="s">
        <v>35</v>
      </c>
      <c r="L26" s="284"/>
      <c r="M26" s="285">
        <v>38680</v>
      </c>
      <c r="N26" s="286"/>
      <c r="O26" s="285">
        <v>38680</v>
      </c>
      <c r="P26" s="287"/>
      <c r="Q26" s="280" t="s">
        <v>270</v>
      </c>
      <c r="R26" s="280" t="s">
        <v>271</v>
      </c>
    </row>
    <row r="27" spans="1:19" s="244" customFormat="1" ht="30" customHeight="1" x14ac:dyDescent="0.3">
      <c r="A27" s="790" t="s">
        <v>1182</v>
      </c>
      <c r="B27" s="791"/>
      <c r="C27" s="791"/>
      <c r="D27" s="791"/>
      <c r="E27" s="791"/>
      <c r="F27" s="791"/>
      <c r="G27" s="791"/>
      <c r="H27" s="791"/>
      <c r="I27" s="791"/>
      <c r="J27" s="791"/>
      <c r="K27" s="791"/>
      <c r="L27" s="791"/>
      <c r="M27" s="791"/>
      <c r="N27" s="791"/>
      <c r="O27" s="791"/>
      <c r="P27" s="791"/>
      <c r="Q27" s="791"/>
      <c r="R27" s="792"/>
    </row>
    <row r="28" spans="1:19" s="245" customFormat="1" ht="59.25" customHeight="1" x14ac:dyDescent="0.35">
      <c r="A28" s="783">
        <v>5</v>
      </c>
      <c r="B28" s="764">
        <v>1</v>
      </c>
      <c r="C28" s="764">
        <v>4</v>
      </c>
      <c r="D28" s="764">
        <v>2</v>
      </c>
      <c r="E28" s="764" t="s">
        <v>297</v>
      </c>
      <c r="F28" s="784" t="s">
        <v>298</v>
      </c>
      <c r="G28" s="777" t="s">
        <v>299</v>
      </c>
      <c r="H28" s="288" t="s">
        <v>300</v>
      </c>
      <c r="I28" s="289">
        <v>12</v>
      </c>
      <c r="J28" s="763" t="s">
        <v>301</v>
      </c>
      <c r="K28" s="763" t="s">
        <v>43</v>
      </c>
      <c r="L28" s="763"/>
      <c r="M28" s="850">
        <v>44000</v>
      </c>
      <c r="N28" s="852"/>
      <c r="O28" s="770">
        <v>44000</v>
      </c>
      <c r="P28" s="763"/>
      <c r="Q28" s="763" t="s">
        <v>270</v>
      </c>
      <c r="R28" s="763" t="s">
        <v>271</v>
      </c>
    </row>
    <row r="29" spans="1:19" s="245" customFormat="1" ht="54" customHeight="1" x14ac:dyDescent="0.35">
      <c r="A29" s="774"/>
      <c r="B29" s="775"/>
      <c r="C29" s="775"/>
      <c r="D29" s="775"/>
      <c r="E29" s="775"/>
      <c r="F29" s="776"/>
      <c r="G29" s="773"/>
      <c r="H29" s="251" t="s">
        <v>279</v>
      </c>
      <c r="I29" s="290">
        <v>300</v>
      </c>
      <c r="J29" s="763"/>
      <c r="K29" s="763"/>
      <c r="L29" s="763"/>
      <c r="M29" s="850"/>
      <c r="N29" s="852"/>
      <c r="O29" s="770"/>
      <c r="P29" s="763"/>
      <c r="Q29" s="763"/>
      <c r="R29" s="763"/>
    </row>
    <row r="30" spans="1:19" s="247" customFormat="1" ht="189.75" customHeight="1" x14ac:dyDescent="0.35">
      <c r="A30" s="774"/>
      <c r="B30" s="775"/>
      <c r="C30" s="775"/>
      <c r="D30" s="775"/>
      <c r="E30" s="775"/>
      <c r="F30" s="776"/>
      <c r="G30" s="290" t="s">
        <v>302</v>
      </c>
      <c r="H30" s="291" t="s">
        <v>33</v>
      </c>
      <c r="I30" s="290">
        <v>1</v>
      </c>
      <c r="J30" s="764"/>
      <c r="K30" s="764"/>
      <c r="L30" s="764"/>
      <c r="M30" s="851"/>
      <c r="N30" s="853"/>
      <c r="O30" s="771"/>
      <c r="P30" s="764"/>
      <c r="Q30" s="764"/>
      <c r="R30" s="764"/>
      <c r="S30" s="246"/>
    </row>
    <row r="31" spans="1:19" s="247" customFormat="1" ht="106.5" customHeight="1" x14ac:dyDescent="0.35">
      <c r="A31" s="846">
        <v>6</v>
      </c>
      <c r="B31" s="846">
        <v>1</v>
      </c>
      <c r="C31" s="846">
        <v>4</v>
      </c>
      <c r="D31" s="775">
        <v>2</v>
      </c>
      <c r="E31" s="775" t="s">
        <v>303</v>
      </c>
      <c r="F31" s="847" t="s">
        <v>304</v>
      </c>
      <c r="G31" s="248" t="s">
        <v>305</v>
      </c>
      <c r="H31" s="249" t="s">
        <v>306</v>
      </c>
      <c r="I31" s="250" t="s">
        <v>307</v>
      </c>
      <c r="J31" s="775" t="s">
        <v>308</v>
      </c>
      <c r="K31" s="848" t="s">
        <v>35</v>
      </c>
      <c r="L31" s="848"/>
      <c r="M31" s="849">
        <v>11000</v>
      </c>
      <c r="N31" s="846"/>
      <c r="O31" s="849">
        <v>11000</v>
      </c>
      <c r="P31" s="849"/>
      <c r="Q31" s="775" t="s">
        <v>270</v>
      </c>
      <c r="R31" s="775" t="s">
        <v>271</v>
      </c>
    </row>
    <row r="32" spans="1:19" s="247" customFormat="1" ht="90" customHeight="1" x14ac:dyDescent="0.35">
      <c r="A32" s="846"/>
      <c r="B32" s="846"/>
      <c r="C32" s="846"/>
      <c r="D32" s="775"/>
      <c r="E32" s="775"/>
      <c r="F32" s="847"/>
      <c r="G32" s="248" t="s">
        <v>37</v>
      </c>
      <c r="H32" s="249" t="s">
        <v>309</v>
      </c>
      <c r="I32" s="250" t="s">
        <v>310</v>
      </c>
      <c r="J32" s="775"/>
      <c r="K32" s="848"/>
      <c r="L32" s="848"/>
      <c r="M32" s="849"/>
      <c r="N32" s="846"/>
      <c r="O32" s="849"/>
      <c r="P32" s="849"/>
      <c r="Q32" s="775"/>
      <c r="R32" s="775"/>
    </row>
    <row r="33" spans="1:18" s="247" customFormat="1" ht="91.5" customHeight="1" x14ac:dyDescent="0.35">
      <c r="A33" s="846"/>
      <c r="B33" s="846"/>
      <c r="C33" s="846"/>
      <c r="D33" s="775"/>
      <c r="E33" s="775"/>
      <c r="F33" s="847"/>
      <c r="G33" s="248" t="s">
        <v>122</v>
      </c>
      <c r="H33" s="251" t="s">
        <v>311</v>
      </c>
      <c r="I33" s="252" t="s">
        <v>160</v>
      </c>
      <c r="J33" s="775"/>
      <c r="K33" s="848"/>
      <c r="L33" s="848"/>
      <c r="M33" s="849"/>
      <c r="N33" s="846"/>
      <c r="O33" s="849"/>
      <c r="P33" s="849"/>
      <c r="Q33" s="775"/>
      <c r="R33" s="775"/>
    </row>
    <row r="34" spans="1:18" s="247" customFormat="1" ht="18.75" customHeight="1" x14ac:dyDescent="0.35">
      <c r="A34" s="774">
        <v>7</v>
      </c>
      <c r="B34" s="775">
        <v>1</v>
      </c>
      <c r="C34" s="775">
        <v>4</v>
      </c>
      <c r="D34" s="775">
        <v>2</v>
      </c>
      <c r="E34" s="775" t="s">
        <v>312</v>
      </c>
      <c r="F34" s="776" t="s">
        <v>313</v>
      </c>
      <c r="G34" s="772" t="s">
        <v>122</v>
      </c>
      <c r="H34" s="778" t="s">
        <v>314</v>
      </c>
      <c r="I34" s="772">
        <v>1</v>
      </c>
      <c r="J34" s="762" t="s">
        <v>315</v>
      </c>
      <c r="K34" s="762" t="s">
        <v>43</v>
      </c>
      <c r="L34" s="762"/>
      <c r="M34" s="769">
        <v>100000</v>
      </c>
      <c r="N34" s="762"/>
      <c r="O34" s="769">
        <v>100000</v>
      </c>
      <c r="P34" s="762"/>
      <c r="Q34" s="762" t="s">
        <v>270</v>
      </c>
      <c r="R34" s="762" t="s">
        <v>271</v>
      </c>
    </row>
    <row r="35" spans="1:18" s="247" customFormat="1" ht="22.5" customHeight="1" x14ac:dyDescent="0.35">
      <c r="A35" s="774"/>
      <c r="B35" s="775"/>
      <c r="C35" s="775"/>
      <c r="D35" s="775"/>
      <c r="E35" s="775"/>
      <c r="F35" s="776"/>
      <c r="G35" s="777"/>
      <c r="H35" s="779"/>
      <c r="I35" s="777"/>
      <c r="J35" s="763"/>
      <c r="K35" s="763"/>
      <c r="L35" s="763"/>
      <c r="M35" s="770"/>
      <c r="N35" s="763"/>
      <c r="O35" s="770"/>
      <c r="P35" s="763"/>
      <c r="Q35" s="763"/>
      <c r="R35" s="763"/>
    </row>
    <row r="36" spans="1:18" s="247" customFormat="1" ht="42" customHeight="1" x14ac:dyDescent="0.35">
      <c r="A36" s="774"/>
      <c r="B36" s="775"/>
      <c r="C36" s="775"/>
      <c r="D36" s="775"/>
      <c r="E36" s="775"/>
      <c r="F36" s="776"/>
      <c r="G36" s="773"/>
      <c r="H36" s="780"/>
      <c r="I36" s="773"/>
      <c r="J36" s="763"/>
      <c r="K36" s="763"/>
      <c r="L36" s="763"/>
      <c r="M36" s="770"/>
      <c r="N36" s="763"/>
      <c r="O36" s="770"/>
      <c r="P36" s="763"/>
      <c r="Q36" s="763"/>
      <c r="R36" s="763"/>
    </row>
    <row r="37" spans="1:18" s="247" customFormat="1" ht="51" customHeight="1" x14ac:dyDescent="0.35">
      <c r="A37" s="774"/>
      <c r="B37" s="775"/>
      <c r="C37" s="775"/>
      <c r="D37" s="775"/>
      <c r="E37" s="775"/>
      <c r="F37" s="776"/>
      <c r="G37" s="772" t="s">
        <v>293</v>
      </c>
      <c r="H37" s="251" t="s">
        <v>1178</v>
      </c>
      <c r="I37" s="290">
        <v>1</v>
      </c>
      <c r="J37" s="763"/>
      <c r="K37" s="763"/>
      <c r="L37" s="763"/>
      <c r="M37" s="770"/>
      <c r="N37" s="763"/>
      <c r="O37" s="770"/>
      <c r="P37" s="763"/>
      <c r="Q37" s="763"/>
      <c r="R37" s="763"/>
    </row>
    <row r="38" spans="1:18" s="247" customFormat="1" ht="213" customHeight="1" x14ac:dyDescent="0.35">
      <c r="A38" s="774"/>
      <c r="B38" s="775"/>
      <c r="C38" s="775"/>
      <c r="D38" s="775"/>
      <c r="E38" s="775"/>
      <c r="F38" s="776"/>
      <c r="G38" s="773"/>
      <c r="H38" s="291" t="s">
        <v>279</v>
      </c>
      <c r="I38" s="290">
        <v>25</v>
      </c>
      <c r="J38" s="764"/>
      <c r="K38" s="764"/>
      <c r="L38" s="764"/>
      <c r="M38" s="771"/>
      <c r="N38" s="764"/>
      <c r="O38" s="771"/>
      <c r="P38" s="764"/>
      <c r="Q38" s="764"/>
      <c r="R38" s="764"/>
    </row>
    <row r="39" spans="1:18" s="247" customFormat="1" ht="83.25" customHeight="1" x14ac:dyDescent="0.35">
      <c r="A39" s="765">
        <v>7</v>
      </c>
      <c r="B39" s="588">
        <v>1</v>
      </c>
      <c r="C39" s="588">
        <v>4</v>
      </c>
      <c r="D39" s="588">
        <v>2</v>
      </c>
      <c r="E39" s="588" t="s">
        <v>312</v>
      </c>
      <c r="F39" s="766" t="s">
        <v>313</v>
      </c>
      <c r="G39" s="292" t="s">
        <v>122</v>
      </c>
      <c r="H39" s="293" t="s">
        <v>314</v>
      </c>
      <c r="I39" s="294">
        <v>1</v>
      </c>
      <c r="J39" s="595" t="s">
        <v>315</v>
      </c>
      <c r="K39" s="595" t="s">
        <v>43</v>
      </c>
      <c r="L39" s="595"/>
      <c r="M39" s="707">
        <v>73531.27</v>
      </c>
      <c r="N39" s="595"/>
      <c r="O39" s="859">
        <v>73531.27</v>
      </c>
      <c r="P39" s="595"/>
      <c r="Q39" s="595" t="s">
        <v>270</v>
      </c>
      <c r="R39" s="595" t="s">
        <v>271</v>
      </c>
    </row>
    <row r="40" spans="1:18" s="247" customFormat="1" ht="63.75" customHeight="1" x14ac:dyDescent="0.35">
      <c r="A40" s="765"/>
      <c r="B40" s="588"/>
      <c r="C40" s="588"/>
      <c r="D40" s="588"/>
      <c r="E40" s="588"/>
      <c r="F40" s="766"/>
      <c r="G40" s="627" t="s">
        <v>267</v>
      </c>
      <c r="H40" s="295" t="s">
        <v>268</v>
      </c>
      <c r="I40" s="168">
        <v>1</v>
      </c>
      <c r="J40" s="596"/>
      <c r="K40" s="596"/>
      <c r="L40" s="596"/>
      <c r="M40" s="767"/>
      <c r="N40" s="596"/>
      <c r="O40" s="767"/>
      <c r="P40" s="596"/>
      <c r="Q40" s="596"/>
      <c r="R40" s="596"/>
    </row>
    <row r="41" spans="1:18" s="247" customFormat="1" ht="51" customHeight="1" x14ac:dyDescent="0.35">
      <c r="A41" s="765"/>
      <c r="B41" s="588"/>
      <c r="C41" s="588"/>
      <c r="D41" s="588"/>
      <c r="E41" s="588"/>
      <c r="F41" s="766"/>
      <c r="G41" s="627"/>
      <c r="H41" s="860" t="s">
        <v>272</v>
      </c>
      <c r="I41" s="622">
        <v>500</v>
      </c>
      <c r="J41" s="596"/>
      <c r="K41" s="596"/>
      <c r="L41" s="596"/>
      <c r="M41" s="767"/>
      <c r="N41" s="596"/>
      <c r="O41" s="767"/>
      <c r="P41" s="596"/>
      <c r="Q41" s="596"/>
      <c r="R41" s="596"/>
    </row>
    <row r="42" spans="1:18" s="247" customFormat="1" ht="40.5" customHeight="1" x14ac:dyDescent="0.35">
      <c r="A42" s="765"/>
      <c r="B42" s="588"/>
      <c r="C42" s="588"/>
      <c r="D42" s="588"/>
      <c r="E42" s="588"/>
      <c r="F42" s="766"/>
      <c r="G42" s="627"/>
      <c r="H42" s="860"/>
      <c r="I42" s="636"/>
      <c r="J42" s="596"/>
      <c r="K42" s="596"/>
      <c r="L42" s="596"/>
      <c r="M42" s="767"/>
      <c r="N42" s="596"/>
      <c r="O42" s="767"/>
      <c r="P42" s="596"/>
      <c r="Q42" s="596"/>
      <c r="R42" s="596"/>
    </row>
    <row r="43" spans="1:18" s="247" customFormat="1" ht="123.75" customHeight="1" x14ac:dyDescent="0.35">
      <c r="A43" s="765"/>
      <c r="B43" s="588"/>
      <c r="C43" s="588"/>
      <c r="D43" s="588"/>
      <c r="E43" s="588"/>
      <c r="F43" s="766"/>
      <c r="G43" s="292" t="s">
        <v>293</v>
      </c>
      <c r="H43" s="296" t="s">
        <v>279</v>
      </c>
      <c r="I43" s="294">
        <v>25</v>
      </c>
      <c r="J43" s="597"/>
      <c r="K43" s="597"/>
      <c r="L43" s="597"/>
      <c r="M43" s="768"/>
      <c r="N43" s="597"/>
      <c r="O43" s="768"/>
      <c r="P43" s="597"/>
      <c r="Q43" s="597"/>
      <c r="R43" s="597"/>
    </row>
    <row r="44" spans="1:18" ht="51.75" customHeight="1" x14ac:dyDescent="0.35">
      <c r="A44" s="766" t="s">
        <v>1179</v>
      </c>
      <c r="B44" s="766"/>
      <c r="C44" s="766"/>
      <c r="D44" s="766"/>
      <c r="E44" s="766"/>
      <c r="F44" s="766"/>
      <c r="G44" s="766"/>
      <c r="H44" s="766"/>
      <c r="I44" s="766"/>
      <c r="J44" s="766"/>
      <c r="K44" s="766"/>
      <c r="L44" s="766"/>
      <c r="M44" s="766"/>
      <c r="N44" s="766"/>
      <c r="O44" s="766"/>
      <c r="P44" s="766"/>
      <c r="Q44" s="766"/>
      <c r="R44" s="766"/>
    </row>
    <row r="45" spans="1:18" ht="15.75" customHeight="1" x14ac:dyDescent="0.35">
      <c r="A45" s="37"/>
      <c r="B45" s="37"/>
      <c r="C45" s="37"/>
      <c r="D45" s="37"/>
      <c r="E45" s="37"/>
      <c r="F45" s="38"/>
      <c r="G45" s="39"/>
      <c r="H45" s="239"/>
      <c r="I45" s="39"/>
      <c r="J45" s="37"/>
      <c r="K45" s="37"/>
      <c r="L45" s="37"/>
      <c r="N45" s="37"/>
      <c r="O45" s="37"/>
      <c r="P45" s="253"/>
    </row>
    <row r="46" spans="1:18" ht="15.75" customHeight="1" x14ac:dyDescent="0.35">
      <c r="A46" s="37"/>
      <c r="B46" s="37"/>
      <c r="C46" s="37"/>
      <c r="D46" s="37"/>
      <c r="E46" s="37"/>
      <c r="F46" s="38"/>
      <c r="G46" s="39"/>
      <c r="H46" s="239"/>
      <c r="I46" s="39"/>
      <c r="J46" s="37"/>
      <c r="K46" s="37"/>
      <c r="L46" s="37"/>
      <c r="M46" s="861"/>
      <c r="N46" s="861"/>
      <c r="O46" s="856" t="s">
        <v>202</v>
      </c>
      <c r="P46" s="857"/>
      <c r="Q46" s="858"/>
    </row>
    <row r="47" spans="1:18" ht="15.75" customHeight="1" x14ac:dyDescent="0.35">
      <c r="A47" s="37"/>
      <c r="B47" s="37"/>
      <c r="C47" s="37"/>
      <c r="D47" s="37"/>
      <c r="E47" s="37"/>
      <c r="F47" s="38"/>
      <c r="G47" s="39"/>
      <c r="H47" s="239"/>
      <c r="I47" s="39"/>
      <c r="J47" s="37"/>
      <c r="K47" s="37"/>
      <c r="L47" s="37"/>
      <c r="M47" s="861"/>
      <c r="N47" s="861"/>
      <c r="O47" s="232" t="s">
        <v>33</v>
      </c>
      <c r="P47" s="232">
        <v>2020</v>
      </c>
      <c r="Q47" s="220">
        <v>2021</v>
      </c>
    </row>
    <row r="48" spans="1:18" ht="15.75" customHeight="1" x14ac:dyDescent="0.35">
      <c r="A48" s="37"/>
      <c r="B48" s="37"/>
      <c r="C48" s="37"/>
      <c r="D48" s="37"/>
      <c r="E48" s="37"/>
      <c r="F48" s="38"/>
      <c r="G48" s="39"/>
      <c r="H48" s="239"/>
      <c r="I48" s="39"/>
      <c r="J48" s="37"/>
      <c r="K48" s="37"/>
      <c r="L48" s="37"/>
      <c r="M48" s="854" t="s">
        <v>316</v>
      </c>
      <c r="N48" s="855"/>
      <c r="O48" s="257">
        <v>7</v>
      </c>
      <c r="P48" s="225">
        <v>575000</v>
      </c>
      <c r="Q48" s="225">
        <v>0</v>
      </c>
      <c r="R48" s="254"/>
    </row>
    <row r="49" spans="1:18" ht="15.75" customHeight="1" x14ac:dyDescent="0.35">
      <c r="A49" s="37"/>
      <c r="B49" s="37"/>
      <c r="C49" s="37"/>
      <c r="D49" s="37"/>
      <c r="E49" s="37"/>
      <c r="F49" s="38"/>
      <c r="G49" s="39"/>
      <c r="H49" s="239"/>
      <c r="I49" s="39"/>
      <c r="J49" s="37"/>
      <c r="K49" s="37"/>
      <c r="L49" s="37"/>
      <c r="M49" s="854" t="s">
        <v>317</v>
      </c>
      <c r="N49" s="855"/>
      <c r="O49" s="257">
        <v>6</v>
      </c>
      <c r="P49" s="225">
        <f>O16+O23+O26+O31+O39+O28</f>
        <v>467211.27</v>
      </c>
      <c r="Q49" s="225">
        <v>0</v>
      </c>
    </row>
    <row r="50" spans="1:18" ht="15.75" customHeight="1" x14ac:dyDescent="0.35">
      <c r="A50" s="37"/>
      <c r="B50" s="37"/>
      <c r="C50" s="37"/>
      <c r="D50" s="37"/>
      <c r="E50" s="37"/>
      <c r="F50" s="38"/>
      <c r="G50" s="39"/>
      <c r="H50" s="239"/>
      <c r="I50" s="39"/>
      <c r="J50" s="37"/>
      <c r="K50" s="37"/>
      <c r="L50" s="37"/>
      <c r="M50" s="37"/>
      <c r="N50" s="37"/>
      <c r="O50" s="37"/>
      <c r="P50" s="255"/>
    </row>
    <row r="51" spans="1:18" ht="15.75" customHeight="1" x14ac:dyDescent="0.35">
      <c r="A51" s="37"/>
      <c r="B51" s="37"/>
      <c r="C51" s="37"/>
      <c r="D51" s="37"/>
      <c r="E51" s="37"/>
      <c r="F51" s="38"/>
      <c r="G51" s="39"/>
      <c r="H51" s="239"/>
      <c r="I51" s="39"/>
      <c r="J51" s="37"/>
      <c r="K51" s="37"/>
      <c r="L51" s="37"/>
      <c r="M51" s="37"/>
      <c r="N51" s="37"/>
      <c r="O51" s="37"/>
      <c r="P51" s="37"/>
      <c r="Q51" s="37"/>
      <c r="R51" s="37"/>
    </row>
    <row r="52" spans="1:18" ht="15.75" customHeight="1" x14ac:dyDescent="0.35">
      <c r="A52" s="37"/>
      <c r="B52" s="37"/>
      <c r="C52" s="37"/>
      <c r="D52" s="37"/>
      <c r="E52" s="37"/>
      <c r="F52" s="38"/>
      <c r="G52" s="39"/>
      <c r="H52" s="239"/>
      <c r="I52" s="39"/>
      <c r="J52" s="37"/>
      <c r="K52" s="37"/>
      <c r="L52" s="37"/>
      <c r="M52" s="37"/>
      <c r="N52" s="37"/>
      <c r="O52" s="37"/>
      <c r="P52" s="255"/>
      <c r="Q52" s="37"/>
      <c r="R52" s="37"/>
    </row>
    <row r="53" spans="1:18" ht="15.75" customHeight="1" x14ac:dyDescent="0.35">
      <c r="A53" s="37"/>
      <c r="B53" s="37"/>
      <c r="C53" s="37"/>
      <c r="D53" s="37"/>
      <c r="E53" s="37"/>
      <c r="F53" s="38"/>
      <c r="G53" s="39"/>
      <c r="H53" s="239"/>
      <c r="I53" s="39"/>
      <c r="J53" s="37"/>
      <c r="K53" s="37"/>
      <c r="L53" s="37"/>
      <c r="M53" s="37"/>
      <c r="N53" s="37"/>
      <c r="O53" s="37"/>
      <c r="P53" s="37"/>
      <c r="Q53" s="37"/>
      <c r="R53" s="37"/>
    </row>
    <row r="54" spans="1:18" ht="15.75" customHeight="1" x14ac:dyDescent="0.35">
      <c r="A54" s="37"/>
      <c r="B54" s="37"/>
      <c r="C54" s="37"/>
      <c r="D54" s="37"/>
      <c r="E54" s="37"/>
      <c r="F54" s="38"/>
      <c r="G54" s="39"/>
      <c r="H54" s="239"/>
      <c r="I54" s="39"/>
      <c r="J54" s="37"/>
      <c r="K54" s="37"/>
      <c r="L54" s="37"/>
      <c r="M54" s="37"/>
      <c r="N54" s="37"/>
      <c r="O54" s="37"/>
      <c r="P54" s="37"/>
      <c r="Q54" s="37"/>
      <c r="R54" s="37"/>
    </row>
    <row r="55" spans="1:18" ht="15.75" customHeight="1" x14ac:dyDescent="0.35">
      <c r="A55" s="37"/>
      <c r="B55" s="37"/>
      <c r="C55" s="37"/>
      <c r="D55" s="37"/>
      <c r="E55" s="37"/>
      <c r="F55" s="38"/>
      <c r="G55" s="39"/>
      <c r="H55" s="239"/>
      <c r="I55" s="39"/>
      <c r="J55" s="37"/>
      <c r="K55" s="37"/>
      <c r="L55" s="37"/>
      <c r="M55" s="37"/>
      <c r="N55" s="37"/>
      <c r="O55" s="37"/>
      <c r="P55" s="37"/>
      <c r="Q55" s="37"/>
      <c r="R55" s="37"/>
    </row>
    <row r="56" spans="1:18" ht="15.75" customHeight="1" x14ac:dyDescent="0.35">
      <c r="A56" s="37"/>
      <c r="B56" s="37"/>
      <c r="C56" s="37"/>
      <c r="D56" s="37"/>
      <c r="E56" s="37"/>
      <c r="F56" s="38"/>
      <c r="G56" s="39"/>
      <c r="H56" s="239"/>
      <c r="I56" s="39"/>
      <c r="J56" s="37"/>
      <c r="K56" s="37"/>
      <c r="L56" s="37"/>
      <c r="M56" s="37"/>
      <c r="N56" s="37"/>
      <c r="O56" s="37"/>
      <c r="P56" s="37"/>
      <c r="Q56" s="37"/>
      <c r="R56" s="37"/>
    </row>
    <row r="57" spans="1:18" ht="15.75" customHeight="1" x14ac:dyDescent="0.35">
      <c r="A57" s="37"/>
      <c r="B57" s="37"/>
      <c r="C57" s="37"/>
      <c r="D57" s="37"/>
      <c r="E57" s="37"/>
      <c r="F57" s="38"/>
      <c r="G57" s="39"/>
      <c r="H57" s="239"/>
      <c r="I57" s="39"/>
      <c r="J57" s="37"/>
      <c r="K57" s="37"/>
      <c r="L57" s="37"/>
      <c r="M57" s="37"/>
      <c r="N57" s="37"/>
      <c r="O57" s="37"/>
      <c r="P57" s="37"/>
      <c r="Q57" s="37"/>
      <c r="R57" s="37"/>
    </row>
    <row r="58" spans="1:18" ht="15.75" customHeight="1" x14ac:dyDescent="0.35">
      <c r="A58" s="37"/>
      <c r="B58" s="37"/>
      <c r="C58" s="37"/>
      <c r="D58" s="37"/>
      <c r="E58" s="37"/>
      <c r="F58" s="38"/>
      <c r="G58" s="39"/>
      <c r="H58" s="239"/>
      <c r="I58" s="39"/>
      <c r="J58" s="37"/>
      <c r="K58" s="37"/>
      <c r="L58" s="37"/>
      <c r="M58" s="37"/>
      <c r="N58" s="37"/>
      <c r="O58" s="37"/>
      <c r="P58" s="37"/>
      <c r="Q58" s="37"/>
      <c r="R58" s="37"/>
    </row>
    <row r="59" spans="1:18" ht="15.75" customHeight="1" x14ac:dyDescent="0.35">
      <c r="A59" s="37"/>
      <c r="B59" s="37"/>
      <c r="C59" s="37"/>
      <c r="D59" s="37"/>
      <c r="E59" s="37"/>
      <c r="F59" s="38"/>
      <c r="G59" s="39"/>
      <c r="H59" s="239"/>
      <c r="I59" s="39"/>
      <c r="J59" s="37"/>
      <c r="K59" s="37"/>
      <c r="L59" s="37"/>
      <c r="M59" s="37"/>
      <c r="N59" s="37"/>
      <c r="O59" s="37"/>
      <c r="P59" s="37"/>
      <c r="Q59" s="37"/>
      <c r="R59" s="37"/>
    </row>
    <row r="60" spans="1:18" ht="15.75" customHeight="1" x14ac:dyDescent="0.35">
      <c r="A60" s="37"/>
      <c r="B60" s="37"/>
      <c r="C60" s="37"/>
      <c r="D60" s="37"/>
      <c r="E60" s="37"/>
      <c r="F60" s="38"/>
      <c r="G60" s="39"/>
      <c r="H60" s="239"/>
      <c r="I60" s="39"/>
      <c r="J60" s="37"/>
      <c r="K60" s="37"/>
      <c r="L60" s="37"/>
      <c r="M60" s="37"/>
      <c r="N60" s="37"/>
      <c r="O60" s="37"/>
      <c r="P60" s="37"/>
      <c r="Q60" s="37"/>
      <c r="R60" s="37"/>
    </row>
    <row r="61" spans="1:18" ht="15.75" customHeight="1" x14ac:dyDescent="0.35">
      <c r="A61" s="37"/>
      <c r="B61" s="37"/>
      <c r="C61" s="37"/>
      <c r="D61" s="37"/>
      <c r="E61" s="37"/>
      <c r="F61" s="38"/>
      <c r="G61" s="39"/>
      <c r="H61" s="239"/>
      <c r="I61" s="39"/>
      <c r="J61" s="37"/>
      <c r="K61" s="37"/>
      <c r="L61" s="37"/>
      <c r="M61" s="37"/>
      <c r="N61" s="37"/>
      <c r="O61" s="37"/>
      <c r="P61" s="37"/>
      <c r="Q61" s="37"/>
      <c r="R61" s="37"/>
    </row>
    <row r="62" spans="1:18" ht="15.75" customHeight="1" x14ac:dyDescent="0.35">
      <c r="A62" s="37"/>
      <c r="B62" s="37"/>
      <c r="C62" s="37"/>
      <c r="D62" s="37"/>
      <c r="E62" s="37"/>
      <c r="F62" s="38"/>
      <c r="G62" s="39"/>
      <c r="H62" s="239"/>
      <c r="I62" s="39"/>
      <c r="J62" s="37"/>
      <c r="K62" s="37"/>
      <c r="L62" s="37"/>
      <c r="M62" s="37"/>
      <c r="N62" s="37"/>
      <c r="O62" s="37"/>
      <c r="P62" s="37"/>
      <c r="Q62" s="37"/>
      <c r="R62" s="37"/>
    </row>
    <row r="63" spans="1:18" ht="15.75" customHeight="1" x14ac:dyDescent="0.35">
      <c r="A63" s="37"/>
      <c r="B63" s="37"/>
      <c r="C63" s="37"/>
      <c r="D63" s="37"/>
      <c r="E63" s="37"/>
      <c r="F63" s="38"/>
      <c r="G63" s="39"/>
      <c r="H63" s="239"/>
      <c r="I63" s="39"/>
      <c r="J63" s="37"/>
      <c r="K63" s="37"/>
      <c r="L63" s="37"/>
      <c r="M63" s="37"/>
      <c r="N63" s="37"/>
      <c r="O63" s="37"/>
      <c r="P63" s="37"/>
      <c r="Q63" s="37"/>
      <c r="R63" s="37"/>
    </row>
    <row r="64" spans="1:18" ht="15.75" customHeight="1" x14ac:dyDescent="0.35">
      <c r="A64" s="37"/>
      <c r="B64" s="37"/>
      <c r="C64" s="37"/>
      <c r="D64" s="37"/>
      <c r="E64" s="37"/>
      <c r="F64" s="38"/>
      <c r="G64" s="39"/>
      <c r="H64" s="239"/>
      <c r="I64" s="39"/>
      <c r="J64" s="37"/>
      <c r="K64" s="37"/>
      <c r="L64" s="37"/>
      <c r="M64" s="37"/>
      <c r="N64" s="37"/>
      <c r="O64" s="37"/>
      <c r="P64" s="37"/>
      <c r="Q64" s="37"/>
      <c r="R64" s="37"/>
    </row>
    <row r="65" spans="1:18" ht="15.75" customHeight="1" x14ac:dyDescent="0.35">
      <c r="A65" s="37"/>
      <c r="B65" s="37"/>
      <c r="C65" s="37"/>
      <c r="D65" s="37"/>
      <c r="E65" s="37"/>
      <c r="F65" s="38"/>
      <c r="G65" s="39"/>
      <c r="H65" s="239"/>
      <c r="I65" s="39"/>
      <c r="J65" s="37"/>
      <c r="K65" s="37"/>
      <c r="L65" s="37"/>
      <c r="M65" s="37"/>
      <c r="N65" s="37"/>
      <c r="O65" s="37"/>
      <c r="P65" s="37"/>
      <c r="Q65" s="37"/>
      <c r="R65" s="37"/>
    </row>
    <row r="66" spans="1:18" ht="15.75" customHeight="1" x14ac:dyDescent="0.35">
      <c r="A66" s="37"/>
      <c r="B66" s="37"/>
      <c r="C66" s="37"/>
      <c r="D66" s="37"/>
      <c r="E66" s="37"/>
      <c r="F66" s="38"/>
      <c r="G66" s="39"/>
      <c r="H66" s="239"/>
      <c r="I66" s="39"/>
      <c r="J66" s="37"/>
      <c r="K66" s="37"/>
      <c r="L66" s="37"/>
      <c r="M66" s="37"/>
      <c r="N66" s="37"/>
      <c r="O66" s="37"/>
      <c r="P66" s="37"/>
      <c r="Q66" s="37"/>
      <c r="R66" s="37"/>
    </row>
    <row r="67" spans="1:18" ht="15.75" customHeight="1" x14ac:dyDescent="0.35">
      <c r="A67" s="37"/>
      <c r="B67" s="37"/>
      <c r="C67" s="37"/>
      <c r="D67" s="37"/>
      <c r="E67" s="37"/>
      <c r="F67" s="38"/>
      <c r="G67" s="39"/>
      <c r="H67" s="239"/>
      <c r="I67" s="39"/>
      <c r="J67" s="37"/>
      <c r="K67" s="37"/>
      <c r="L67" s="37"/>
      <c r="M67" s="37"/>
      <c r="N67" s="37"/>
      <c r="O67" s="37"/>
      <c r="P67" s="37"/>
      <c r="Q67" s="37"/>
      <c r="R67" s="37"/>
    </row>
    <row r="68" spans="1:18" ht="15.75" customHeight="1" x14ac:dyDescent="0.35">
      <c r="A68" s="37"/>
      <c r="B68" s="37"/>
      <c r="C68" s="37"/>
      <c r="D68" s="37"/>
      <c r="E68" s="37"/>
      <c r="F68" s="38"/>
      <c r="G68" s="39"/>
      <c r="H68" s="239"/>
      <c r="I68" s="39"/>
      <c r="J68" s="37"/>
      <c r="K68" s="37"/>
      <c r="L68" s="37"/>
      <c r="M68" s="37"/>
      <c r="N68" s="37"/>
      <c r="O68" s="37"/>
      <c r="P68" s="37"/>
      <c r="Q68" s="37"/>
      <c r="R68" s="37"/>
    </row>
    <row r="69" spans="1:18" ht="15.75" customHeight="1" x14ac:dyDescent="0.35">
      <c r="A69" s="37"/>
      <c r="B69" s="37"/>
      <c r="C69" s="37"/>
      <c r="D69" s="37"/>
      <c r="E69" s="37"/>
      <c r="F69" s="38"/>
      <c r="G69" s="39"/>
      <c r="H69" s="239"/>
      <c r="I69" s="39"/>
      <c r="J69" s="37"/>
      <c r="K69" s="37"/>
      <c r="L69" s="37"/>
      <c r="M69" s="37"/>
      <c r="N69" s="37"/>
      <c r="O69" s="37"/>
      <c r="P69" s="37"/>
      <c r="Q69" s="37"/>
      <c r="R69" s="37"/>
    </row>
    <row r="70" spans="1:18" ht="15.75" customHeight="1" x14ac:dyDescent="0.35">
      <c r="A70" s="37"/>
      <c r="B70" s="37"/>
      <c r="C70" s="37"/>
      <c r="D70" s="37"/>
      <c r="E70" s="37"/>
      <c r="F70" s="38"/>
      <c r="G70" s="39"/>
      <c r="H70" s="239"/>
      <c r="I70" s="39"/>
      <c r="J70" s="37"/>
      <c r="K70" s="37"/>
      <c r="L70" s="37"/>
      <c r="M70" s="37"/>
      <c r="N70" s="37"/>
      <c r="O70" s="37"/>
      <c r="P70" s="37"/>
      <c r="Q70" s="37"/>
      <c r="R70" s="37"/>
    </row>
    <row r="71" spans="1:18" ht="15.75" customHeight="1" x14ac:dyDescent="0.35">
      <c r="A71" s="37"/>
      <c r="B71" s="37"/>
      <c r="C71" s="37"/>
      <c r="D71" s="37"/>
      <c r="E71" s="37"/>
      <c r="F71" s="38"/>
      <c r="G71" s="39"/>
      <c r="H71" s="239"/>
      <c r="I71" s="39"/>
      <c r="J71" s="37"/>
      <c r="K71" s="37"/>
      <c r="L71" s="37"/>
      <c r="M71" s="37"/>
      <c r="N71" s="37"/>
      <c r="O71" s="37"/>
      <c r="P71" s="37"/>
      <c r="Q71" s="37"/>
      <c r="R71" s="37"/>
    </row>
    <row r="72" spans="1:18" ht="15.75" customHeight="1" x14ac:dyDescent="0.35">
      <c r="A72" s="37"/>
      <c r="B72" s="37"/>
      <c r="C72" s="37"/>
      <c r="D72" s="37"/>
      <c r="E72" s="37"/>
      <c r="F72" s="38"/>
      <c r="G72" s="39"/>
      <c r="H72" s="239"/>
      <c r="I72" s="39"/>
      <c r="J72" s="37"/>
      <c r="K72" s="37"/>
      <c r="L72" s="37"/>
      <c r="M72" s="37"/>
      <c r="N72" s="37"/>
      <c r="O72" s="37"/>
      <c r="P72" s="37"/>
      <c r="Q72" s="37"/>
      <c r="R72" s="37"/>
    </row>
    <row r="73" spans="1:18" ht="15.75" customHeight="1" x14ac:dyDescent="0.35">
      <c r="A73" s="37"/>
      <c r="B73" s="37"/>
      <c r="C73" s="37"/>
      <c r="D73" s="37"/>
      <c r="E73" s="37"/>
      <c r="F73" s="38"/>
      <c r="G73" s="39"/>
      <c r="H73" s="239"/>
      <c r="I73" s="39"/>
      <c r="J73" s="37"/>
      <c r="K73" s="37"/>
      <c r="L73" s="37"/>
      <c r="M73" s="37"/>
      <c r="N73" s="37"/>
      <c r="O73" s="37"/>
      <c r="P73" s="37"/>
      <c r="Q73" s="37"/>
      <c r="R73" s="37"/>
    </row>
    <row r="74" spans="1:18" ht="15.75" customHeight="1" x14ac:dyDescent="0.35">
      <c r="A74" s="37"/>
      <c r="B74" s="37"/>
      <c r="C74" s="37"/>
      <c r="D74" s="37"/>
      <c r="E74" s="37"/>
      <c r="F74" s="38"/>
      <c r="G74" s="39"/>
      <c r="H74" s="239"/>
      <c r="I74" s="39"/>
      <c r="J74" s="37"/>
      <c r="K74" s="37"/>
      <c r="L74" s="37"/>
      <c r="M74" s="37"/>
      <c r="N74" s="37"/>
      <c r="O74" s="37"/>
      <c r="P74" s="37"/>
      <c r="Q74" s="37"/>
      <c r="R74" s="37"/>
    </row>
    <row r="75" spans="1:18" ht="15.75" customHeight="1" x14ac:dyDescent="0.35">
      <c r="A75" s="37"/>
      <c r="B75" s="37"/>
      <c r="C75" s="37"/>
      <c r="D75" s="37"/>
      <c r="E75" s="37"/>
      <c r="F75" s="38"/>
      <c r="G75" s="39"/>
      <c r="H75" s="239"/>
      <c r="I75" s="39"/>
      <c r="J75" s="37"/>
      <c r="K75" s="37"/>
      <c r="L75" s="37"/>
      <c r="M75" s="37"/>
      <c r="N75" s="37"/>
      <c r="O75" s="37"/>
      <c r="P75" s="37"/>
      <c r="Q75" s="37"/>
      <c r="R75" s="37"/>
    </row>
    <row r="76" spans="1:18" ht="15.75" customHeight="1" x14ac:dyDescent="0.35">
      <c r="A76" s="37"/>
      <c r="B76" s="37"/>
      <c r="C76" s="37"/>
      <c r="D76" s="37"/>
      <c r="E76" s="37"/>
      <c r="F76" s="38"/>
      <c r="G76" s="39"/>
      <c r="H76" s="239"/>
      <c r="I76" s="39"/>
      <c r="J76" s="37"/>
      <c r="K76" s="37"/>
      <c r="L76" s="37"/>
      <c r="M76" s="37"/>
      <c r="N76" s="37"/>
      <c r="O76" s="37"/>
      <c r="P76" s="37"/>
      <c r="Q76" s="37"/>
      <c r="R76" s="37"/>
    </row>
    <row r="77" spans="1:18" ht="15.75" customHeight="1" x14ac:dyDescent="0.35">
      <c r="A77" s="37"/>
      <c r="B77" s="37"/>
      <c r="C77" s="37"/>
      <c r="D77" s="37"/>
      <c r="E77" s="37"/>
      <c r="F77" s="38"/>
      <c r="G77" s="39"/>
      <c r="H77" s="239"/>
      <c r="I77" s="39"/>
      <c r="J77" s="37"/>
      <c r="K77" s="37"/>
      <c r="L77" s="37"/>
      <c r="M77" s="37"/>
      <c r="N77" s="37"/>
      <c r="O77" s="37"/>
      <c r="P77" s="37"/>
      <c r="Q77" s="37"/>
      <c r="R77" s="37"/>
    </row>
    <row r="78" spans="1:18" ht="15.75" customHeight="1" x14ac:dyDescent="0.35">
      <c r="A78" s="37"/>
      <c r="B78" s="37"/>
      <c r="C78" s="37"/>
      <c r="D78" s="37"/>
      <c r="E78" s="37"/>
      <c r="F78" s="38"/>
      <c r="G78" s="39"/>
      <c r="H78" s="239"/>
      <c r="I78" s="39"/>
      <c r="J78" s="37"/>
      <c r="K78" s="37"/>
      <c r="L78" s="37"/>
      <c r="M78" s="37"/>
      <c r="N78" s="37"/>
      <c r="O78" s="37"/>
      <c r="P78" s="37"/>
      <c r="Q78" s="37"/>
      <c r="R78" s="37"/>
    </row>
    <row r="79" spans="1:18" ht="15.75" customHeight="1" x14ac:dyDescent="0.35">
      <c r="A79" s="37"/>
      <c r="B79" s="37"/>
      <c r="C79" s="37"/>
      <c r="D79" s="37"/>
      <c r="E79" s="37"/>
      <c r="F79" s="38"/>
      <c r="G79" s="39"/>
      <c r="H79" s="239"/>
      <c r="I79" s="39"/>
      <c r="J79" s="37"/>
      <c r="K79" s="37"/>
      <c r="L79" s="37"/>
      <c r="M79" s="37"/>
      <c r="N79" s="37"/>
      <c r="O79" s="37"/>
      <c r="P79" s="37"/>
      <c r="Q79" s="37"/>
      <c r="R79" s="37"/>
    </row>
    <row r="80" spans="1:18" ht="15.75" customHeight="1" x14ac:dyDescent="0.35">
      <c r="A80" s="37"/>
      <c r="B80" s="37"/>
      <c r="C80" s="37"/>
      <c r="D80" s="37"/>
      <c r="E80" s="37"/>
      <c r="F80" s="38"/>
      <c r="G80" s="39"/>
      <c r="H80" s="239"/>
      <c r="I80" s="39"/>
      <c r="J80" s="37"/>
      <c r="K80" s="37"/>
      <c r="L80" s="37"/>
      <c r="M80" s="37"/>
      <c r="N80" s="37"/>
      <c r="O80" s="37"/>
      <c r="P80" s="37"/>
      <c r="Q80" s="37"/>
      <c r="R80" s="37"/>
    </row>
    <row r="81" spans="1:18" ht="15.75" customHeight="1" x14ac:dyDescent="0.35">
      <c r="A81" s="37"/>
      <c r="B81" s="37"/>
      <c r="C81" s="37"/>
      <c r="D81" s="37"/>
      <c r="E81" s="37"/>
      <c r="F81" s="38"/>
      <c r="G81" s="39"/>
      <c r="H81" s="239"/>
      <c r="I81" s="39"/>
      <c r="J81" s="37"/>
      <c r="K81" s="37"/>
      <c r="L81" s="37"/>
      <c r="M81" s="37"/>
      <c r="N81" s="37"/>
      <c r="O81" s="37"/>
      <c r="P81" s="37"/>
      <c r="Q81" s="37"/>
      <c r="R81" s="37"/>
    </row>
    <row r="82" spans="1:18" ht="15.75" customHeight="1" x14ac:dyDescent="0.35">
      <c r="A82" s="37"/>
      <c r="B82" s="37"/>
      <c r="C82" s="37"/>
      <c r="D82" s="37"/>
      <c r="E82" s="37"/>
      <c r="F82" s="38"/>
      <c r="G82" s="39"/>
      <c r="H82" s="239"/>
      <c r="I82" s="39"/>
      <c r="J82" s="37"/>
      <c r="K82" s="37"/>
      <c r="L82" s="37"/>
      <c r="M82" s="37"/>
      <c r="N82" s="37"/>
      <c r="O82" s="37"/>
      <c r="P82" s="37"/>
      <c r="Q82" s="37"/>
      <c r="R82" s="37"/>
    </row>
    <row r="83" spans="1:18" ht="15.75" customHeight="1" x14ac:dyDescent="0.35">
      <c r="A83" s="37"/>
      <c r="B83" s="37"/>
      <c r="C83" s="37"/>
      <c r="D83" s="37"/>
      <c r="E83" s="37"/>
      <c r="F83" s="38"/>
      <c r="G83" s="39"/>
      <c r="H83" s="239"/>
      <c r="I83" s="39"/>
      <c r="J83" s="37"/>
      <c r="K83" s="37"/>
      <c r="L83" s="37"/>
      <c r="M83" s="37"/>
      <c r="N83" s="37"/>
      <c r="O83" s="37"/>
      <c r="P83" s="37"/>
      <c r="Q83" s="37"/>
      <c r="R83" s="37"/>
    </row>
    <row r="84" spans="1:18" ht="15.75" customHeight="1" x14ac:dyDescent="0.35">
      <c r="A84" s="37"/>
      <c r="B84" s="37"/>
      <c r="C84" s="37"/>
      <c r="D84" s="37"/>
      <c r="E84" s="37"/>
      <c r="F84" s="38"/>
      <c r="G84" s="39"/>
      <c r="H84" s="239"/>
      <c r="I84" s="39"/>
      <c r="J84" s="37"/>
      <c r="K84" s="37"/>
      <c r="L84" s="37"/>
      <c r="M84" s="37"/>
      <c r="N84" s="37"/>
      <c r="O84" s="37"/>
      <c r="P84" s="37"/>
      <c r="Q84" s="37"/>
      <c r="R84" s="37"/>
    </row>
    <row r="85" spans="1:18" ht="15.75" customHeight="1" x14ac:dyDescent="0.35">
      <c r="A85" s="37"/>
      <c r="B85" s="37"/>
      <c r="C85" s="37"/>
      <c r="D85" s="37"/>
      <c r="E85" s="37"/>
      <c r="F85" s="38"/>
      <c r="G85" s="39"/>
      <c r="H85" s="239"/>
      <c r="I85" s="39"/>
      <c r="J85" s="37"/>
      <c r="K85" s="37"/>
      <c r="L85" s="37"/>
      <c r="M85" s="37"/>
      <c r="N85" s="37"/>
      <c r="O85" s="37"/>
      <c r="P85" s="37"/>
      <c r="Q85" s="37"/>
      <c r="R85" s="37"/>
    </row>
    <row r="86" spans="1:18" ht="15.75" customHeight="1" x14ac:dyDescent="0.35">
      <c r="A86" s="37"/>
      <c r="B86" s="37"/>
      <c r="C86" s="37"/>
      <c r="D86" s="37"/>
      <c r="E86" s="37"/>
      <c r="F86" s="38"/>
      <c r="G86" s="39"/>
      <c r="H86" s="239"/>
      <c r="I86" s="39"/>
      <c r="J86" s="37"/>
      <c r="K86" s="37"/>
      <c r="L86" s="37"/>
      <c r="M86" s="37"/>
      <c r="N86" s="37"/>
      <c r="O86" s="37"/>
      <c r="P86" s="37"/>
      <c r="Q86" s="37"/>
      <c r="R86" s="37"/>
    </row>
    <row r="87" spans="1:18" ht="15.75" customHeight="1" x14ac:dyDescent="0.35">
      <c r="A87" s="37"/>
      <c r="B87" s="37"/>
      <c r="C87" s="37"/>
      <c r="D87" s="37"/>
      <c r="E87" s="37"/>
      <c r="F87" s="38"/>
      <c r="G87" s="39"/>
      <c r="H87" s="239"/>
      <c r="I87" s="39"/>
      <c r="J87" s="37"/>
      <c r="K87" s="37"/>
      <c r="L87" s="37"/>
      <c r="M87" s="37"/>
      <c r="N87" s="37"/>
      <c r="O87" s="37"/>
      <c r="P87" s="37"/>
      <c r="Q87" s="37"/>
      <c r="R87" s="37"/>
    </row>
    <row r="88" spans="1:18" ht="15.75" customHeight="1" x14ac:dyDescent="0.35">
      <c r="A88" s="37"/>
      <c r="B88" s="37"/>
      <c r="C88" s="37"/>
      <c r="D88" s="37"/>
      <c r="E88" s="37"/>
      <c r="F88" s="38"/>
      <c r="G88" s="39"/>
      <c r="H88" s="239"/>
      <c r="I88" s="39"/>
      <c r="J88" s="37"/>
      <c r="K88" s="37"/>
      <c r="L88" s="37"/>
      <c r="M88" s="37"/>
      <c r="N88" s="37"/>
      <c r="O88" s="37"/>
      <c r="P88" s="37"/>
      <c r="Q88" s="37"/>
      <c r="R88" s="37"/>
    </row>
    <row r="89" spans="1:18" ht="15.75" customHeight="1" x14ac:dyDescent="0.35">
      <c r="A89" s="37"/>
      <c r="B89" s="37"/>
      <c r="C89" s="37"/>
      <c r="D89" s="37"/>
      <c r="E89" s="37"/>
      <c r="F89" s="38"/>
      <c r="G89" s="39"/>
      <c r="H89" s="239"/>
      <c r="I89" s="39"/>
      <c r="J89" s="37"/>
      <c r="K89" s="37"/>
      <c r="L89" s="37"/>
      <c r="M89" s="37"/>
      <c r="N89" s="37"/>
      <c r="O89" s="37"/>
      <c r="P89" s="37"/>
      <c r="Q89" s="37"/>
      <c r="R89" s="37"/>
    </row>
    <row r="90" spans="1:18" ht="15.75" customHeight="1" x14ac:dyDescent="0.35">
      <c r="A90" s="37"/>
      <c r="B90" s="37"/>
      <c r="C90" s="37"/>
      <c r="D90" s="37"/>
      <c r="E90" s="37"/>
      <c r="F90" s="38"/>
      <c r="G90" s="39"/>
      <c r="H90" s="239"/>
      <c r="I90" s="39"/>
      <c r="J90" s="37"/>
      <c r="K90" s="37"/>
      <c r="L90" s="37"/>
      <c r="M90" s="37"/>
      <c r="N90" s="37"/>
      <c r="O90" s="37"/>
      <c r="P90" s="37"/>
      <c r="Q90" s="37"/>
      <c r="R90" s="37"/>
    </row>
    <row r="91" spans="1:18" ht="15.75" customHeight="1" x14ac:dyDescent="0.35">
      <c r="A91" s="37"/>
      <c r="B91" s="37"/>
      <c r="C91" s="37"/>
      <c r="D91" s="37"/>
      <c r="E91" s="37"/>
      <c r="F91" s="38"/>
      <c r="G91" s="39"/>
      <c r="H91" s="239"/>
      <c r="I91" s="39"/>
      <c r="J91" s="37"/>
      <c r="K91" s="37"/>
      <c r="L91" s="37"/>
      <c r="M91" s="37"/>
      <c r="N91" s="37"/>
      <c r="O91" s="37"/>
      <c r="P91" s="37"/>
      <c r="Q91" s="37"/>
      <c r="R91" s="37"/>
    </row>
    <row r="92" spans="1:18" ht="15.75" customHeight="1" x14ac:dyDescent="0.35">
      <c r="A92" s="37"/>
      <c r="B92" s="37"/>
      <c r="C92" s="37"/>
      <c r="D92" s="37"/>
      <c r="E92" s="37"/>
      <c r="F92" s="38"/>
      <c r="G92" s="39"/>
      <c r="H92" s="239"/>
      <c r="I92" s="39"/>
      <c r="J92" s="37"/>
      <c r="K92" s="37"/>
      <c r="L92" s="37"/>
      <c r="M92" s="37"/>
      <c r="N92" s="37"/>
      <c r="O92" s="37"/>
      <c r="P92" s="37"/>
      <c r="Q92" s="37"/>
      <c r="R92" s="37"/>
    </row>
    <row r="93" spans="1:18" ht="15.75" customHeight="1" x14ac:dyDescent="0.35">
      <c r="A93" s="37"/>
      <c r="B93" s="37"/>
      <c r="C93" s="37"/>
      <c r="D93" s="37"/>
      <c r="E93" s="37"/>
      <c r="F93" s="38"/>
      <c r="G93" s="39"/>
      <c r="H93" s="239"/>
      <c r="I93" s="39"/>
      <c r="J93" s="37"/>
      <c r="K93" s="37"/>
      <c r="L93" s="37"/>
      <c r="M93" s="37"/>
      <c r="N93" s="37"/>
      <c r="O93" s="37"/>
      <c r="P93" s="37"/>
      <c r="Q93" s="37"/>
      <c r="R93" s="37"/>
    </row>
    <row r="94" spans="1:18" ht="15.75" customHeight="1" x14ac:dyDescent="0.35">
      <c r="A94" s="37"/>
      <c r="B94" s="37"/>
      <c r="C94" s="37"/>
      <c r="D94" s="37"/>
      <c r="E94" s="37"/>
      <c r="F94" s="38"/>
      <c r="G94" s="39"/>
      <c r="H94" s="239"/>
      <c r="I94" s="39"/>
      <c r="J94" s="37"/>
      <c r="K94" s="37"/>
      <c r="L94" s="37"/>
      <c r="M94" s="37"/>
      <c r="N94" s="37"/>
      <c r="O94" s="37"/>
      <c r="P94" s="37"/>
      <c r="Q94" s="37"/>
      <c r="R94" s="37"/>
    </row>
    <row r="95" spans="1:18" ht="15.75" customHeight="1" x14ac:dyDescent="0.35">
      <c r="A95" s="37"/>
      <c r="B95" s="37"/>
      <c r="C95" s="37"/>
      <c r="D95" s="37"/>
      <c r="E95" s="37"/>
      <c r="F95" s="38"/>
      <c r="G95" s="39"/>
      <c r="H95" s="239"/>
      <c r="I95" s="39"/>
      <c r="J95" s="37"/>
      <c r="K95" s="37"/>
      <c r="L95" s="37"/>
      <c r="M95" s="37"/>
      <c r="N95" s="37"/>
      <c r="O95" s="37"/>
      <c r="P95" s="37"/>
      <c r="Q95" s="37"/>
      <c r="R95" s="37"/>
    </row>
    <row r="96" spans="1:18" ht="15.75" customHeight="1" x14ac:dyDescent="0.35">
      <c r="A96" s="37"/>
      <c r="B96" s="37"/>
      <c r="C96" s="37"/>
      <c r="D96" s="37"/>
      <c r="E96" s="37"/>
      <c r="F96" s="38"/>
      <c r="G96" s="39"/>
      <c r="H96" s="239"/>
      <c r="I96" s="39"/>
      <c r="J96" s="37"/>
      <c r="K96" s="37"/>
      <c r="L96" s="37"/>
      <c r="M96" s="37"/>
      <c r="N96" s="37"/>
      <c r="O96" s="37"/>
      <c r="P96" s="37"/>
      <c r="Q96" s="37"/>
      <c r="R96" s="37"/>
    </row>
    <row r="97" spans="1:18" ht="15.75" customHeight="1" x14ac:dyDescent="0.35">
      <c r="A97" s="37"/>
      <c r="B97" s="37"/>
      <c r="C97" s="37"/>
      <c r="D97" s="37"/>
      <c r="E97" s="37"/>
      <c r="F97" s="38"/>
      <c r="G97" s="39"/>
      <c r="H97" s="239"/>
      <c r="I97" s="39"/>
      <c r="J97" s="37"/>
      <c r="K97" s="37"/>
      <c r="L97" s="37"/>
      <c r="M97" s="37"/>
      <c r="N97" s="37"/>
      <c r="O97" s="37"/>
      <c r="P97" s="37"/>
      <c r="Q97" s="37"/>
      <c r="R97" s="37"/>
    </row>
    <row r="98" spans="1:18" ht="15.75" customHeight="1" x14ac:dyDescent="0.35">
      <c r="A98" s="37"/>
      <c r="B98" s="37"/>
      <c r="C98" s="37"/>
      <c r="D98" s="37"/>
      <c r="E98" s="37"/>
      <c r="F98" s="38"/>
      <c r="G98" s="39"/>
      <c r="H98" s="239"/>
      <c r="I98" s="39"/>
      <c r="J98" s="37"/>
      <c r="K98" s="37"/>
      <c r="L98" s="37"/>
      <c r="M98" s="37"/>
      <c r="N98" s="37"/>
      <c r="O98" s="37"/>
      <c r="P98" s="37"/>
      <c r="Q98" s="37"/>
      <c r="R98" s="37"/>
    </row>
    <row r="99" spans="1:18" ht="15.75" customHeight="1" x14ac:dyDescent="0.35">
      <c r="A99" s="37"/>
      <c r="B99" s="37"/>
      <c r="C99" s="37"/>
      <c r="D99" s="37"/>
      <c r="E99" s="37"/>
      <c r="F99" s="38"/>
      <c r="G99" s="39"/>
      <c r="H99" s="239"/>
      <c r="I99" s="39"/>
      <c r="J99" s="37"/>
      <c r="K99" s="37"/>
      <c r="L99" s="37"/>
      <c r="M99" s="37"/>
      <c r="N99" s="37"/>
      <c r="O99" s="37"/>
      <c r="P99" s="37"/>
      <c r="Q99" s="37"/>
      <c r="R99" s="37"/>
    </row>
    <row r="100" spans="1:18" ht="15.75" customHeight="1" x14ac:dyDescent="0.35">
      <c r="A100" s="37"/>
      <c r="B100" s="37"/>
      <c r="C100" s="37"/>
      <c r="D100" s="37"/>
      <c r="E100" s="37"/>
      <c r="F100" s="38"/>
      <c r="G100" s="39"/>
      <c r="H100" s="239"/>
      <c r="I100" s="39"/>
      <c r="J100" s="37"/>
      <c r="K100" s="37"/>
      <c r="L100" s="37"/>
      <c r="M100" s="37"/>
      <c r="N100" s="37"/>
      <c r="O100" s="37"/>
      <c r="P100" s="37"/>
      <c r="Q100" s="37"/>
      <c r="R100" s="37"/>
    </row>
    <row r="101" spans="1:18" ht="15.75" customHeight="1" x14ac:dyDescent="0.35">
      <c r="A101" s="37"/>
      <c r="B101" s="37"/>
      <c r="C101" s="37"/>
      <c r="D101" s="37"/>
      <c r="E101" s="37"/>
      <c r="F101" s="38"/>
      <c r="G101" s="39"/>
      <c r="H101" s="239"/>
      <c r="I101" s="39"/>
      <c r="J101" s="37"/>
      <c r="K101" s="37"/>
      <c r="L101" s="37"/>
      <c r="M101" s="37"/>
      <c r="N101" s="37"/>
      <c r="O101" s="37"/>
      <c r="P101" s="37"/>
      <c r="Q101" s="37"/>
      <c r="R101" s="37"/>
    </row>
    <row r="102" spans="1:18" ht="15.75" customHeight="1" x14ac:dyDescent="0.35">
      <c r="A102" s="37"/>
      <c r="B102" s="37"/>
      <c r="C102" s="37"/>
      <c r="D102" s="37"/>
      <c r="E102" s="37"/>
      <c r="F102" s="38"/>
      <c r="G102" s="39"/>
      <c r="H102" s="239"/>
      <c r="I102" s="39"/>
      <c r="J102" s="37"/>
      <c r="K102" s="37"/>
      <c r="L102" s="37"/>
      <c r="M102" s="37"/>
      <c r="N102" s="37"/>
      <c r="O102" s="37"/>
      <c r="P102" s="37"/>
      <c r="Q102" s="37"/>
      <c r="R102" s="37"/>
    </row>
    <row r="103" spans="1:18" ht="15.75" customHeight="1" x14ac:dyDescent="0.35">
      <c r="A103" s="37"/>
      <c r="B103" s="37"/>
      <c r="C103" s="37"/>
      <c r="D103" s="37"/>
      <c r="E103" s="37"/>
      <c r="F103" s="38"/>
      <c r="G103" s="39"/>
      <c r="H103" s="239"/>
      <c r="I103" s="39"/>
      <c r="J103" s="37"/>
      <c r="K103" s="37"/>
      <c r="L103" s="37"/>
      <c r="M103" s="37"/>
      <c r="N103" s="37"/>
      <c r="O103" s="37"/>
      <c r="P103" s="37"/>
      <c r="Q103" s="37"/>
      <c r="R103" s="37"/>
    </row>
    <row r="104" spans="1:18" ht="15.75" customHeight="1" x14ac:dyDescent="0.35">
      <c r="A104" s="37"/>
      <c r="B104" s="37"/>
      <c r="C104" s="37"/>
      <c r="D104" s="37"/>
      <c r="E104" s="37"/>
      <c r="F104" s="38"/>
      <c r="G104" s="39"/>
      <c r="H104" s="239"/>
      <c r="I104" s="39"/>
      <c r="J104" s="37"/>
      <c r="K104" s="37"/>
      <c r="L104" s="37"/>
      <c r="M104" s="37"/>
      <c r="N104" s="37"/>
      <c r="O104" s="37"/>
      <c r="P104" s="37"/>
      <c r="Q104" s="37"/>
      <c r="R104" s="37"/>
    </row>
    <row r="105" spans="1:18" ht="15.75" customHeight="1" x14ac:dyDescent="0.35">
      <c r="A105" s="37"/>
      <c r="B105" s="37"/>
      <c r="C105" s="37"/>
      <c r="D105" s="37"/>
      <c r="E105" s="37"/>
      <c r="F105" s="38"/>
      <c r="G105" s="39"/>
      <c r="H105" s="239"/>
      <c r="I105" s="39"/>
      <c r="J105" s="37"/>
      <c r="K105" s="37"/>
      <c r="L105" s="37"/>
      <c r="M105" s="37"/>
      <c r="N105" s="37"/>
      <c r="O105" s="37"/>
      <c r="P105" s="37"/>
      <c r="Q105" s="37"/>
      <c r="R105" s="37"/>
    </row>
    <row r="106" spans="1:18" ht="15.75" customHeight="1" x14ac:dyDescent="0.35">
      <c r="A106" s="37"/>
      <c r="B106" s="37"/>
      <c r="C106" s="37"/>
      <c r="D106" s="37"/>
      <c r="E106" s="37"/>
      <c r="F106" s="38"/>
      <c r="G106" s="39"/>
      <c r="H106" s="239"/>
      <c r="I106" s="39"/>
      <c r="J106" s="37"/>
      <c r="K106" s="37"/>
      <c r="L106" s="37"/>
      <c r="M106" s="37"/>
      <c r="N106" s="37"/>
      <c r="O106" s="37"/>
      <c r="P106" s="37"/>
      <c r="Q106" s="37"/>
      <c r="R106" s="37"/>
    </row>
    <row r="107" spans="1:18" ht="15.75" customHeight="1" x14ac:dyDescent="0.35">
      <c r="A107" s="37"/>
      <c r="B107" s="37"/>
      <c r="C107" s="37"/>
      <c r="D107" s="37"/>
      <c r="E107" s="37"/>
      <c r="F107" s="38"/>
      <c r="G107" s="39"/>
      <c r="H107" s="239"/>
      <c r="I107" s="39"/>
      <c r="J107" s="37"/>
      <c r="K107" s="37"/>
      <c r="L107" s="37"/>
      <c r="M107" s="37"/>
      <c r="N107" s="37"/>
      <c r="O107" s="37"/>
      <c r="P107" s="37"/>
      <c r="Q107" s="37"/>
      <c r="R107" s="37"/>
    </row>
    <row r="108" spans="1:18" ht="15.75" customHeight="1" x14ac:dyDescent="0.35">
      <c r="A108" s="37"/>
      <c r="B108" s="37"/>
      <c r="C108" s="37"/>
      <c r="D108" s="37"/>
      <c r="E108" s="37"/>
      <c r="F108" s="38"/>
      <c r="G108" s="39"/>
      <c r="H108" s="239"/>
      <c r="I108" s="39"/>
      <c r="J108" s="37"/>
      <c r="K108" s="37"/>
      <c r="L108" s="37"/>
      <c r="M108" s="37"/>
      <c r="N108" s="37"/>
      <c r="O108" s="37"/>
      <c r="P108" s="37"/>
      <c r="Q108" s="37"/>
      <c r="R108" s="37"/>
    </row>
    <row r="109" spans="1:18" ht="15.75" customHeight="1" x14ac:dyDescent="0.35">
      <c r="A109" s="37"/>
      <c r="B109" s="37"/>
      <c r="C109" s="37"/>
      <c r="D109" s="37"/>
      <c r="E109" s="37"/>
      <c r="F109" s="38"/>
      <c r="G109" s="39"/>
      <c r="H109" s="239"/>
      <c r="I109" s="39"/>
      <c r="J109" s="37"/>
      <c r="K109" s="37"/>
      <c r="L109" s="37"/>
      <c r="M109" s="37"/>
      <c r="N109" s="37"/>
      <c r="O109" s="37"/>
      <c r="P109" s="37"/>
      <c r="Q109" s="37"/>
      <c r="R109" s="37"/>
    </row>
    <row r="110" spans="1:18" ht="15.75" customHeight="1" x14ac:dyDescent="0.35">
      <c r="A110" s="37"/>
      <c r="B110" s="37"/>
      <c r="C110" s="37"/>
      <c r="D110" s="37"/>
      <c r="E110" s="37"/>
      <c r="F110" s="38"/>
      <c r="G110" s="39"/>
      <c r="H110" s="239"/>
      <c r="I110" s="39"/>
      <c r="J110" s="37"/>
      <c r="K110" s="37"/>
      <c r="L110" s="37"/>
      <c r="M110" s="37"/>
      <c r="N110" s="37"/>
      <c r="O110" s="37"/>
      <c r="P110" s="37"/>
      <c r="Q110" s="37"/>
      <c r="R110" s="37"/>
    </row>
    <row r="111" spans="1:18" ht="15.75" customHeight="1" x14ac:dyDescent="0.35">
      <c r="A111" s="37"/>
      <c r="B111" s="37"/>
      <c r="C111" s="37"/>
      <c r="D111" s="37"/>
      <c r="E111" s="37"/>
      <c r="F111" s="38"/>
      <c r="G111" s="39"/>
      <c r="H111" s="239"/>
      <c r="I111" s="39"/>
      <c r="J111" s="37"/>
      <c r="K111" s="37"/>
      <c r="L111" s="37"/>
      <c r="M111" s="37"/>
      <c r="N111" s="37"/>
      <c r="O111" s="37"/>
      <c r="P111" s="37"/>
      <c r="Q111" s="37"/>
      <c r="R111" s="37"/>
    </row>
    <row r="112" spans="1:18" ht="15.75" customHeight="1" x14ac:dyDescent="0.35">
      <c r="A112" s="37"/>
      <c r="B112" s="37"/>
      <c r="C112" s="37"/>
      <c r="D112" s="37"/>
      <c r="E112" s="37"/>
      <c r="F112" s="38"/>
      <c r="G112" s="39"/>
      <c r="H112" s="239"/>
      <c r="I112" s="39"/>
      <c r="J112" s="37"/>
      <c r="K112" s="37"/>
      <c r="L112" s="37"/>
      <c r="M112" s="37"/>
      <c r="N112" s="37"/>
      <c r="O112" s="37"/>
      <c r="P112" s="37"/>
      <c r="Q112" s="37"/>
      <c r="R112" s="37"/>
    </row>
    <row r="113" spans="1:18" ht="15.75" customHeight="1" x14ac:dyDescent="0.35">
      <c r="A113" s="37"/>
      <c r="B113" s="37"/>
      <c r="C113" s="37"/>
      <c r="D113" s="37"/>
      <c r="E113" s="37"/>
      <c r="F113" s="38"/>
      <c r="G113" s="39"/>
      <c r="H113" s="239"/>
      <c r="I113" s="39"/>
      <c r="J113" s="37"/>
      <c r="K113" s="37"/>
      <c r="L113" s="37"/>
      <c r="M113" s="37"/>
      <c r="N113" s="37"/>
      <c r="O113" s="37"/>
      <c r="P113" s="37"/>
      <c r="Q113" s="37"/>
      <c r="R113" s="37"/>
    </row>
    <row r="114" spans="1:18" ht="15.75" customHeight="1" x14ac:dyDescent="0.35">
      <c r="A114" s="37"/>
      <c r="B114" s="37"/>
      <c r="C114" s="37"/>
      <c r="D114" s="37"/>
      <c r="E114" s="37"/>
      <c r="F114" s="38"/>
      <c r="G114" s="39"/>
      <c r="H114" s="239"/>
      <c r="I114" s="39"/>
      <c r="J114" s="37"/>
      <c r="K114" s="37"/>
      <c r="L114" s="37"/>
      <c r="M114" s="37"/>
      <c r="N114" s="37"/>
      <c r="O114" s="37"/>
      <c r="P114" s="37"/>
      <c r="Q114" s="37"/>
      <c r="R114" s="37"/>
    </row>
    <row r="115" spans="1:18" ht="15.75" customHeight="1" x14ac:dyDescent="0.35">
      <c r="A115" s="37"/>
      <c r="B115" s="37"/>
      <c r="C115" s="37"/>
      <c r="D115" s="37"/>
      <c r="E115" s="37"/>
      <c r="F115" s="38"/>
      <c r="G115" s="39"/>
      <c r="H115" s="239"/>
      <c r="I115" s="39"/>
      <c r="J115" s="37"/>
      <c r="K115" s="37"/>
      <c r="L115" s="37"/>
      <c r="M115" s="37"/>
      <c r="N115" s="37"/>
      <c r="O115" s="37"/>
      <c r="P115" s="37"/>
      <c r="Q115" s="37"/>
      <c r="R115" s="37"/>
    </row>
    <row r="116" spans="1:18" ht="15.75" customHeight="1" x14ac:dyDescent="0.35">
      <c r="A116" s="37"/>
      <c r="B116" s="37"/>
      <c r="C116" s="37"/>
      <c r="D116" s="37"/>
      <c r="E116" s="37"/>
      <c r="F116" s="38"/>
      <c r="G116" s="39"/>
      <c r="H116" s="239"/>
      <c r="I116" s="39"/>
      <c r="J116" s="37"/>
      <c r="K116" s="37"/>
      <c r="L116" s="37"/>
      <c r="M116" s="37"/>
      <c r="N116" s="37"/>
      <c r="O116" s="37"/>
      <c r="P116" s="37"/>
      <c r="Q116" s="37"/>
      <c r="R116" s="37"/>
    </row>
    <row r="117" spans="1:18" ht="15.75" customHeight="1" x14ac:dyDescent="0.35">
      <c r="A117" s="37"/>
      <c r="B117" s="37"/>
      <c r="C117" s="37"/>
      <c r="D117" s="37"/>
      <c r="E117" s="37"/>
      <c r="F117" s="38"/>
      <c r="G117" s="39"/>
      <c r="H117" s="239"/>
      <c r="I117" s="39"/>
      <c r="J117" s="37"/>
      <c r="K117" s="37"/>
      <c r="L117" s="37"/>
      <c r="M117" s="37"/>
      <c r="N117" s="37"/>
      <c r="O117" s="37"/>
      <c r="P117" s="37"/>
      <c r="Q117" s="37"/>
      <c r="R117" s="37"/>
    </row>
    <row r="118" spans="1:18" ht="15.75" customHeight="1" x14ac:dyDescent="0.35">
      <c r="A118" s="37"/>
      <c r="B118" s="37"/>
      <c r="C118" s="37"/>
      <c r="D118" s="37"/>
      <c r="E118" s="37"/>
      <c r="F118" s="38"/>
      <c r="G118" s="39"/>
      <c r="H118" s="239"/>
      <c r="I118" s="39"/>
      <c r="J118" s="37"/>
      <c r="K118" s="37"/>
      <c r="L118" s="37"/>
      <c r="M118" s="37"/>
      <c r="N118" s="37"/>
      <c r="O118" s="37"/>
      <c r="P118" s="37"/>
      <c r="Q118" s="37"/>
      <c r="R118" s="37"/>
    </row>
    <row r="119" spans="1:18" ht="15.75" customHeight="1" x14ac:dyDescent="0.35">
      <c r="A119" s="37"/>
      <c r="B119" s="37"/>
      <c r="C119" s="37"/>
      <c r="D119" s="37"/>
      <c r="E119" s="37"/>
      <c r="F119" s="38"/>
      <c r="G119" s="39"/>
      <c r="H119" s="239"/>
      <c r="I119" s="39"/>
      <c r="J119" s="37"/>
      <c r="K119" s="37"/>
      <c r="L119" s="37"/>
      <c r="M119" s="37"/>
      <c r="N119" s="37"/>
      <c r="O119" s="37"/>
      <c r="P119" s="37"/>
      <c r="Q119" s="37"/>
      <c r="R119" s="37"/>
    </row>
    <row r="120" spans="1:18" ht="15.75" customHeight="1" x14ac:dyDescent="0.35">
      <c r="A120" s="37"/>
      <c r="B120" s="37"/>
      <c r="C120" s="37"/>
      <c r="D120" s="37"/>
      <c r="E120" s="37"/>
      <c r="F120" s="38"/>
      <c r="G120" s="39"/>
      <c r="H120" s="239"/>
      <c r="I120" s="39"/>
      <c r="J120" s="37"/>
      <c r="K120" s="37"/>
      <c r="L120" s="37"/>
      <c r="M120" s="37"/>
      <c r="N120" s="37"/>
      <c r="O120" s="37"/>
      <c r="P120" s="37"/>
      <c r="Q120" s="37"/>
      <c r="R120" s="37"/>
    </row>
    <row r="121" spans="1:18" ht="15.75" customHeight="1" x14ac:dyDescent="0.35">
      <c r="A121" s="37"/>
      <c r="B121" s="37"/>
      <c r="C121" s="37"/>
      <c r="D121" s="37"/>
      <c r="E121" s="37"/>
      <c r="F121" s="38"/>
      <c r="G121" s="39"/>
      <c r="H121" s="239"/>
      <c r="I121" s="39"/>
      <c r="J121" s="37"/>
      <c r="K121" s="37"/>
      <c r="L121" s="37"/>
      <c r="M121" s="37"/>
      <c r="N121" s="37"/>
      <c r="O121" s="37"/>
      <c r="P121" s="37"/>
      <c r="Q121" s="37"/>
      <c r="R121" s="37"/>
    </row>
    <row r="122" spans="1:18" ht="15.75" customHeight="1" x14ac:dyDescent="0.35">
      <c r="A122" s="37"/>
      <c r="B122" s="37"/>
      <c r="C122" s="37"/>
      <c r="D122" s="37"/>
      <c r="E122" s="37"/>
      <c r="F122" s="38"/>
      <c r="G122" s="39"/>
      <c r="H122" s="239"/>
      <c r="I122" s="39"/>
      <c r="J122" s="37"/>
      <c r="K122" s="37"/>
      <c r="L122" s="37"/>
      <c r="M122" s="37"/>
      <c r="N122" s="37"/>
      <c r="O122" s="37"/>
      <c r="P122" s="37"/>
      <c r="Q122" s="37"/>
      <c r="R122" s="37"/>
    </row>
    <row r="123" spans="1:18" ht="15.75" customHeight="1" x14ac:dyDescent="0.35">
      <c r="A123" s="37"/>
      <c r="B123" s="37"/>
      <c r="C123" s="37"/>
      <c r="D123" s="37"/>
      <c r="E123" s="37"/>
      <c r="F123" s="38"/>
      <c r="G123" s="39"/>
      <c r="H123" s="239"/>
      <c r="I123" s="39"/>
      <c r="J123" s="37"/>
      <c r="K123" s="37"/>
      <c r="L123" s="37"/>
      <c r="M123" s="37"/>
      <c r="N123" s="37"/>
      <c r="O123" s="37"/>
      <c r="P123" s="37"/>
      <c r="Q123" s="37"/>
      <c r="R123" s="37"/>
    </row>
    <row r="124" spans="1:18" ht="15.75" customHeight="1" x14ac:dyDescent="0.35">
      <c r="A124" s="37"/>
      <c r="B124" s="37"/>
      <c r="C124" s="37"/>
      <c r="D124" s="37"/>
      <c r="E124" s="37"/>
      <c r="F124" s="38"/>
      <c r="G124" s="39"/>
      <c r="H124" s="239"/>
      <c r="I124" s="39"/>
      <c r="J124" s="37"/>
      <c r="K124" s="37"/>
      <c r="L124" s="37"/>
      <c r="M124" s="37"/>
      <c r="N124" s="37"/>
      <c r="O124" s="37"/>
      <c r="P124" s="37"/>
      <c r="Q124" s="37"/>
      <c r="R124" s="37"/>
    </row>
    <row r="125" spans="1:18" ht="15.75" customHeight="1" x14ac:dyDescent="0.35">
      <c r="A125" s="37"/>
      <c r="B125" s="37"/>
      <c r="C125" s="37"/>
      <c r="D125" s="37"/>
      <c r="E125" s="37"/>
      <c r="F125" s="38"/>
      <c r="G125" s="39"/>
      <c r="H125" s="239"/>
      <c r="I125" s="39"/>
      <c r="J125" s="37"/>
      <c r="K125" s="37"/>
      <c r="L125" s="37"/>
      <c r="M125" s="37"/>
      <c r="N125" s="37"/>
      <c r="O125" s="37"/>
      <c r="P125" s="37"/>
      <c r="Q125" s="37"/>
      <c r="R125" s="37"/>
    </row>
    <row r="126" spans="1:18" ht="15.75" customHeight="1" x14ac:dyDescent="0.35">
      <c r="A126" s="37"/>
      <c r="B126" s="37"/>
      <c r="C126" s="37"/>
      <c r="D126" s="37"/>
      <c r="E126" s="37"/>
      <c r="F126" s="38"/>
      <c r="G126" s="39"/>
      <c r="H126" s="239"/>
      <c r="I126" s="39"/>
      <c r="J126" s="37"/>
      <c r="K126" s="37"/>
      <c r="L126" s="37"/>
      <c r="M126" s="37"/>
      <c r="N126" s="37"/>
      <c r="O126" s="37"/>
      <c r="P126" s="37"/>
      <c r="Q126" s="37"/>
      <c r="R126" s="37"/>
    </row>
    <row r="127" spans="1:18" ht="15.75" customHeight="1" x14ac:dyDescent="0.35">
      <c r="A127" s="37"/>
      <c r="B127" s="37"/>
      <c r="C127" s="37"/>
      <c r="D127" s="37"/>
      <c r="E127" s="37"/>
      <c r="F127" s="38"/>
      <c r="G127" s="39"/>
      <c r="H127" s="239"/>
      <c r="I127" s="39"/>
      <c r="J127" s="37"/>
      <c r="K127" s="37"/>
      <c r="L127" s="37"/>
      <c r="M127" s="37"/>
      <c r="N127" s="37"/>
      <c r="O127" s="37"/>
      <c r="P127" s="37"/>
      <c r="Q127" s="37"/>
      <c r="R127" s="37"/>
    </row>
    <row r="128" spans="1:18" ht="15.75" customHeight="1" x14ac:dyDescent="0.35">
      <c r="A128" s="37"/>
      <c r="B128" s="37"/>
      <c r="C128" s="37"/>
      <c r="D128" s="37"/>
      <c r="E128" s="37"/>
      <c r="F128" s="38"/>
      <c r="G128" s="39"/>
      <c r="H128" s="239"/>
      <c r="I128" s="39"/>
      <c r="J128" s="37"/>
      <c r="K128" s="37"/>
      <c r="L128" s="37"/>
      <c r="M128" s="37"/>
      <c r="N128" s="37"/>
      <c r="O128" s="37"/>
      <c r="P128" s="37"/>
      <c r="Q128" s="37"/>
      <c r="R128" s="37"/>
    </row>
    <row r="129" spans="1:18" ht="15.75" customHeight="1" x14ac:dyDescent="0.35">
      <c r="A129" s="37"/>
      <c r="B129" s="37"/>
      <c r="C129" s="37"/>
      <c r="D129" s="37"/>
      <c r="E129" s="37"/>
      <c r="F129" s="38"/>
      <c r="G129" s="39"/>
      <c r="H129" s="239"/>
      <c r="I129" s="39"/>
      <c r="J129" s="37"/>
      <c r="K129" s="37"/>
      <c r="L129" s="37"/>
      <c r="M129" s="37"/>
      <c r="N129" s="37"/>
      <c r="O129" s="37"/>
      <c r="P129" s="37"/>
      <c r="Q129" s="37"/>
      <c r="R129" s="37"/>
    </row>
    <row r="130" spans="1:18" ht="15.75" customHeight="1" x14ac:dyDescent="0.35">
      <c r="A130" s="37"/>
      <c r="B130" s="37"/>
      <c r="C130" s="37"/>
      <c r="D130" s="37"/>
      <c r="E130" s="37"/>
      <c r="F130" s="38"/>
      <c r="G130" s="39"/>
      <c r="H130" s="239"/>
      <c r="I130" s="39"/>
      <c r="J130" s="37"/>
      <c r="K130" s="37"/>
      <c r="L130" s="37"/>
      <c r="M130" s="37"/>
      <c r="N130" s="37"/>
      <c r="O130" s="37"/>
      <c r="P130" s="37"/>
      <c r="Q130" s="37"/>
      <c r="R130" s="37"/>
    </row>
    <row r="131" spans="1:18" ht="15.75" customHeight="1" x14ac:dyDescent="0.35">
      <c r="A131" s="37"/>
      <c r="B131" s="37"/>
      <c r="C131" s="37"/>
      <c r="D131" s="37"/>
      <c r="E131" s="37"/>
      <c r="F131" s="38"/>
      <c r="G131" s="39"/>
      <c r="H131" s="239"/>
      <c r="I131" s="39"/>
      <c r="J131" s="37"/>
      <c r="K131" s="37"/>
      <c r="L131" s="37"/>
      <c r="M131" s="37"/>
      <c r="N131" s="37"/>
      <c r="O131" s="37"/>
      <c r="P131" s="37"/>
      <c r="Q131" s="37"/>
      <c r="R131" s="37"/>
    </row>
    <row r="132" spans="1:18" ht="15.75" customHeight="1" x14ac:dyDescent="0.35">
      <c r="A132" s="37"/>
      <c r="B132" s="37"/>
      <c r="C132" s="37"/>
      <c r="D132" s="37"/>
      <c r="E132" s="37"/>
      <c r="F132" s="38"/>
      <c r="G132" s="39"/>
      <c r="H132" s="239"/>
      <c r="I132" s="39"/>
      <c r="J132" s="37"/>
      <c r="K132" s="37"/>
      <c r="L132" s="37"/>
      <c r="M132" s="37"/>
      <c r="N132" s="37"/>
      <c r="O132" s="37"/>
      <c r="P132" s="37"/>
      <c r="Q132" s="37"/>
      <c r="R132" s="37"/>
    </row>
    <row r="133" spans="1:18" ht="15.75" customHeight="1" x14ac:dyDescent="0.35">
      <c r="A133" s="37"/>
      <c r="B133" s="37"/>
      <c r="C133" s="37"/>
      <c r="D133" s="37"/>
      <c r="E133" s="37"/>
      <c r="F133" s="38"/>
      <c r="G133" s="39"/>
      <c r="H133" s="239"/>
      <c r="I133" s="39"/>
      <c r="J133" s="37"/>
      <c r="K133" s="37"/>
      <c r="L133" s="37"/>
      <c r="M133" s="37"/>
      <c r="N133" s="37"/>
      <c r="O133" s="37"/>
      <c r="P133" s="37"/>
      <c r="Q133" s="37"/>
      <c r="R133" s="37"/>
    </row>
    <row r="134" spans="1:18" ht="15.75" customHeight="1" x14ac:dyDescent="0.35">
      <c r="A134" s="37"/>
      <c r="B134" s="37"/>
      <c r="C134" s="37"/>
      <c r="D134" s="37"/>
      <c r="E134" s="37"/>
      <c r="F134" s="38"/>
      <c r="G134" s="39"/>
      <c r="H134" s="239"/>
      <c r="I134" s="39"/>
      <c r="J134" s="37"/>
      <c r="K134" s="37"/>
      <c r="L134" s="37"/>
      <c r="M134" s="37"/>
      <c r="N134" s="37"/>
      <c r="O134" s="37"/>
      <c r="P134" s="37"/>
      <c r="Q134" s="37"/>
      <c r="R134" s="37"/>
    </row>
    <row r="135" spans="1:18" ht="15.75" customHeight="1" x14ac:dyDescent="0.35">
      <c r="A135" s="37"/>
      <c r="B135" s="37"/>
      <c r="C135" s="37"/>
      <c r="D135" s="37"/>
      <c r="E135" s="37"/>
      <c r="F135" s="38"/>
      <c r="G135" s="39"/>
      <c r="H135" s="239"/>
      <c r="I135" s="39"/>
      <c r="J135" s="37"/>
      <c r="K135" s="37"/>
      <c r="L135" s="37"/>
      <c r="M135" s="37"/>
      <c r="N135" s="37"/>
      <c r="O135" s="37"/>
      <c r="P135" s="37"/>
      <c r="Q135" s="37"/>
      <c r="R135" s="37"/>
    </row>
    <row r="136" spans="1:18" ht="15.75" customHeight="1" x14ac:dyDescent="0.35">
      <c r="A136" s="37"/>
      <c r="B136" s="37"/>
      <c r="C136" s="37"/>
      <c r="D136" s="37"/>
      <c r="E136" s="37"/>
      <c r="F136" s="38"/>
      <c r="G136" s="39"/>
      <c r="H136" s="239"/>
      <c r="I136" s="39"/>
      <c r="J136" s="37"/>
      <c r="K136" s="37"/>
      <c r="L136" s="37"/>
      <c r="M136" s="37"/>
      <c r="N136" s="37"/>
      <c r="O136" s="37"/>
      <c r="P136" s="37"/>
      <c r="Q136" s="37"/>
      <c r="R136" s="37"/>
    </row>
    <row r="137" spans="1:18" ht="15.75" customHeight="1" x14ac:dyDescent="0.35">
      <c r="A137" s="37"/>
      <c r="B137" s="37"/>
      <c r="C137" s="37"/>
      <c r="D137" s="37"/>
      <c r="E137" s="37"/>
      <c r="F137" s="38"/>
      <c r="G137" s="39"/>
      <c r="H137" s="239"/>
      <c r="I137" s="39"/>
      <c r="J137" s="37"/>
      <c r="K137" s="37"/>
      <c r="L137" s="37"/>
      <c r="M137" s="37"/>
      <c r="N137" s="37"/>
      <c r="O137" s="37"/>
      <c r="P137" s="37"/>
      <c r="Q137" s="37"/>
      <c r="R137" s="37"/>
    </row>
    <row r="138" spans="1:18" ht="15.75" customHeight="1" x14ac:dyDescent="0.35">
      <c r="A138" s="37"/>
      <c r="B138" s="37"/>
      <c r="C138" s="37"/>
      <c r="D138" s="37"/>
      <c r="E138" s="37"/>
      <c r="F138" s="38"/>
      <c r="G138" s="39"/>
      <c r="H138" s="239"/>
      <c r="I138" s="39"/>
      <c r="J138" s="37"/>
      <c r="K138" s="37"/>
      <c r="L138" s="37"/>
      <c r="M138" s="37"/>
      <c r="N138" s="37"/>
      <c r="O138" s="37"/>
      <c r="P138" s="37"/>
      <c r="Q138" s="37"/>
      <c r="R138" s="37"/>
    </row>
    <row r="139" spans="1:18" ht="15.75" customHeight="1" x14ac:dyDescent="0.35">
      <c r="A139" s="37"/>
      <c r="B139" s="37"/>
      <c r="C139" s="37"/>
      <c r="D139" s="37"/>
      <c r="E139" s="37"/>
      <c r="F139" s="38"/>
      <c r="G139" s="39"/>
      <c r="H139" s="239"/>
      <c r="I139" s="39"/>
      <c r="J139" s="37"/>
      <c r="K139" s="37"/>
      <c r="L139" s="37"/>
      <c r="M139" s="37"/>
      <c r="N139" s="37"/>
      <c r="O139" s="37"/>
      <c r="P139" s="37"/>
      <c r="Q139" s="37"/>
      <c r="R139" s="37"/>
    </row>
    <row r="140" spans="1:18" ht="15.75" customHeight="1" x14ac:dyDescent="0.35">
      <c r="A140" s="37"/>
      <c r="B140" s="37"/>
      <c r="C140" s="37"/>
      <c r="D140" s="37"/>
      <c r="E140" s="37"/>
      <c r="F140" s="38"/>
      <c r="G140" s="39"/>
      <c r="H140" s="239"/>
      <c r="I140" s="39"/>
      <c r="J140" s="37"/>
      <c r="K140" s="37"/>
      <c r="L140" s="37"/>
      <c r="M140" s="37"/>
      <c r="N140" s="37"/>
      <c r="O140" s="37"/>
      <c r="P140" s="37"/>
      <c r="Q140" s="37"/>
      <c r="R140" s="37"/>
    </row>
    <row r="141" spans="1:18" ht="15.75" customHeight="1" x14ac:dyDescent="0.35">
      <c r="A141" s="37"/>
      <c r="B141" s="37"/>
      <c r="C141" s="37"/>
      <c r="D141" s="37"/>
      <c r="E141" s="37"/>
      <c r="F141" s="38"/>
      <c r="G141" s="39"/>
      <c r="H141" s="239"/>
      <c r="I141" s="39"/>
      <c r="J141" s="37"/>
      <c r="K141" s="37"/>
      <c r="L141" s="37"/>
      <c r="M141" s="37"/>
      <c r="N141" s="37"/>
      <c r="O141" s="37"/>
      <c r="P141" s="37"/>
      <c r="Q141" s="37"/>
      <c r="R141" s="37"/>
    </row>
    <row r="142" spans="1:18" ht="15.75" customHeight="1" x14ac:dyDescent="0.35">
      <c r="A142" s="37"/>
      <c r="B142" s="37"/>
      <c r="C142" s="37"/>
      <c r="D142" s="37"/>
      <c r="E142" s="37"/>
      <c r="F142" s="38"/>
      <c r="G142" s="39"/>
      <c r="H142" s="239"/>
      <c r="I142" s="39"/>
      <c r="J142" s="37"/>
      <c r="K142" s="37"/>
      <c r="L142" s="37"/>
      <c r="M142" s="37"/>
      <c r="N142" s="37"/>
      <c r="O142" s="37"/>
      <c r="P142" s="37"/>
      <c r="Q142" s="37"/>
      <c r="R142" s="37"/>
    </row>
    <row r="143" spans="1:18" ht="15.75" customHeight="1" x14ac:dyDescent="0.35">
      <c r="A143" s="37"/>
      <c r="B143" s="37"/>
      <c r="C143" s="37"/>
      <c r="D143" s="37"/>
      <c r="E143" s="37"/>
      <c r="F143" s="38"/>
      <c r="G143" s="39"/>
      <c r="H143" s="239"/>
      <c r="I143" s="39"/>
      <c r="J143" s="37"/>
      <c r="K143" s="37"/>
      <c r="L143" s="37"/>
      <c r="M143" s="37"/>
      <c r="N143" s="37"/>
      <c r="O143" s="37"/>
      <c r="P143" s="37"/>
      <c r="Q143" s="37"/>
      <c r="R143" s="37"/>
    </row>
    <row r="144" spans="1:18" ht="15.75" customHeight="1" x14ac:dyDescent="0.35">
      <c r="A144" s="37"/>
      <c r="B144" s="37"/>
      <c r="C144" s="37"/>
      <c r="D144" s="37"/>
      <c r="E144" s="37"/>
      <c r="F144" s="38"/>
      <c r="G144" s="39"/>
      <c r="H144" s="239"/>
      <c r="I144" s="39"/>
      <c r="J144" s="37"/>
      <c r="K144" s="37"/>
      <c r="L144" s="37"/>
      <c r="M144" s="37"/>
      <c r="N144" s="37"/>
      <c r="O144" s="37"/>
      <c r="P144" s="37"/>
      <c r="Q144" s="37"/>
      <c r="R144" s="37"/>
    </row>
    <row r="145" spans="1:18" ht="15.75" customHeight="1" x14ac:dyDescent="0.35">
      <c r="A145" s="37"/>
      <c r="B145" s="37"/>
      <c r="C145" s="37"/>
      <c r="D145" s="37"/>
      <c r="E145" s="37"/>
      <c r="F145" s="38"/>
      <c r="G145" s="39"/>
      <c r="H145" s="239"/>
      <c r="I145" s="39"/>
      <c r="J145" s="37"/>
      <c r="K145" s="37"/>
      <c r="L145" s="37"/>
      <c r="M145" s="37"/>
      <c r="N145" s="37"/>
      <c r="O145" s="37"/>
      <c r="P145" s="37"/>
      <c r="Q145" s="37"/>
      <c r="R145" s="37"/>
    </row>
    <row r="146" spans="1:18" ht="15.75" customHeight="1" x14ac:dyDescent="0.35">
      <c r="A146" s="37"/>
      <c r="B146" s="37"/>
      <c r="C146" s="37"/>
      <c r="D146" s="37"/>
      <c r="E146" s="37"/>
      <c r="F146" s="38"/>
      <c r="G146" s="39"/>
      <c r="H146" s="239"/>
      <c r="I146" s="39"/>
      <c r="J146" s="37"/>
      <c r="K146" s="37"/>
      <c r="L146" s="37"/>
      <c r="M146" s="37"/>
      <c r="N146" s="37"/>
      <c r="O146" s="37"/>
      <c r="P146" s="37"/>
      <c r="Q146" s="37"/>
      <c r="R146" s="37"/>
    </row>
    <row r="147" spans="1:18" ht="15.75" customHeight="1" x14ac:dyDescent="0.35">
      <c r="A147" s="37"/>
      <c r="B147" s="37"/>
      <c r="C147" s="37"/>
      <c r="D147" s="37"/>
      <c r="E147" s="37"/>
      <c r="F147" s="38"/>
      <c r="G147" s="39"/>
      <c r="H147" s="239"/>
      <c r="I147" s="39"/>
      <c r="J147" s="37"/>
      <c r="K147" s="37"/>
      <c r="L147" s="37"/>
      <c r="M147" s="37"/>
      <c r="N147" s="37"/>
      <c r="O147" s="37"/>
      <c r="P147" s="37"/>
      <c r="Q147" s="37"/>
      <c r="R147" s="37"/>
    </row>
    <row r="148" spans="1:18" ht="15.75" customHeight="1" x14ac:dyDescent="0.35">
      <c r="A148" s="37"/>
      <c r="B148" s="37"/>
      <c r="C148" s="37"/>
      <c r="D148" s="37"/>
      <c r="E148" s="37"/>
      <c r="F148" s="38"/>
      <c r="G148" s="39"/>
      <c r="H148" s="239"/>
      <c r="I148" s="39"/>
      <c r="J148" s="37"/>
      <c r="K148" s="37"/>
      <c r="L148" s="37"/>
      <c r="M148" s="37"/>
      <c r="N148" s="37"/>
      <c r="O148" s="37"/>
      <c r="P148" s="37"/>
      <c r="Q148" s="37"/>
      <c r="R148" s="37"/>
    </row>
    <row r="149" spans="1:18" ht="15.75" customHeight="1" x14ac:dyDescent="0.35">
      <c r="A149" s="37"/>
      <c r="B149" s="37"/>
      <c r="C149" s="37"/>
      <c r="D149" s="37"/>
      <c r="E149" s="37"/>
      <c r="F149" s="38"/>
      <c r="G149" s="39"/>
      <c r="H149" s="239"/>
      <c r="I149" s="39"/>
      <c r="J149" s="37"/>
      <c r="K149" s="37"/>
      <c r="L149" s="37"/>
      <c r="M149" s="37"/>
      <c r="N149" s="37"/>
      <c r="O149" s="37"/>
      <c r="P149" s="37"/>
      <c r="Q149" s="37"/>
      <c r="R149" s="37"/>
    </row>
    <row r="150" spans="1:18" ht="15.75" customHeight="1" x14ac:dyDescent="0.35">
      <c r="A150" s="37"/>
      <c r="B150" s="37"/>
      <c r="C150" s="37"/>
      <c r="D150" s="37"/>
      <c r="E150" s="37"/>
      <c r="F150" s="38"/>
      <c r="G150" s="39"/>
      <c r="H150" s="239"/>
      <c r="I150" s="39"/>
      <c r="J150" s="37"/>
      <c r="K150" s="37"/>
      <c r="L150" s="37"/>
      <c r="M150" s="37"/>
      <c r="N150" s="37"/>
      <c r="O150" s="37"/>
      <c r="P150" s="37"/>
      <c r="Q150" s="37"/>
      <c r="R150" s="37"/>
    </row>
    <row r="151" spans="1:18" ht="15.75" customHeight="1" x14ac:dyDescent="0.35">
      <c r="A151" s="37"/>
      <c r="B151" s="37"/>
      <c r="C151" s="37"/>
      <c r="D151" s="37"/>
      <c r="E151" s="37"/>
      <c r="F151" s="38"/>
      <c r="G151" s="39"/>
      <c r="H151" s="239"/>
      <c r="I151" s="39"/>
      <c r="J151" s="37"/>
      <c r="K151" s="37"/>
      <c r="L151" s="37"/>
      <c r="M151" s="37"/>
      <c r="N151" s="37"/>
      <c r="O151" s="37"/>
      <c r="P151" s="37"/>
      <c r="Q151" s="37"/>
      <c r="R151" s="37"/>
    </row>
    <row r="152" spans="1:18" ht="15.75" customHeight="1" x14ac:dyDescent="0.35">
      <c r="A152" s="37"/>
      <c r="B152" s="37"/>
      <c r="C152" s="37"/>
      <c r="D152" s="37"/>
      <c r="E152" s="37"/>
      <c r="F152" s="38"/>
      <c r="G152" s="39"/>
      <c r="H152" s="239"/>
      <c r="I152" s="39"/>
      <c r="J152" s="37"/>
      <c r="K152" s="37"/>
      <c r="L152" s="37"/>
      <c r="M152" s="37"/>
      <c r="N152" s="37"/>
      <c r="O152" s="37"/>
      <c r="P152" s="37"/>
      <c r="Q152" s="37"/>
      <c r="R152" s="37"/>
    </row>
    <row r="153" spans="1:18" ht="15.75" customHeight="1" x14ac:dyDescent="0.35">
      <c r="A153" s="37"/>
      <c r="B153" s="37"/>
      <c r="C153" s="37"/>
      <c r="D153" s="37"/>
      <c r="E153" s="37"/>
      <c r="F153" s="38"/>
      <c r="G153" s="39"/>
      <c r="H153" s="239"/>
      <c r="I153" s="39"/>
      <c r="J153" s="37"/>
      <c r="K153" s="37"/>
      <c r="L153" s="37"/>
      <c r="M153" s="37"/>
      <c r="N153" s="37"/>
      <c r="O153" s="37"/>
      <c r="P153" s="37"/>
      <c r="Q153" s="37"/>
      <c r="R153" s="37"/>
    </row>
    <row r="154" spans="1:18" ht="15.75" customHeight="1" x14ac:dyDescent="0.35">
      <c r="A154" s="37"/>
      <c r="B154" s="37"/>
      <c r="C154" s="37"/>
      <c r="D154" s="37"/>
      <c r="E154" s="37"/>
      <c r="F154" s="38"/>
      <c r="G154" s="39"/>
      <c r="H154" s="239"/>
      <c r="I154" s="39"/>
      <c r="J154" s="37"/>
      <c r="K154" s="37"/>
      <c r="L154" s="37"/>
      <c r="M154" s="37"/>
      <c r="N154" s="37"/>
      <c r="O154" s="37"/>
      <c r="P154" s="37"/>
      <c r="Q154" s="37"/>
      <c r="R154" s="37"/>
    </row>
    <row r="155" spans="1:18" ht="15.75" customHeight="1" x14ac:dyDescent="0.35">
      <c r="A155" s="37"/>
      <c r="B155" s="37"/>
      <c r="C155" s="37"/>
      <c r="D155" s="37"/>
      <c r="E155" s="37"/>
      <c r="F155" s="38"/>
      <c r="G155" s="39"/>
      <c r="H155" s="239"/>
      <c r="I155" s="39"/>
      <c r="J155" s="37"/>
      <c r="K155" s="37"/>
      <c r="L155" s="37"/>
      <c r="M155" s="37"/>
      <c r="N155" s="37"/>
      <c r="O155" s="37"/>
      <c r="P155" s="37"/>
      <c r="Q155" s="37"/>
      <c r="R155" s="37"/>
    </row>
    <row r="156" spans="1:18" ht="15.75" customHeight="1" x14ac:dyDescent="0.35">
      <c r="A156" s="37"/>
      <c r="B156" s="37"/>
      <c r="C156" s="37"/>
      <c r="D156" s="37"/>
      <c r="E156" s="37"/>
      <c r="F156" s="38"/>
      <c r="G156" s="39"/>
      <c r="H156" s="239"/>
      <c r="I156" s="39"/>
      <c r="J156" s="37"/>
      <c r="K156" s="37"/>
      <c r="L156" s="37"/>
      <c r="M156" s="37"/>
      <c r="N156" s="37"/>
      <c r="O156" s="37"/>
      <c r="P156" s="37"/>
      <c r="Q156" s="37"/>
      <c r="R156" s="37"/>
    </row>
    <row r="157" spans="1:18" ht="15.75" customHeight="1" x14ac:dyDescent="0.35">
      <c r="A157" s="37"/>
      <c r="B157" s="37"/>
      <c r="C157" s="37"/>
      <c r="D157" s="37"/>
      <c r="E157" s="37"/>
      <c r="F157" s="38"/>
      <c r="G157" s="39"/>
      <c r="H157" s="239"/>
      <c r="I157" s="39"/>
      <c r="J157" s="37"/>
      <c r="K157" s="37"/>
      <c r="L157" s="37"/>
      <c r="M157" s="37"/>
      <c r="N157" s="37"/>
      <c r="O157" s="37"/>
      <c r="P157" s="37"/>
      <c r="Q157" s="37"/>
      <c r="R157" s="37"/>
    </row>
    <row r="158" spans="1:18" ht="15.75" customHeight="1" x14ac:dyDescent="0.35">
      <c r="A158" s="37"/>
      <c r="B158" s="37"/>
      <c r="C158" s="37"/>
      <c r="D158" s="37"/>
      <c r="E158" s="37"/>
      <c r="F158" s="38"/>
      <c r="G158" s="39"/>
      <c r="H158" s="239"/>
      <c r="I158" s="39"/>
      <c r="J158" s="37"/>
      <c r="K158" s="37"/>
      <c r="L158" s="37"/>
      <c r="M158" s="37"/>
      <c r="N158" s="37"/>
      <c r="O158" s="37"/>
      <c r="P158" s="37"/>
      <c r="Q158" s="37"/>
      <c r="R158" s="37"/>
    </row>
    <row r="159" spans="1:18" ht="15.75" customHeight="1" x14ac:dyDescent="0.35">
      <c r="A159" s="37"/>
      <c r="B159" s="37"/>
      <c r="C159" s="37"/>
      <c r="D159" s="37"/>
      <c r="E159" s="37"/>
      <c r="F159" s="38"/>
      <c r="G159" s="39"/>
      <c r="H159" s="239"/>
      <c r="I159" s="39"/>
      <c r="J159" s="37"/>
      <c r="K159" s="37"/>
      <c r="L159" s="37"/>
      <c r="M159" s="37"/>
      <c r="N159" s="37"/>
      <c r="O159" s="37"/>
      <c r="P159" s="37"/>
      <c r="Q159" s="37"/>
      <c r="R159" s="37"/>
    </row>
    <row r="160" spans="1:18" ht="15.75" customHeight="1" x14ac:dyDescent="0.35">
      <c r="A160" s="37"/>
      <c r="B160" s="37"/>
      <c r="C160" s="37"/>
      <c r="D160" s="37"/>
      <c r="E160" s="37"/>
      <c r="F160" s="38"/>
      <c r="G160" s="39"/>
      <c r="H160" s="239"/>
      <c r="I160" s="39"/>
      <c r="J160" s="37"/>
      <c r="K160" s="37"/>
      <c r="L160" s="37"/>
      <c r="M160" s="37"/>
      <c r="N160" s="37"/>
      <c r="O160" s="37"/>
      <c r="P160" s="37"/>
      <c r="Q160" s="37"/>
      <c r="R160" s="37"/>
    </row>
    <row r="161" spans="1:18" ht="15.75" customHeight="1" x14ac:dyDescent="0.35">
      <c r="A161" s="37"/>
      <c r="B161" s="37"/>
      <c r="C161" s="37"/>
      <c r="D161" s="37"/>
      <c r="E161" s="37"/>
      <c r="F161" s="38"/>
      <c r="G161" s="39"/>
      <c r="H161" s="239"/>
      <c r="I161" s="39"/>
      <c r="J161" s="37"/>
      <c r="K161" s="37"/>
      <c r="L161" s="37"/>
      <c r="M161" s="37"/>
      <c r="N161" s="37"/>
      <c r="O161" s="37"/>
      <c r="P161" s="37"/>
      <c r="Q161" s="37"/>
      <c r="R161" s="37"/>
    </row>
    <row r="162" spans="1:18" ht="15.75" customHeight="1" x14ac:dyDescent="0.35">
      <c r="A162" s="37"/>
      <c r="B162" s="37"/>
      <c r="C162" s="37"/>
      <c r="D162" s="37"/>
      <c r="E162" s="37"/>
      <c r="F162" s="38"/>
      <c r="G162" s="39"/>
      <c r="H162" s="239"/>
      <c r="I162" s="39"/>
      <c r="J162" s="37"/>
      <c r="K162" s="37"/>
      <c r="L162" s="37"/>
      <c r="M162" s="37"/>
      <c r="N162" s="37"/>
      <c r="O162" s="37"/>
      <c r="P162" s="37"/>
      <c r="Q162" s="37"/>
      <c r="R162" s="37"/>
    </row>
    <row r="163" spans="1:18" ht="15.75" customHeight="1" x14ac:dyDescent="0.35">
      <c r="A163" s="37"/>
      <c r="B163" s="37"/>
      <c r="C163" s="37"/>
      <c r="D163" s="37"/>
      <c r="E163" s="37"/>
      <c r="F163" s="38"/>
      <c r="G163" s="39"/>
      <c r="H163" s="239"/>
      <c r="I163" s="39"/>
      <c r="J163" s="37"/>
      <c r="K163" s="37"/>
      <c r="L163" s="37"/>
      <c r="M163" s="37"/>
      <c r="N163" s="37"/>
      <c r="O163" s="37"/>
      <c r="P163" s="37"/>
      <c r="Q163" s="37"/>
      <c r="R163" s="37"/>
    </row>
    <row r="164" spans="1:18" ht="15.75" customHeight="1" x14ac:dyDescent="0.35">
      <c r="A164" s="37"/>
      <c r="B164" s="37"/>
      <c r="C164" s="37"/>
      <c r="D164" s="37"/>
      <c r="E164" s="37"/>
      <c r="F164" s="38"/>
      <c r="G164" s="39"/>
      <c r="H164" s="239"/>
      <c r="I164" s="39"/>
      <c r="J164" s="37"/>
      <c r="K164" s="37"/>
      <c r="L164" s="37"/>
      <c r="M164" s="37"/>
      <c r="N164" s="37"/>
      <c r="O164" s="37"/>
      <c r="P164" s="37"/>
      <c r="Q164" s="37"/>
      <c r="R164" s="37"/>
    </row>
    <row r="165" spans="1:18" ht="15.75" customHeight="1" x14ac:dyDescent="0.35">
      <c r="A165" s="37"/>
      <c r="B165" s="37"/>
      <c r="C165" s="37"/>
      <c r="D165" s="37"/>
      <c r="E165" s="37"/>
      <c r="F165" s="38"/>
      <c r="G165" s="39"/>
      <c r="H165" s="239"/>
      <c r="I165" s="39"/>
      <c r="J165" s="37"/>
      <c r="K165" s="37"/>
      <c r="L165" s="37"/>
      <c r="M165" s="37"/>
      <c r="N165" s="37"/>
      <c r="O165" s="37"/>
      <c r="P165" s="37"/>
      <c r="Q165" s="37"/>
      <c r="R165" s="37"/>
    </row>
    <row r="166" spans="1:18" ht="15.75" customHeight="1" x14ac:dyDescent="0.35">
      <c r="A166" s="37"/>
      <c r="B166" s="37"/>
      <c r="C166" s="37"/>
      <c r="D166" s="37"/>
      <c r="E166" s="37"/>
      <c r="F166" s="38"/>
      <c r="G166" s="39"/>
      <c r="H166" s="239"/>
      <c r="I166" s="39"/>
      <c r="J166" s="37"/>
      <c r="K166" s="37"/>
      <c r="L166" s="37"/>
      <c r="M166" s="37"/>
      <c r="N166" s="37"/>
      <c r="O166" s="37"/>
      <c r="P166" s="37"/>
      <c r="Q166" s="37"/>
      <c r="R166" s="37"/>
    </row>
    <row r="167" spans="1:18" ht="15.75" customHeight="1" x14ac:dyDescent="0.35">
      <c r="A167" s="37"/>
      <c r="B167" s="37"/>
      <c r="C167" s="37"/>
      <c r="D167" s="37"/>
      <c r="E167" s="37"/>
      <c r="F167" s="38"/>
      <c r="G167" s="39"/>
      <c r="H167" s="239"/>
      <c r="I167" s="39"/>
      <c r="J167" s="37"/>
      <c r="K167" s="37"/>
      <c r="L167" s="37"/>
      <c r="M167" s="37"/>
      <c r="N167" s="37"/>
      <c r="O167" s="37"/>
      <c r="P167" s="37"/>
      <c r="Q167" s="37"/>
      <c r="R167" s="37"/>
    </row>
    <row r="168" spans="1:18" ht="15.75" customHeight="1" x14ac:dyDescent="0.35">
      <c r="A168" s="37"/>
      <c r="B168" s="37"/>
      <c r="C168" s="37"/>
      <c r="D168" s="37"/>
      <c r="E168" s="37"/>
      <c r="F168" s="38"/>
      <c r="G168" s="39"/>
      <c r="H168" s="239"/>
      <c r="I168" s="39"/>
      <c r="J168" s="37"/>
      <c r="K168" s="37"/>
      <c r="L168" s="37"/>
      <c r="M168" s="37"/>
      <c r="N168" s="37"/>
      <c r="O168" s="37"/>
      <c r="P168" s="37"/>
      <c r="Q168" s="37"/>
      <c r="R168" s="37"/>
    </row>
    <row r="169" spans="1:18" ht="15.75" customHeight="1" x14ac:dyDescent="0.35">
      <c r="A169" s="37"/>
      <c r="B169" s="37"/>
      <c r="C169" s="37"/>
      <c r="D169" s="37"/>
      <c r="E169" s="37"/>
      <c r="F169" s="38"/>
      <c r="G169" s="39"/>
      <c r="H169" s="239"/>
      <c r="I169" s="39"/>
      <c r="J169" s="37"/>
      <c r="K169" s="37"/>
      <c r="L169" s="37"/>
      <c r="M169" s="37"/>
      <c r="N169" s="37"/>
      <c r="O169" s="37"/>
      <c r="P169" s="37"/>
      <c r="Q169" s="37"/>
      <c r="R169" s="37"/>
    </row>
    <row r="170" spans="1:18" ht="15.75" customHeight="1" x14ac:dyDescent="0.35">
      <c r="A170" s="37"/>
      <c r="B170" s="37"/>
      <c r="C170" s="37"/>
      <c r="D170" s="37"/>
      <c r="E170" s="37"/>
      <c r="F170" s="38"/>
      <c r="G170" s="39"/>
      <c r="H170" s="239"/>
      <c r="I170" s="39"/>
      <c r="J170" s="37"/>
      <c r="K170" s="37"/>
      <c r="L170" s="37"/>
      <c r="M170" s="37"/>
      <c r="N170" s="37"/>
      <c r="O170" s="37"/>
      <c r="P170" s="37"/>
      <c r="Q170" s="37"/>
      <c r="R170" s="37"/>
    </row>
    <row r="171" spans="1:18" ht="15.75" customHeight="1" x14ac:dyDescent="0.35">
      <c r="A171" s="37"/>
      <c r="B171" s="37"/>
      <c r="C171" s="37"/>
      <c r="D171" s="37"/>
      <c r="E171" s="37"/>
      <c r="F171" s="38"/>
      <c r="G171" s="39"/>
      <c r="H171" s="239"/>
      <c r="I171" s="39"/>
      <c r="J171" s="37"/>
      <c r="K171" s="37"/>
      <c r="L171" s="37"/>
      <c r="M171" s="37"/>
      <c r="N171" s="37"/>
      <c r="O171" s="37"/>
      <c r="P171" s="37"/>
      <c r="Q171" s="37"/>
      <c r="R171" s="37"/>
    </row>
    <row r="172" spans="1:18" ht="15.75" customHeight="1" x14ac:dyDescent="0.35">
      <c r="A172" s="37"/>
      <c r="B172" s="37"/>
      <c r="C172" s="37"/>
      <c r="D172" s="37"/>
      <c r="E172" s="37"/>
      <c r="F172" s="38"/>
      <c r="G172" s="39"/>
      <c r="H172" s="239"/>
      <c r="I172" s="39"/>
      <c r="J172" s="37"/>
      <c r="K172" s="37"/>
      <c r="L172" s="37"/>
      <c r="M172" s="37"/>
      <c r="N172" s="37"/>
      <c r="O172" s="37"/>
      <c r="P172" s="37"/>
      <c r="Q172" s="37"/>
      <c r="R172" s="37"/>
    </row>
    <row r="173" spans="1:18" ht="15.75" customHeight="1" x14ac:dyDescent="0.35">
      <c r="A173" s="37"/>
      <c r="B173" s="37"/>
      <c r="C173" s="37"/>
      <c r="D173" s="37"/>
      <c r="E173" s="37"/>
      <c r="F173" s="38"/>
      <c r="G173" s="39"/>
      <c r="H173" s="239"/>
      <c r="I173" s="39"/>
      <c r="J173" s="37"/>
      <c r="K173" s="37"/>
      <c r="L173" s="37"/>
      <c r="M173" s="37"/>
      <c r="N173" s="37"/>
      <c r="O173" s="37"/>
      <c r="P173" s="37"/>
      <c r="Q173" s="37"/>
      <c r="R173" s="37"/>
    </row>
    <row r="174" spans="1:18" ht="15.75" customHeight="1" x14ac:dyDescent="0.35">
      <c r="A174" s="37"/>
      <c r="B174" s="37"/>
      <c r="C174" s="37"/>
      <c r="D174" s="37"/>
      <c r="E174" s="37"/>
      <c r="F174" s="38"/>
      <c r="G174" s="39"/>
      <c r="H174" s="239"/>
      <c r="I174" s="39"/>
      <c r="J174" s="37"/>
      <c r="K174" s="37"/>
      <c r="L174" s="37"/>
      <c r="M174" s="37"/>
      <c r="N174" s="37"/>
      <c r="O174" s="37"/>
      <c r="P174" s="37"/>
      <c r="Q174" s="37"/>
      <c r="R174" s="37"/>
    </row>
    <row r="175" spans="1:18" ht="15.75" customHeight="1" x14ac:dyDescent="0.35">
      <c r="A175" s="37"/>
      <c r="B175" s="37"/>
      <c r="C175" s="37"/>
      <c r="D175" s="37"/>
      <c r="E175" s="37"/>
      <c r="F175" s="38"/>
      <c r="G175" s="39"/>
      <c r="H175" s="239"/>
      <c r="I175" s="39"/>
      <c r="J175" s="37"/>
      <c r="K175" s="37"/>
      <c r="L175" s="37"/>
      <c r="M175" s="37"/>
      <c r="N175" s="37"/>
      <c r="O175" s="37"/>
      <c r="P175" s="37"/>
      <c r="Q175" s="37"/>
      <c r="R175" s="37"/>
    </row>
    <row r="176" spans="1:18" ht="15.75" customHeight="1" x14ac:dyDescent="0.35">
      <c r="A176" s="37"/>
      <c r="B176" s="37"/>
      <c r="C176" s="37"/>
      <c r="D176" s="37"/>
      <c r="E176" s="37"/>
      <c r="F176" s="38"/>
      <c r="G176" s="39"/>
      <c r="H176" s="239"/>
      <c r="I176" s="39"/>
      <c r="J176" s="37"/>
      <c r="K176" s="37"/>
      <c r="L176" s="37"/>
      <c r="M176" s="37"/>
      <c r="N176" s="37"/>
      <c r="O176" s="37"/>
      <c r="P176" s="37"/>
      <c r="Q176" s="37"/>
      <c r="R176" s="37"/>
    </row>
    <row r="177" spans="1:18" ht="15.75" customHeight="1" x14ac:dyDescent="0.35">
      <c r="A177" s="37"/>
      <c r="B177" s="37"/>
      <c r="C177" s="37"/>
      <c r="D177" s="37"/>
      <c r="E177" s="37"/>
      <c r="F177" s="38"/>
      <c r="G177" s="39"/>
      <c r="H177" s="239"/>
      <c r="I177" s="39"/>
      <c r="J177" s="37"/>
      <c r="K177" s="37"/>
      <c r="L177" s="37"/>
      <c r="M177" s="37"/>
      <c r="N177" s="37"/>
      <c r="O177" s="37"/>
      <c r="P177" s="37"/>
      <c r="Q177" s="37"/>
      <c r="R177" s="37"/>
    </row>
    <row r="178" spans="1:18" ht="15.75" customHeight="1" x14ac:dyDescent="0.35">
      <c r="A178" s="37"/>
      <c r="B178" s="37"/>
      <c r="C178" s="37"/>
      <c r="D178" s="37"/>
      <c r="E178" s="37"/>
      <c r="F178" s="38"/>
      <c r="G178" s="39"/>
      <c r="H178" s="239"/>
      <c r="I178" s="39"/>
      <c r="J178" s="37"/>
      <c r="K178" s="37"/>
      <c r="L178" s="37"/>
      <c r="M178" s="37"/>
      <c r="N178" s="37"/>
      <c r="O178" s="37"/>
      <c r="P178" s="37"/>
      <c r="Q178" s="37"/>
      <c r="R178" s="37"/>
    </row>
    <row r="179" spans="1:18" ht="15.75" customHeight="1" x14ac:dyDescent="0.35">
      <c r="A179" s="37"/>
      <c r="B179" s="37"/>
      <c r="C179" s="37"/>
      <c r="D179" s="37"/>
      <c r="E179" s="37"/>
      <c r="F179" s="38"/>
      <c r="G179" s="39"/>
      <c r="H179" s="239"/>
      <c r="I179" s="39"/>
      <c r="J179" s="37"/>
      <c r="K179" s="37"/>
      <c r="L179" s="37"/>
      <c r="M179" s="37"/>
      <c r="N179" s="37"/>
      <c r="O179" s="37"/>
      <c r="P179" s="37"/>
      <c r="Q179" s="37"/>
      <c r="R179" s="37"/>
    </row>
    <row r="180" spans="1:18" ht="15.75" customHeight="1" x14ac:dyDescent="0.35">
      <c r="A180" s="37"/>
      <c r="B180" s="37"/>
      <c r="C180" s="37"/>
      <c r="D180" s="37"/>
      <c r="E180" s="37"/>
      <c r="F180" s="38"/>
      <c r="G180" s="39"/>
      <c r="H180" s="239"/>
      <c r="I180" s="39"/>
      <c r="J180" s="37"/>
      <c r="K180" s="37"/>
      <c r="L180" s="37"/>
      <c r="M180" s="37"/>
      <c r="N180" s="37"/>
      <c r="O180" s="37"/>
      <c r="P180" s="37"/>
      <c r="Q180" s="37"/>
      <c r="R180" s="37"/>
    </row>
    <row r="181" spans="1:18" ht="15.75" customHeight="1" x14ac:dyDescent="0.35">
      <c r="A181" s="37"/>
      <c r="B181" s="37"/>
      <c r="C181" s="37"/>
      <c r="D181" s="37"/>
      <c r="E181" s="37"/>
      <c r="F181" s="38"/>
      <c r="G181" s="39"/>
      <c r="H181" s="239"/>
      <c r="I181" s="39"/>
      <c r="J181" s="37"/>
      <c r="K181" s="37"/>
      <c r="L181" s="37"/>
      <c r="M181" s="37"/>
      <c r="N181" s="37"/>
      <c r="O181" s="37"/>
      <c r="P181" s="37"/>
      <c r="Q181" s="37"/>
      <c r="R181" s="37"/>
    </row>
    <row r="182" spans="1:18" ht="15.75" customHeight="1" x14ac:dyDescent="0.35">
      <c r="A182" s="37"/>
      <c r="B182" s="37"/>
      <c r="C182" s="37"/>
      <c r="D182" s="37"/>
      <c r="E182" s="37"/>
      <c r="F182" s="38"/>
      <c r="G182" s="39"/>
      <c r="H182" s="239"/>
      <c r="I182" s="39"/>
      <c r="J182" s="37"/>
      <c r="K182" s="37"/>
      <c r="L182" s="37"/>
      <c r="M182" s="37"/>
      <c r="N182" s="37"/>
      <c r="O182" s="37"/>
      <c r="P182" s="37"/>
      <c r="Q182" s="37"/>
      <c r="R182" s="37"/>
    </row>
    <row r="183" spans="1:18" ht="15.75" customHeight="1" x14ac:dyDescent="0.35">
      <c r="A183" s="37"/>
      <c r="B183" s="37"/>
      <c r="C183" s="37"/>
      <c r="D183" s="37"/>
      <c r="E183" s="37"/>
      <c r="F183" s="38"/>
      <c r="G183" s="39"/>
      <c r="H183" s="239"/>
      <c r="I183" s="39"/>
      <c r="J183" s="37"/>
      <c r="K183" s="37"/>
      <c r="L183" s="37"/>
      <c r="M183" s="37"/>
      <c r="N183" s="37"/>
      <c r="O183" s="37"/>
      <c r="P183" s="37"/>
      <c r="Q183" s="37"/>
      <c r="R183" s="37"/>
    </row>
    <row r="184" spans="1:18" ht="15.75" customHeight="1" x14ac:dyDescent="0.35">
      <c r="A184" s="37"/>
      <c r="B184" s="37"/>
      <c r="C184" s="37"/>
      <c r="D184" s="37"/>
      <c r="E184" s="37"/>
      <c r="F184" s="38"/>
      <c r="G184" s="39"/>
      <c r="H184" s="239"/>
      <c r="I184" s="39"/>
      <c r="J184" s="37"/>
      <c r="K184" s="37"/>
      <c r="L184" s="37"/>
      <c r="M184" s="37"/>
      <c r="N184" s="37"/>
      <c r="O184" s="37"/>
      <c r="P184" s="37"/>
      <c r="Q184" s="37"/>
      <c r="R184" s="37"/>
    </row>
    <row r="185" spans="1:18" ht="15.75" customHeight="1" x14ac:dyDescent="0.35">
      <c r="A185" s="37"/>
      <c r="B185" s="37"/>
      <c r="C185" s="37"/>
      <c r="D185" s="37"/>
      <c r="E185" s="37"/>
      <c r="F185" s="38"/>
      <c r="G185" s="39"/>
      <c r="H185" s="239"/>
      <c r="I185" s="39"/>
      <c r="J185" s="37"/>
      <c r="K185" s="37"/>
      <c r="L185" s="37"/>
      <c r="M185" s="37"/>
      <c r="N185" s="37"/>
      <c r="O185" s="37"/>
      <c r="P185" s="37"/>
      <c r="Q185" s="37"/>
      <c r="R185" s="37"/>
    </row>
    <row r="186" spans="1:18" ht="15.75" customHeight="1" x14ac:dyDescent="0.35">
      <c r="A186" s="37"/>
      <c r="B186" s="37"/>
      <c r="C186" s="37"/>
      <c r="D186" s="37"/>
      <c r="E186" s="37"/>
      <c r="F186" s="38"/>
      <c r="G186" s="39"/>
      <c r="H186" s="239"/>
      <c r="I186" s="39"/>
      <c r="J186" s="37"/>
      <c r="K186" s="37"/>
      <c r="L186" s="37"/>
      <c r="M186" s="37"/>
      <c r="N186" s="37"/>
      <c r="O186" s="37"/>
      <c r="P186" s="37"/>
      <c r="Q186" s="37"/>
      <c r="R186" s="37"/>
    </row>
    <row r="187" spans="1:18" ht="15.75" customHeight="1" x14ac:dyDescent="0.35">
      <c r="A187" s="37"/>
      <c r="B187" s="37"/>
      <c r="C187" s="37"/>
      <c r="D187" s="37"/>
      <c r="E187" s="37"/>
      <c r="F187" s="38"/>
      <c r="G187" s="39"/>
      <c r="H187" s="239"/>
      <c r="I187" s="39"/>
      <c r="J187" s="37"/>
      <c r="K187" s="37"/>
      <c r="L187" s="37"/>
      <c r="M187" s="37"/>
      <c r="N187" s="37"/>
      <c r="O187" s="37"/>
      <c r="P187" s="37"/>
      <c r="Q187" s="37"/>
      <c r="R187" s="37"/>
    </row>
    <row r="188" spans="1:18" ht="15.75" customHeight="1" x14ac:dyDescent="0.35">
      <c r="A188" s="37"/>
      <c r="B188" s="37"/>
      <c r="C188" s="37"/>
      <c r="D188" s="37"/>
      <c r="E188" s="37"/>
      <c r="F188" s="38"/>
      <c r="G188" s="39"/>
      <c r="H188" s="239"/>
      <c r="I188" s="39"/>
      <c r="J188" s="37"/>
      <c r="K188" s="37"/>
      <c r="L188" s="37"/>
      <c r="M188" s="37"/>
      <c r="N188" s="37"/>
      <c r="O188" s="37"/>
      <c r="P188" s="37"/>
      <c r="Q188" s="37"/>
      <c r="R188" s="37"/>
    </row>
    <row r="189" spans="1:18" ht="15.75" customHeight="1" x14ac:dyDescent="0.35">
      <c r="A189" s="37"/>
      <c r="B189" s="37"/>
      <c r="C189" s="37"/>
      <c r="D189" s="37"/>
      <c r="E189" s="37"/>
      <c r="F189" s="38"/>
      <c r="G189" s="39"/>
      <c r="H189" s="239"/>
      <c r="I189" s="39"/>
      <c r="J189" s="37"/>
      <c r="K189" s="37"/>
      <c r="L189" s="37"/>
      <c r="M189" s="37"/>
      <c r="N189" s="37"/>
      <c r="O189" s="37"/>
      <c r="P189" s="37"/>
      <c r="Q189" s="37"/>
      <c r="R189" s="37"/>
    </row>
    <row r="190" spans="1:18" ht="15.75" customHeight="1" x14ac:dyDescent="0.35">
      <c r="A190" s="37"/>
      <c r="B190" s="37"/>
      <c r="C190" s="37"/>
      <c r="D190" s="37"/>
      <c r="E190" s="37"/>
      <c r="F190" s="38"/>
      <c r="G190" s="39"/>
      <c r="H190" s="239"/>
      <c r="I190" s="39"/>
      <c r="J190" s="37"/>
      <c r="K190" s="37"/>
      <c r="L190" s="37"/>
      <c r="M190" s="37"/>
      <c r="N190" s="37"/>
      <c r="O190" s="37"/>
      <c r="P190" s="37"/>
      <c r="Q190" s="37"/>
      <c r="R190" s="37"/>
    </row>
    <row r="191" spans="1:18" ht="15.75" customHeight="1" x14ac:dyDescent="0.35">
      <c r="A191" s="37"/>
      <c r="B191" s="37"/>
      <c r="C191" s="37"/>
      <c r="D191" s="37"/>
      <c r="E191" s="37"/>
      <c r="F191" s="38"/>
      <c r="G191" s="39"/>
      <c r="H191" s="239"/>
      <c r="I191" s="39"/>
      <c r="J191" s="37"/>
      <c r="K191" s="37"/>
      <c r="L191" s="37"/>
      <c r="M191" s="37"/>
      <c r="N191" s="37"/>
      <c r="O191" s="37"/>
      <c r="P191" s="37"/>
      <c r="Q191" s="37"/>
      <c r="R191" s="37"/>
    </row>
    <row r="192" spans="1:18" ht="15.75" customHeight="1" x14ac:dyDescent="0.35">
      <c r="A192" s="37"/>
      <c r="B192" s="37"/>
      <c r="C192" s="37"/>
      <c r="D192" s="37"/>
      <c r="E192" s="37"/>
      <c r="F192" s="38"/>
      <c r="G192" s="39"/>
      <c r="H192" s="239"/>
      <c r="I192" s="39"/>
      <c r="J192" s="37"/>
      <c r="K192" s="37"/>
      <c r="L192" s="37"/>
      <c r="M192" s="37"/>
      <c r="N192" s="37"/>
      <c r="O192" s="37"/>
      <c r="P192" s="37"/>
      <c r="Q192" s="37"/>
      <c r="R192" s="37"/>
    </row>
    <row r="193" spans="1:18" ht="15.75" customHeight="1" x14ac:dyDescent="0.35">
      <c r="A193" s="37"/>
      <c r="B193" s="37"/>
      <c r="C193" s="37"/>
      <c r="D193" s="37"/>
      <c r="E193" s="37"/>
      <c r="F193" s="38"/>
      <c r="G193" s="39"/>
      <c r="H193" s="239"/>
      <c r="I193" s="39"/>
      <c r="J193" s="37"/>
      <c r="K193" s="37"/>
      <c r="L193" s="37"/>
      <c r="M193" s="37"/>
      <c r="N193" s="37"/>
      <c r="O193" s="37"/>
      <c r="P193" s="37"/>
      <c r="Q193" s="37"/>
      <c r="R193" s="37"/>
    </row>
    <row r="194" spans="1:18" ht="15.75" customHeight="1" x14ac:dyDescent="0.35">
      <c r="A194" s="37"/>
      <c r="B194" s="37"/>
      <c r="C194" s="37"/>
      <c r="D194" s="37"/>
      <c r="E194" s="37"/>
      <c r="F194" s="38"/>
      <c r="G194" s="39"/>
      <c r="H194" s="239"/>
      <c r="I194" s="39"/>
      <c r="J194" s="37"/>
      <c r="K194" s="37"/>
      <c r="L194" s="37"/>
      <c r="M194" s="37"/>
      <c r="N194" s="37"/>
      <c r="O194" s="37"/>
      <c r="P194" s="37"/>
      <c r="Q194" s="37"/>
      <c r="R194" s="37"/>
    </row>
    <row r="195" spans="1:18" ht="15.75" customHeight="1" x14ac:dyDescent="0.35">
      <c r="A195" s="37"/>
      <c r="B195" s="37"/>
      <c r="C195" s="37"/>
      <c r="D195" s="37"/>
      <c r="E195" s="37"/>
      <c r="F195" s="38"/>
      <c r="G195" s="39"/>
      <c r="H195" s="239"/>
      <c r="I195" s="39"/>
      <c r="J195" s="37"/>
      <c r="K195" s="37"/>
      <c r="L195" s="37"/>
      <c r="M195" s="37"/>
      <c r="N195" s="37"/>
      <c r="O195" s="37"/>
      <c r="P195" s="37"/>
      <c r="Q195" s="37"/>
      <c r="R195" s="37"/>
    </row>
    <row r="196" spans="1:18" ht="15.75" customHeight="1" x14ac:dyDescent="0.35">
      <c r="A196" s="37"/>
      <c r="B196" s="37"/>
      <c r="C196" s="37"/>
      <c r="D196" s="37"/>
      <c r="E196" s="37"/>
      <c r="F196" s="38"/>
      <c r="G196" s="39"/>
      <c r="H196" s="239"/>
      <c r="I196" s="39"/>
      <c r="J196" s="37"/>
      <c r="K196" s="37"/>
      <c r="L196" s="37"/>
      <c r="M196" s="37"/>
      <c r="N196" s="37"/>
      <c r="O196" s="37"/>
      <c r="P196" s="37"/>
      <c r="Q196" s="37"/>
      <c r="R196" s="37"/>
    </row>
    <row r="197" spans="1:18" ht="15.75" customHeight="1" x14ac:dyDescent="0.35">
      <c r="A197" s="37"/>
      <c r="B197" s="37"/>
      <c r="C197" s="37"/>
      <c r="D197" s="37"/>
      <c r="E197" s="37"/>
      <c r="F197" s="38"/>
      <c r="G197" s="39"/>
      <c r="H197" s="239"/>
      <c r="I197" s="39"/>
      <c r="J197" s="37"/>
      <c r="K197" s="37"/>
      <c r="L197" s="37"/>
      <c r="M197" s="37"/>
      <c r="N197" s="37"/>
      <c r="O197" s="37"/>
      <c r="P197" s="37"/>
      <c r="Q197" s="37"/>
      <c r="R197" s="37"/>
    </row>
    <row r="198" spans="1:18" ht="15.75" customHeight="1" x14ac:dyDescent="0.35">
      <c r="A198" s="37"/>
      <c r="B198" s="37"/>
      <c r="C198" s="37"/>
      <c r="D198" s="37"/>
      <c r="E198" s="37"/>
      <c r="F198" s="38"/>
      <c r="G198" s="39"/>
      <c r="H198" s="239"/>
      <c r="I198" s="39"/>
      <c r="J198" s="37"/>
      <c r="K198" s="37"/>
      <c r="L198" s="37"/>
      <c r="M198" s="37"/>
      <c r="N198" s="37"/>
      <c r="O198" s="37"/>
      <c r="P198" s="37"/>
      <c r="Q198" s="37"/>
      <c r="R198" s="37"/>
    </row>
    <row r="199" spans="1:18" ht="15.75" customHeight="1" x14ac:dyDescent="0.35">
      <c r="A199" s="37"/>
      <c r="B199" s="37"/>
      <c r="C199" s="37"/>
      <c r="D199" s="37"/>
      <c r="E199" s="37"/>
      <c r="F199" s="38"/>
      <c r="G199" s="39"/>
      <c r="H199" s="239"/>
      <c r="I199" s="39"/>
      <c r="J199" s="37"/>
      <c r="K199" s="37"/>
      <c r="L199" s="37"/>
      <c r="M199" s="37"/>
      <c r="N199" s="37"/>
      <c r="O199" s="37"/>
      <c r="P199" s="37"/>
      <c r="Q199" s="37"/>
      <c r="R199" s="37"/>
    </row>
    <row r="200" spans="1:18" ht="15.75" customHeight="1" x14ac:dyDescent="0.35">
      <c r="A200" s="37"/>
      <c r="B200" s="37"/>
      <c r="C200" s="37"/>
      <c r="D200" s="37"/>
      <c r="E200" s="37"/>
      <c r="F200" s="38"/>
      <c r="G200" s="39"/>
      <c r="H200" s="239"/>
      <c r="I200" s="39"/>
      <c r="J200" s="37"/>
      <c r="K200" s="37"/>
      <c r="L200" s="37"/>
      <c r="M200" s="37"/>
      <c r="N200" s="37"/>
      <c r="O200" s="37"/>
      <c r="P200" s="37"/>
      <c r="Q200" s="37"/>
      <c r="R200" s="37"/>
    </row>
    <row r="201" spans="1:18" ht="15.75" customHeight="1" x14ac:dyDescent="0.35">
      <c r="A201" s="37"/>
      <c r="B201" s="37"/>
      <c r="C201" s="37"/>
      <c r="D201" s="37"/>
      <c r="E201" s="37"/>
      <c r="F201" s="38"/>
      <c r="G201" s="39"/>
      <c r="H201" s="239"/>
      <c r="I201" s="39"/>
      <c r="J201" s="37"/>
      <c r="K201" s="37"/>
      <c r="L201" s="37"/>
      <c r="M201" s="37"/>
      <c r="N201" s="37"/>
      <c r="O201" s="37"/>
      <c r="P201" s="37"/>
      <c r="Q201" s="37"/>
      <c r="R201" s="37"/>
    </row>
    <row r="202" spans="1:18" ht="15.75" customHeight="1" x14ac:dyDescent="0.35">
      <c r="A202" s="37"/>
      <c r="B202" s="37"/>
      <c r="C202" s="37"/>
      <c r="D202" s="37"/>
      <c r="E202" s="37"/>
      <c r="F202" s="38"/>
      <c r="G202" s="39"/>
      <c r="H202" s="239"/>
      <c r="I202" s="39"/>
      <c r="J202" s="37"/>
      <c r="K202" s="37"/>
      <c r="L202" s="37"/>
      <c r="M202" s="37"/>
      <c r="N202" s="37"/>
      <c r="O202" s="37"/>
      <c r="P202" s="37"/>
      <c r="Q202" s="37"/>
      <c r="R202" s="37"/>
    </row>
    <row r="203" spans="1:18" ht="15.75" customHeight="1" x14ac:dyDescent="0.35">
      <c r="A203" s="37"/>
      <c r="B203" s="37"/>
      <c r="C203" s="37"/>
      <c r="D203" s="37"/>
      <c r="E203" s="37"/>
      <c r="F203" s="38"/>
      <c r="G203" s="39"/>
      <c r="H203" s="239"/>
      <c r="I203" s="39"/>
      <c r="J203" s="37"/>
      <c r="K203" s="37"/>
      <c r="L203" s="37"/>
      <c r="M203" s="37"/>
      <c r="N203" s="37"/>
      <c r="O203" s="37"/>
      <c r="P203" s="37"/>
      <c r="Q203" s="37"/>
      <c r="R203" s="37"/>
    </row>
    <row r="204" spans="1:18" ht="15.75" customHeight="1" x14ac:dyDescent="0.35">
      <c r="A204" s="37"/>
      <c r="B204" s="37"/>
      <c r="C204" s="37"/>
      <c r="D204" s="37"/>
      <c r="E204" s="37"/>
      <c r="F204" s="38"/>
      <c r="G204" s="39"/>
      <c r="H204" s="239"/>
      <c r="I204" s="39"/>
      <c r="J204" s="37"/>
      <c r="K204" s="37"/>
      <c r="L204" s="37"/>
      <c r="M204" s="37"/>
      <c r="N204" s="37"/>
      <c r="O204" s="37"/>
      <c r="P204" s="37"/>
      <c r="Q204" s="37"/>
      <c r="R204" s="37"/>
    </row>
    <row r="205" spans="1:18" ht="15.75" customHeight="1" x14ac:dyDescent="0.35">
      <c r="A205" s="37"/>
      <c r="B205" s="37"/>
      <c r="C205" s="37"/>
      <c r="D205" s="37"/>
      <c r="E205" s="37"/>
      <c r="F205" s="38"/>
      <c r="G205" s="39"/>
      <c r="H205" s="239"/>
      <c r="I205" s="39"/>
      <c r="J205" s="37"/>
      <c r="K205" s="37"/>
      <c r="L205" s="37"/>
      <c r="M205" s="37"/>
      <c r="N205" s="37"/>
      <c r="O205" s="37"/>
      <c r="P205" s="37"/>
      <c r="Q205" s="37"/>
      <c r="R205" s="37"/>
    </row>
    <row r="206" spans="1:18" ht="15.75" customHeight="1" x14ac:dyDescent="0.35">
      <c r="A206" s="37"/>
      <c r="B206" s="37"/>
      <c r="C206" s="37"/>
      <c r="D206" s="37"/>
      <c r="E206" s="37"/>
      <c r="F206" s="38"/>
      <c r="G206" s="39"/>
      <c r="H206" s="239"/>
      <c r="I206" s="39"/>
      <c r="J206" s="37"/>
      <c r="K206" s="37"/>
      <c r="L206" s="37"/>
      <c r="M206" s="37"/>
      <c r="N206" s="37"/>
      <c r="O206" s="37"/>
      <c r="P206" s="37"/>
      <c r="Q206" s="37"/>
      <c r="R206" s="37"/>
    </row>
    <row r="207" spans="1:18" ht="15.75" customHeight="1" x14ac:dyDescent="0.35">
      <c r="A207" s="37"/>
      <c r="B207" s="37"/>
      <c r="C207" s="37"/>
      <c r="D207" s="37"/>
      <c r="E207" s="37"/>
      <c r="F207" s="38"/>
      <c r="G207" s="39"/>
      <c r="H207" s="239"/>
      <c r="I207" s="39"/>
      <c r="J207" s="37"/>
      <c r="K207" s="37"/>
      <c r="L207" s="37"/>
      <c r="M207" s="37"/>
      <c r="N207" s="37"/>
      <c r="O207" s="37"/>
      <c r="P207" s="37"/>
      <c r="Q207" s="37"/>
      <c r="R207" s="37"/>
    </row>
    <row r="208" spans="1:18" ht="15.75" customHeight="1" x14ac:dyDescent="0.35">
      <c r="A208" s="37"/>
      <c r="B208" s="37"/>
      <c r="C208" s="37"/>
      <c r="D208" s="37"/>
      <c r="E208" s="37"/>
      <c r="F208" s="38"/>
      <c r="G208" s="39"/>
      <c r="H208" s="239"/>
      <c r="I208" s="39"/>
      <c r="J208" s="37"/>
      <c r="K208" s="37"/>
      <c r="L208" s="37"/>
      <c r="M208" s="37"/>
      <c r="N208" s="37"/>
      <c r="O208" s="37"/>
      <c r="P208" s="37"/>
      <c r="Q208" s="37"/>
      <c r="R208" s="37"/>
    </row>
    <row r="209" spans="1:18" ht="15.75" customHeight="1" x14ac:dyDescent="0.35">
      <c r="A209" s="37"/>
      <c r="B209" s="37"/>
      <c r="C209" s="37"/>
      <c r="D209" s="37"/>
      <c r="E209" s="37"/>
      <c r="F209" s="38"/>
      <c r="G209" s="39"/>
      <c r="H209" s="239"/>
      <c r="I209" s="39"/>
      <c r="J209" s="37"/>
      <c r="K209" s="37"/>
      <c r="L209" s="37"/>
      <c r="M209" s="37"/>
      <c r="N209" s="37"/>
      <c r="O209" s="37"/>
      <c r="P209" s="37"/>
      <c r="Q209" s="37"/>
      <c r="R209" s="37"/>
    </row>
    <row r="210" spans="1:18" ht="15.75" customHeight="1" x14ac:dyDescent="0.35">
      <c r="A210" s="37"/>
      <c r="B210" s="37"/>
      <c r="C210" s="37"/>
      <c r="D210" s="37"/>
      <c r="E210" s="37"/>
      <c r="F210" s="38"/>
      <c r="G210" s="39"/>
      <c r="H210" s="239"/>
      <c r="I210" s="39"/>
      <c r="J210" s="37"/>
      <c r="K210" s="37"/>
      <c r="L210" s="37"/>
      <c r="M210" s="37"/>
      <c r="N210" s="37"/>
      <c r="O210" s="37"/>
      <c r="P210" s="37"/>
      <c r="Q210" s="37"/>
      <c r="R210" s="37"/>
    </row>
    <row r="211" spans="1:18" ht="15.75" customHeight="1" x14ac:dyDescent="0.35">
      <c r="A211" s="37"/>
      <c r="B211" s="37"/>
      <c r="C211" s="37"/>
      <c r="D211" s="37"/>
      <c r="E211" s="37"/>
      <c r="F211" s="38"/>
      <c r="G211" s="39"/>
      <c r="H211" s="239"/>
      <c r="I211" s="39"/>
      <c r="J211" s="37"/>
      <c r="K211" s="37"/>
      <c r="L211" s="37"/>
      <c r="M211" s="37"/>
      <c r="N211" s="37"/>
      <c r="O211" s="37"/>
      <c r="P211" s="37"/>
      <c r="Q211" s="37"/>
      <c r="R211" s="37"/>
    </row>
    <row r="212" spans="1:18" ht="15.75" customHeight="1" x14ac:dyDescent="0.35">
      <c r="A212" s="37"/>
      <c r="B212" s="37"/>
      <c r="C212" s="37"/>
      <c r="D212" s="37"/>
      <c r="E212" s="37"/>
      <c r="F212" s="38"/>
      <c r="G212" s="39"/>
      <c r="H212" s="239"/>
      <c r="I212" s="39"/>
      <c r="J212" s="37"/>
      <c r="K212" s="37"/>
      <c r="L212" s="37"/>
      <c r="M212" s="37"/>
      <c r="N212" s="37"/>
      <c r="O212" s="37"/>
      <c r="P212" s="37"/>
      <c r="Q212" s="37"/>
      <c r="R212" s="37"/>
    </row>
    <row r="213" spans="1:18" ht="15.75" customHeight="1" x14ac:dyDescent="0.35">
      <c r="A213" s="37"/>
      <c r="B213" s="37"/>
      <c r="C213" s="37"/>
      <c r="D213" s="37"/>
      <c r="E213" s="37"/>
      <c r="F213" s="38"/>
      <c r="G213" s="39"/>
      <c r="H213" s="239"/>
      <c r="I213" s="39"/>
      <c r="J213" s="37"/>
      <c r="K213" s="37"/>
      <c r="L213" s="37"/>
      <c r="M213" s="37"/>
      <c r="N213" s="37"/>
      <c r="O213" s="37"/>
      <c r="P213" s="37"/>
      <c r="Q213" s="37"/>
      <c r="R213" s="37"/>
    </row>
    <row r="214" spans="1:18" ht="15.75" customHeight="1" x14ac:dyDescent="0.35">
      <c r="A214" s="37"/>
      <c r="B214" s="37"/>
      <c r="C214" s="37"/>
      <c r="D214" s="37"/>
      <c r="E214" s="37"/>
      <c r="F214" s="38"/>
      <c r="G214" s="39"/>
      <c r="H214" s="239"/>
      <c r="I214" s="39"/>
      <c r="J214" s="37"/>
      <c r="K214" s="37"/>
      <c r="L214" s="37"/>
      <c r="M214" s="37"/>
      <c r="N214" s="37"/>
      <c r="O214" s="37"/>
      <c r="P214" s="37"/>
      <c r="Q214" s="37"/>
      <c r="R214" s="37"/>
    </row>
    <row r="215" spans="1:18" ht="15.75" customHeight="1" x14ac:dyDescent="0.35">
      <c r="A215" s="37"/>
      <c r="B215" s="37"/>
      <c r="C215" s="37"/>
      <c r="D215" s="37"/>
      <c r="E215" s="37"/>
      <c r="F215" s="38"/>
      <c r="G215" s="39"/>
      <c r="H215" s="239"/>
      <c r="I215" s="39"/>
      <c r="J215" s="37"/>
      <c r="K215" s="37"/>
      <c r="L215" s="37"/>
      <c r="M215" s="37"/>
      <c r="N215" s="37"/>
      <c r="O215" s="37"/>
      <c r="P215" s="37"/>
      <c r="Q215" s="37"/>
      <c r="R215" s="37"/>
    </row>
    <row r="216" spans="1:18" ht="15.75" customHeight="1" x14ac:dyDescent="0.35">
      <c r="A216" s="37"/>
      <c r="B216" s="37"/>
      <c r="C216" s="37"/>
      <c r="D216" s="37"/>
      <c r="E216" s="37"/>
      <c r="F216" s="38"/>
      <c r="G216" s="39"/>
      <c r="H216" s="239"/>
      <c r="I216" s="39"/>
      <c r="J216" s="37"/>
      <c r="K216" s="37"/>
      <c r="L216" s="37"/>
      <c r="M216" s="37"/>
      <c r="N216" s="37"/>
      <c r="O216" s="37"/>
      <c r="P216" s="37"/>
      <c r="Q216" s="37"/>
      <c r="R216" s="37"/>
    </row>
    <row r="217" spans="1:18" ht="15.75" customHeight="1" x14ac:dyDescent="0.35">
      <c r="A217" s="37"/>
      <c r="B217" s="37"/>
      <c r="C217" s="37"/>
      <c r="D217" s="37"/>
      <c r="E217" s="37"/>
      <c r="F217" s="38"/>
      <c r="G217" s="39"/>
      <c r="H217" s="239"/>
      <c r="I217" s="39"/>
      <c r="J217" s="37"/>
      <c r="K217" s="37"/>
      <c r="L217" s="37"/>
      <c r="M217" s="37"/>
      <c r="N217" s="37"/>
      <c r="O217" s="37"/>
      <c r="P217" s="37"/>
      <c r="Q217" s="37"/>
      <c r="R217" s="37"/>
    </row>
    <row r="218" spans="1:18" ht="15.75" customHeight="1" x14ac:dyDescent="0.35">
      <c r="A218" s="37"/>
      <c r="B218" s="37"/>
      <c r="C218" s="37"/>
      <c r="D218" s="37"/>
      <c r="E218" s="37"/>
      <c r="F218" s="38"/>
      <c r="G218" s="39"/>
      <c r="H218" s="239"/>
      <c r="I218" s="39"/>
      <c r="J218" s="37"/>
      <c r="K218" s="37"/>
      <c r="L218" s="37"/>
      <c r="M218" s="37"/>
      <c r="N218" s="37"/>
      <c r="O218" s="37"/>
      <c r="P218" s="37"/>
      <c r="Q218" s="37"/>
      <c r="R218" s="37"/>
    </row>
    <row r="219" spans="1:18" ht="15.75" customHeight="1" x14ac:dyDescent="0.35">
      <c r="A219" s="37"/>
      <c r="B219" s="37"/>
      <c r="C219" s="37"/>
      <c r="D219" s="37"/>
      <c r="E219" s="37"/>
      <c r="F219" s="38"/>
      <c r="G219" s="39"/>
      <c r="H219" s="239"/>
      <c r="I219" s="39"/>
      <c r="J219" s="37"/>
      <c r="K219" s="37"/>
      <c r="L219" s="37"/>
      <c r="M219" s="37"/>
      <c r="N219" s="37"/>
      <c r="O219" s="37"/>
      <c r="P219" s="37"/>
      <c r="Q219" s="37"/>
      <c r="R219" s="37"/>
    </row>
    <row r="220" spans="1:18" ht="15.75" customHeight="1" x14ac:dyDescent="0.35">
      <c r="A220" s="37"/>
      <c r="B220" s="37"/>
      <c r="C220" s="37"/>
      <c r="D220" s="37"/>
      <c r="E220" s="37"/>
      <c r="F220" s="38"/>
      <c r="G220" s="39"/>
      <c r="H220" s="239"/>
      <c r="I220" s="39"/>
      <c r="J220" s="37"/>
      <c r="K220" s="37"/>
      <c r="L220" s="37"/>
      <c r="M220" s="37"/>
      <c r="N220" s="37"/>
      <c r="O220" s="37"/>
      <c r="P220" s="37"/>
      <c r="Q220" s="37"/>
      <c r="R220" s="37"/>
    </row>
    <row r="221" spans="1:18" ht="15.75" customHeight="1" x14ac:dyDescent="0.35">
      <c r="A221" s="37"/>
      <c r="B221" s="37"/>
      <c r="C221" s="37"/>
      <c r="D221" s="37"/>
      <c r="E221" s="37"/>
      <c r="F221" s="38"/>
      <c r="G221" s="39"/>
      <c r="H221" s="239"/>
      <c r="I221" s="39"/>
      <c r="J221" s="37"/>
      <c r="K221" s="37"/>
      <c r="L221" s="37"/>
      <c r="M221" s="37"/>
      <c r="N221" s="37"/>
      <c r="O221" s="37"/>
      <c r="P221" s="37"/>
      <c r="Q221" s="37"/>
      <c r="R221" s="37"/>
    </row>
    <row r="222" spans="1:18" ht="15.75" customHeight="1" x14ac:dyDescent="0.35">
      <c r="A222" s="37"/>
      <c r="B222" s="37"/>
      <c r="C222" s="37"/>
      <c r="D222" s="37"/>
      <c r="E222" s="37"/>
      <c r="F222" s="38"/>
      <c r="G222" s="39"/>
      <c r="H222" s="239"/>
      <c r="I222" s="39"/>
      <c r="J222" s="37"/>
      <c r="K222" s="37"/>
      <c r="L222" s="37"/>
      <c r="M222" s="37"/>
      <c r="N222" s="37"/>
      <c r="O222" s="37"/>
      <c r="P222" s="37"/>
      <c r="Q222" s="37"/>
      <c r="R222" s="37"/>
    </row>
    <row r="223" spans="1:18" ht="15.75" customHeight="1" x14ac:dyDescent="0.35">
      <c r="A223" s="37"/>
      <c r="B223" s="37"/>
      <c r="C223" s="37"/>
      <c r="D223" s="37"/>
      <c r="E223" s="37"/>
      <c r="F223" s="38"/>
      <c r="G223" s="39"/>
      <c r="H223" s="239"/>
      <c r="I223" s="39"/>
      <c r="J223" s="37"/>
      <c r="K223" s="37"/>
      <c r="L223" s="37"/>
      <c r="M223" s="37"/>
      <c r="N223" s="37"/>
      <c r="O223" s="37"/>
      <c r="P223" s="37"/>
      <c r="Q223" s="37"/>
      <c r="R223" s="37"/>
    </row>
    <row r="224" spans="1:18" ht="15.75" customHeight="1" x14ac:dyDescent="0.35">
      <c r="A224" s="37"/>
      <c r="B224" s="37"/>
      <c r="C224" s="37"/>
      <c r="D224" s="37"/>
      <c r="E224" s="37"/>
      <c r="F224" s="38"/>
      <c r="G224" s="37"/>
      <c r="H224" s="239"/>
      <c r="I224" s="37"/>
      <c r="J224" s="37"/>
      <c r="K224" s="37"/>
      <c r="L224" s="37"/>
      <c r="M224" s="37"/>
      <c r="N224" s="37"/>
      <c r="O224" s="37"/>
      <c r="P224" s="37"/>
      <c r="Q224" s="37"/>
      <c r="R224" s="37"/>
    </row>
    <row r="225" spans="1:18" ht="15.75" customHeight="1" x14ac:dyDescent="0.35">
      <c r="A225" s="37"/>
      <c r="B225" s="37"/>
      <c r="C225" s="37"/>
      <c r="D225" s="37"/>
      <c r="E225" s="37"/>
      <c r="F225" s="38"/>
      <c r="G225" s="37"/>
      <c r="H225" s="239"/>
      <c r="I225" s="37"/>
      <c r="J225" s="37"/>
      <c r="K225" s="37"/>
      <c r="L225" s="37"/>
      <c r="M225" s="37"/>
      <c r="N225" s="37"/>
      <c r="O225" s="37"/>
      <c r="P225" s="37"/>
      <c r="Q225" s="37"/>
      <c r="R225" s="37"/>
    </row>
    <row r="226" spans="1:18" ht="15.75" customHeight="1" x14ac:dyDescent="0.35">
      <c r="A226" s="37"/>
      <c r="B226" s="37"/>
      <c r="C226" s="37"/>
      <c r="D226" s="37"/>
      <c r="E226" s="37"/>
      <c r="F226" s="38"/>
      <c r="G226" s="37"/>
      <c r="H226" s="239"/>
      <c r="I226" s="37"/>
      <c r="J226" s="37"/>
      <c r="K226" s="37"/>
      <c r="L226" s="37"/>
      <c r="M226" s="37"/>
      <c r="N226" s="37"/>
      <c r="O226" s="37"/>
      <c r="P226" s="37"/>
      <c r="Q226" s="37"/>
      <c r="R226" s="37"/>
    </row>
    <row r="227" spans="1:18" ht="15.75" customHeight="1" x14ac:dyDescent="0.35">
      <c r="A227" s="37"/>
      <c r="B227" s="37"/>
      <c r="C227" s="37"/>
      <c r="D227" s="37"/>
      <c r="E227" s="37"/>
      <c r="F227" s="38"/>
      <c r="G227" s="37"/>
      <c r="H227" s="239"/>
      <c r="I227" s="37"/>
      <c r="J227" s="37"/>
      <c r="K227" s="37"/>
      <c r="L227" s="37"/>
      <c r="M227" s="37"/>
      <c r="N227" s="37"/>
      <c r="O227" s="37"/>
      <c r="P227" s="37"/>
      <c r="Q227" s="37"/>
      <c r="R227" s="37"/>
    </row>
    <row r="228" spans="1:18" ht="15.75" customHeight="1" x14ac:dyDescent="0.35">
      <c r="A228" s="37"/>
      <c r="B228" s="37"/>
      <c r="C228" s="37"/>
      <c r="D228" s="37"/>
      <c r="E228" s="37"/>
      <c r="F228" s="38"/>
      <c r="G228" s="37"/>
      <c r="H228" s="239"/>
      <c r="I228" s="37"/>
      <c r="J228" s="37"/>
      <c r="K228" s="37"/>
      <c r="L228" s="37"/>
      <c r="M228" s="37"/>
      <c r="N228" s="37"/>
      <c r="O228" s="37"/>
      <c r="P228" s="37"/>
      <c r="Q228" s="37"/>
      <c r="R228" s="37"/>
    </row>
    <row r="229" spans="1:18" ht="15.75" customHeight="1" x14ac:dyDescent="0.35">
      <c r="A229" s="37"/>
      <c r="B229" s="37"/>
      <c r="C229" s="37"/>
      <c r="D229" s="37"/>
      <c r="E229" s="37"/>
      <c r="F229" s="38"/>
      <c r="G229" s="37"/>
      <c r="H229" s="239"/>
      <c r="I229" s="37"/>
      <c r="J229" s="37"/>
      <c r="K229" s="37"/>
      <c r="L229" s="37"/>
      <c r="M229" s="37"/>
      <c r="N229" s="37"/>
      <c r="O229" s="37"/>
      <c r="P229" s="37"/>
      <c r="Q229" s="37"/>
      <c r="R229" s="37"/>
    </row>
    <row r="230" spans="1:18" ht="15.75" customHeight="1" x14ac:dyDescent="0.35">
      <c r="A230" s="37"/>
      <c r="B230" s="37"/>
      <c r="C230" s="37"/>
      <c r="D230" s="37"/>
      <c r="E230" s="37"/>
      <c r="F230" s="38"/>
      <c r="G230" s="37"/>
      <c r="H230" s="239"/>
      <c r="I230" s="37"/>
      <c r="J230" s="37"/>
      <c r="K230" s="37"/>
      <c r="L230" s="37"/>
      <c r="M230" s="37"/>
      <c r="N230" s="37"/>
      <c r="O230" s="37"/>
      <c r="P230" s="37"/>
      <c r="Q230" s="37"/>
      <c r="R230" s="37"/>
    </row>
    <row r="231" spans="1:18" ht="15.75" customHeight="1" x14ac:dyDescent="0.35">
      <c r="A231" s="37"/>
      <c r="B231" s="37"/>
      <c r="C231" s="37"/>
      <c r="D231" s="37"/>
      <c r="E231" s="37"/>
      <c r="F231" s="38"/>
      <c r="G231" s="37"/>
      <c r="H231" s="239"/>
      <c r="I231" s="37"/>
      <c r="J231" s="37"/>
      <c r="K231" s="37"/>
      <c r="L231" s="37"/>
      <c r="M231" s="37"/>
      <c r="N231" s="37"/>
      <c r="O231" s="37"/>
      <c r="P231" s="37"/>
      <c r="Q231" s="37"/>
      <c r="R231" s="37"/>
    </row>
    <row r="232" spans="1:18" ht="15.75" customHeight="1" x14ac:dyDescent="0.35">
      <c r="A232" s="37"/>
      <c r="B232" s="37"/>
      <c r="C232" s="37"/>
      <c r="D232" s="37"/>
      <c r="E232" s="37"/>
      <c r="F232" s="38"/>
      <c r="G232" s="37"/>
      <c r="H232" s="239"/>
      <c r="I232" s="37"/>
      <c r="J232" s="37"/>
      <c r="K232" s="37"/>
      <c r="L232" s="37"/>
      <c r="M232" s="37"/>
      <c r="N232" s="37"/>
      <c r="O232" s="37"/>
      <c r="P232" s="37"/>
      <c r="Q232" s="37"/>
      <c r="R232" s="37"/>
    </row>
    <row r="233" spans="1:18" ht="15.75" customHeight="1" x14ac:dyDescent="0.35">
      <c r="A233" s="37"/>
      <c r="B233" s="37"/>
      <c r="C233" s="37"/>
      <c r="D233" s="37"/>
      <c r="E233" s="37"/>
      <c r="F233" s="38"/>
      <c r="G233" s="37"/>
      <c r="H233" s="239"/>
      <c r="I233" s="37"/>
      <c r="J233" s="37"/>
      <c r="K233" s="37"/>
      <c r="L233" s="37"/>
      <c r="M233" s="37"/>
      <c r="N233" s="37"/>
      <c r="O233" s="37"/>
      <c r="P233" s="37"/>
      <c r="Q233" s="37"/>
      <c r="R233" s="37"/>
    </row>
    <row r="234" spans="1:18" ht="15.75" customHeight="1" x14ac:dyDescent="0.35">
      <c r="A234" s="37"/>
      <c r="B234" s="37"/>
      <c r="C234" s="37"/>
      <c r="D234" s="37"/>
      <c r="E234" s="37"/>
      <c r="F234" s="38"/>
      <c r="G234" s="37"/>
      <c r="H234" s="239"/>
      <c r="I234" s="37"/>
      <c r="J234" s="37"/>
      <c r="K234" s="37"/>
      <c r="L234" s="37"/>
      <c r="M234" s="37"/>
      <c r="N234" s="37"/>
      <c r="O234" s="37"/>
      <c r="P234" s="37"/>
      <c r="Q234" s="37"/>
      <c r="R234" s="37"/>
    </row>
    <row r="235" spans="1:18" ht="15.75" customHeight="1" x14ac:dyDescent="0.35">
      <c r="A235" s="37"/>
      <c r="B235" s="37"/>
      <c r="C235" s="37"/>
      <c r="D235" s="37"/>
      <c r="E235" s="37"/>
      <c r="F235" s="38"/>
      <c r="G235" s="37"/>
      <c r="H235" s="239"/>
      <c r="I235" s="37"/>
      <c r="J235" s="37"/>
      <c r="K235" s="37"/>
      <c r="L235" s="37"/>
      <c r="M235" s="37"/>
      <c r="N235" s="37"/>
      <c r="O235" s="37"/>
      <c r="P235" s="37"/>
      <c r="Q235" s="37"/>
      <c r="R235" s="37"/>
    </row>
    <row r="236" spans="1:18" ht="15.75" customHeight="1" x14ac:dyDescent="0.35">
      <c r="A236" s="37"/>
      <c r="B236" s="37"/>
      <c r="C236" s="37"/>
      <c r="D236" s="37"/>
      <c r="E236" s="37"/>
      <c r="F236" s="38"/>
      <c r="G236" s="37"/>
      <c r="H236" s="239"/>
      <c r="I236" s="37"/>
      <c r="J236" s="37"/>
      <c r="K236" s="37"/>
      <c r="L236" s="37"/>
      <c r="M236" s="37"/>
      <c r="N236" s="37"/>
      <c r="O236" s="37"/>
      <c r="P236" s="37"/>
      <c r="Q236" s="37"/>
      <c r="R236" s="37"/>
    </row>
    <row r="237" spans="1:18" ht="15.75" customHeight="1" x14ac:dyDescent="0.35">
      <c r="A237" s="37"/>
      <c r="B237" s="37"/>
      <c r="C237" s="37"/>
      <c r="D237" s="37"/>
      <c r="E237" s="37"/>
      <c r="F237" s="38"/>
      <c r="G237" s="37"/>
      <c r="H237" s="239"/>
      <c r="I237" s="37"/>
      <c r="J237" s="37"/>
      <c r="K237" s="37"/>
      <c r="L237" s="37"/>
      <c r="M237" s="37"/>
      <c r="N237" s="37"/>
      <c r="O237" s="37"/>
      <c r="P237" s="37"/>
      <c r="Q237" s="37"/>
      <c r="R237" s="37"/>
    </row>
    <row r="238" spans="1:18" ht="15.75" customHeight="1" x14ac:dyDescent="0.35">
      <c r="A238" s="37"/>
      <c r="B238" s="37"/>
      <c r="C238" s="37"/>
      <c r="D238" s="37"/>
      <c r="E238" s="37"/>
      <c r="F238" s="38"/>
      <c r="G238" s="37"/>
      <c r="H238" s="239"/>
      <c r="I238" s="37"/>
      <c r="J238" s="37"/>
      <c r="K238" s="37"/>
      <c r="L238" s="37"/>
      <c r="M238" s="37"/>
      <c r="N238" s="37"/>
      <c r="O238" s="37"/>
      <c r="P238" s="37"/>
      <c r="Q238" s="37"/>
      <c r="R238" s="37"/>
    </row>
    <row r="239" spans="1:18" ht="15.75" customHeight="1" x14ac:dyDescent="0.35">
      <c r="A239" s="37"/>
      <c r="B239" s="37"/>
      <c r="C239" s="37"/>
      <c r="D239" s="37"/>
      <c r="E239" s="37"/>
      <c r="F239" s="38"/>
      <c r="G239" s="37"/>
      <c r="H239" s="239"/>
      <c r="I239" s="37"/>
      <c r="J239" s="37"/>
      <c r="K239" s="37"/>
      <c r="L239" s="37"/>
      <c r="M239" s="37"/>
      <c r="N239" s="37"/>
      <c r="O239" s="37"/>
      <c r="P239" s="37"/>
      <c r="Q239" s="37"/>
      <c r="R239" s="37"/>
    </row>
    <row r="240" spans="1:18" ht="15.75" customHeight="1" x14ac:dyDescent="0.35">
      <c r="A240" s="37"/>
      <c r="B240" s="37"/>
      <c r="C240" s="37"/>
      <c r="D240" s="37"/>
      <c r="E240" s="37"/>
      <c r="F240" s="38"/>
      <c r="G240" s="37"/>
      <c r="H240" s="239"/>
      <c r="I240" s="37"/>
      <c r="J240" s="37"/>
      <c r="K240" s="37"/>
      <c r="L240" s="37"/>
      <c r="M240" s="37"/>
      <c r="N240" s="37"/>
      <c r="O240" s="37"/>
      <c r="P240" s="37"/>
      <c r="Q240" s="37"/>
      <c r="R240" s="37"/>
    </row>
    <row r="241" spans="1:18" ht="15.75" customHeight="1" x14ac:dyDescent="0.35">
      <c r="A241" s="37"/>
      <c r="B241" s="37"/>
      <c r="C241" s="37"/>
      <c r="D241" s="37"/>
      <c r="E241" s="37"/>
      <c r="F241" s="38"/>
      <c r="G241" s="37"/>
      <c r="H241" s="239"/>
      <c r="I241" s="37"/>
      <c r="J241" s="37"/>
      <c r="K241" s="37"/>
      <c r="L241" s="37"/>
      <c r="M241" s="37"/>
      <c r="N241" s="37"/>
      <c r="O241" s="37"/>
      <c r="P241" s="37"/>
      <c r="Q241" s="37"/>
      <c r="R241" s="37"/>
    </row>
    <row r="242" spans="1:18" ht="15.75" customHeight="1" x14ac:dyDescent="0.35">
      <c r="A242" s="37"/>
      <c r="B242" s="37"/>
      <c r="C242" s="37"/>
      <c r="D242" s="37"/>
      <c r="E242" s="37"/>
      <c r="F242" s="38"/>
      <c r="G242" s="37"/>
      <c r="H242" s="239"/>
      <c r="I242" s="37"/>
      <c r="J242" s="37"/>
      <c r="K242" s="37"/>
      <c r="L242" s="37"/>
      <c r="M242" s="37"/>
      <c r="N242" s="37"/>
      <c r="O242" s="37"/>
      <c r="P242" s="37"/>
      <c r="Q242" s="37"/>
      <c r="R242" s="37"/>
    </row>
    <row r="243" spans="1:18" ht="15.75" customHeight="1" x14ac:dyDescent="0.35">
      <c r="A243" s="37"/>
      <c r="B243" s="37"/>
      <c r="C243" s="37"/>
      <c r="D243" s="37"/>
      <c r="E243" s="37"/>
      <c r="F243" s="38"/>
      <c r="G243" s="37"/>
      <c r="H243" s="239"/>
      <c r="I243" s="37"/>
      <c r="J243" s="37"/>
      <c r="K243" s="37"/>
      <c r="L243" s="37"/>
      <c r="M243" s="37"/>
      <c r="N243" s="37"/>
      <c r="O243" s="37"/>
      <c r="P243" s="37"/>
      <c r="Q243" s="37"/>
      <c r="R243" s="37"/>
    </row>
    <row r="244" spans="1:18" ht="15.75" customHeight="1" x14ac:dyDescent="0.35">
      <c r="A244" s="37"/>
      <c r="B244" s="37"/>
      <c r="C244" s="37"/>
      <c r="D244" s="37"/>
      <c r="E244" s="37"/>
      <c r="F244" s="38"/>
      <c r="G244" s="37"/>
      <c r="H244" s="239"/>
      <c r="I244" s="37"/>
      <c r="J244" s="37"/>
      <c r="K244" s="37"/>
      <c r="L244" s="37"/>
      <c r="M244" s="37"/>
      <c r="N244" s="37"/>
      <c r="O244" s="37"/>
      <c r="P244" s="37"/>
      <c r="Q244" s="37"/>
      <c r="R244" s="37"/>
    </row>
    <row r="245" spans="1:18" ht="15.75" customHeight="1" x14ac:dyDescent="0.35">
      <c r="A245" s="37"/>
      <c r="B245" s="37"/>
      <c r="C245" s="37"/>
      <c r="D245" s="37"/>
      <c r="E245" s="37"/>
      <c r="F245" s="38"/>
      <c r="G245" s="37"/>
      <c r="H245" s="239"/>
      <c r="I245" s="37"/>
      <c r="J245" s="37"/>
      <c r="K245" s="37"/>
      <c r="L245" s="37"/>
      <c r="M245" s="37"/>
      <c r="N245" s="37"/>
      <c r="O245" s="37"/>
      <c r="P245" s="37"/>
      <c r="Q245" s="37"/>
      <c r="R245" s="37"/>
    </row>
    <row r="246" spans="1:18" ht="15.75" customHeight="1" x14ac:dyDescent="0.35">
      <c r="A246" s="37"/>
      <c r="B246" s="37"/>
      <c r="C246" s="37"/>
      <c r="D246" s="37"/>
      <c r="E246" s="37"/>
      <c r="F246" s="38"/>
      <c r="G246" s="37"/>
      <c r="H246" s="239"/>
      <c r="I246" s="37"/>
      <c r="J246" s="37"/>
      <c r="K246" s="37"/>
      <c r="L246" s="37"/>
      <c r="M246" s="37"/>
      <c r="N246" s="37"/>
      <c r="O246" s="37"/>
      <c r="P246" s="37"/>
      <c r="Q246" s="37"/>
      <c r="R246" s="37"/>
    </row>
    <row r="247" spans="1:18" ht="15.75" customHeight="1" x14ac:dyDescent="0.35">
      <c r="A247" s="37"/>
      <c r="B247" s="37"/>
      <c r="C247" s="37"/>
      <c r="D247" s="37"/>
      <c r="E247" s="37"/>
      <c r="F247" s="38"/>
      <c r="G247" s="37"/>
      <c r="H247" s="239"/>
      <c r="I247" s="37"/>
      <c r="J247" s="37"/>
      <c r="K247" s="37"/>
      <c r="L247" s="37"/>
      <c r="M247" s="37"/>
      <c r="N247" s="37"/>
      <c r="O247" s="37"/>
      <c r="P247" s="37"/>
      <c r="Q247" s="37"/>
      <c r="R247" s="37"/>
    </row>
    <row r="248" spans="1:18" ht="15.75" customHeight="1" x14ac:dyDescent="0.35">
      <c r="A248" s="37"/>
      <c r="B248" s="37"/>
      <c r="C248" s="37"/>
      <c r="D248" s="37"/>
      <c r="E248" s="37"/>
      <c r="F248" s="38"/>
      <c r="G248" s="37"/>
      <c r="H248" s="239"/>
      <c r="I248" s="37"/>
      <c r="J248" s="37"/>
      <c r="K248" s="37"/>
      <c r="L248" s="37"/>
      <c r="M248" s="37"/>
      <c r="N248" s="37"/>
      <c r="O248" s="37"/>
      <c r="P248" s="37"/>
      <c r="Q248" s="37"/>
      <c r="R248" s="37"/>
    </row>
    <row r="249" spans="1:18" ht="15.75" customHeight="1" x14ac:dyDescent="0.35">
      <c r="A249" s="37"/>
      <c r="B249" s="37"/>
      <c r="C249" s="37"/>
      <c r="D249" s="37"/>
      <c r="E249" s="37"/>
      <c r="F249" s="38"/>
      <c r="G249" s="37"/>
      <c r="H249" s="239"/>
      <c r="I249" s="37"/>
      <c r="J249" s="37"/>
      <c r="K249" s="37"/>
      <c r="L249" s="37"/>
      <c r="M249" s="37"/>
      <c r="N249" s="37"/>
      <c r="O249" s="37"/>
      <c r="P249" s="37"/>
      <c r="Q249" s="37"/>
      <c r="R249" s="37"/>
    </row>
    <row r="250" spans="1:18" ht="15.75" customHeight="1" x14ac:dyDescent="0.35">
      <c r="A250" s="37"/>
      <c r="B250" s="37"/>
      <c r="C250" s="37"/>
      <c r="D250" s="37"/>
      <c r="E250" s="37"/>
      <c r="F250" s="38"/>
      <c r="G250" s="37"/>
      <c r="H250" s="239"/>
      <c r="I250" s="37"/>
      <c r="J250" s="37"/>
      <c r="K250" s="37"/>
      <c r="L250" s="37"/>
      <c r="M250" s="37"/>
      <c r="N250" s="37"/>
      <c r="O250" s="37"/>
      <c r="P250" s="37"/>
      <c r="Q250" s="37"/>
      <c r="R250" s="37"/>
    </row>
    <row r="251" spans="1:18" ht="15.75" customHeight="1" x14ac:dyDescent="0.35">
      <c r="A251" s="37"/>
      <c r="B251" s="37"/>
      <c r="C251" s="37"/>
      <c r="D251" s="37"/>
      <c r="E251" s="37"/>
      <c r="F251" s="38"/>
      <c r="G251" s="37"/>
      <c r="H251" s="239"/>
      <c r="I251" s="37"/>
      <c r="J251" s="37"/>
      <c r="K251" s="37"/>
      <c r="L251" s="37"/>
      <c r="M251" s="37"/>
      <c r="N251" s="37"/>
      <c r="O251" s="37"/>
      <c r="P251" s="37"/>
      <c r="Q251" s="37"/>
      <c r="R251" s="37"/>
    </row>
    <row r="252" spans="1:18" ht="15.75" customHeight="1" x14ac:dyDescent="0.35">
      <c r="A252" s="37"/>
      <c r="B252" s="37"/>
      <c r="C252" s="37"/>
      <c r="D252" s="37"/>
      <c r="E252" s="37"/>
      <c r="F252" s="38"/>
      <c r="G252" s="37"/>
      <c r="H252" s="239"/>
      <c r="I252" s="37"/>
      <c r="J252" s="37"/>
      <c r="K252" s="37"/>
      <c r="L252" s="37"/>
      <c r="M252" s="37"/>
      <c r="N252" s="37"/>
      <c r="O252" s="37"/>
      <c r="P252" s="37"/>
      <c r="Q252" s="37"/>
      <c r="R252" s="37"/>
    </row>
    <row r="253" spans="1:18" ht="15.75" customHeight="1" x14ac:dyDescent="0.35">
      <c r="A253" s="37"/>
      <c r="B253" s="37"/>
      <c r="C253" s="37"/>
      <c r="D253" s="37"/>
      <c r="E253" s="37"/>
      <c r="F253" s="38"/>
      <c r="G253" s="37"/>
      <c r="H253" s="239"/>
      <c r="I253" s="37"/>
      <c r="J253" s="37"/>
      <c r="K253" s="37"/>
      <c r="L253" s="37"/>
      <c r="M253" s="37"/>
      <c r="N253" s="37"/>
      <c r="O253" s="37"/>
      <c r="P253" s="37"/>
      <c r="Q253" s="37"/>
      <c r="R253" s="37"/>
    </row>
    <row r="254" spans="1:18" ht="15.75" customHeight="1" x14ac:dyDescent="0.35">
      <c r="A254" s="37"/>
      <c r="B254" s="37"/>
      <c r="C254" s="37"/>
      <c r="D254" s="37"/>
      <c r="E254" s="37"/>
      <c r="F254" s="38"/>
      <c r="G254" s="37"/>
      <c r="H254" s="239"/>
      <c r="I254" s="37"/>
      <c r="J254" s="37"/>
      <c r="K254" s="37"/>
      <c r="L254" s="37"/>
      <c r="M254" s="37"/>
      <c r="N254" s="37"/>
      <c r="O254" s="37"/>
      <c r="P254" s="37"/>
      <c r="Q254" s="37"/>
      <c r="R254" s="37"/>
    </row>
    <row r="255" spans="1:18" ht="15.75" customHeight="1" x14ac:dyDescent="0.35">
      <c r="A255" s="37"/>
      <c r="B255" s="37"/>
      <c r="C255" s="37"/>
      <c r="D255" s="37"/>
      <c r="E255" s="37"/>
      <c r="F255" s="38"/>
      <c r="G255" s="37"/>
      <c r="H255" s="239"/>
      <c r="I255" s="37"/>
      <c r="J255" s="37"/>
      <c r="K255" s="37"/>
      <c r="L255" s="37"/>
      <c r="M255" s="37"/>
      <c r="N255" s="37"/>
      <c r="O255" s="37"/>
      <c r="P255" s="37"/>
      <c r="Q255" s="37"/>
      <c r="R255" s="37"/>
    </row>
    <row r="256" spans="1:18" ht="15.75" customHeight="1" x14ac:dyDescent="0.35">
      <c r="A256" s="37"/>
      <c r="B256" s="37"/>
      <c r="C256" s="37"/>
      <c r="D256" s="37"/>
      <c r="E256" s="37"/>
      <c r="F256" s="38"/>
      <c r="G256" s="37"/>
      <c r="H256" s="239"/>
      <c r="I256" s="37"/>
      <c r="J256" s="37"/>
      <c r="K256" s="37"/>
      <c r="L256" s="37"/>
      <c r="M256" s="37"/>
      <c r="N256" s="37"/>
      <c r="O256" s="37"/>
      <c r="P256" s="37"/>
      <c r="Q256" s="37"/>
      <c r="R256" s="37"/>
    </row>
    <row r="257" spans="1:18" ht="15.75" customHeight="1" x14ac:dyDescent="0.35">
      <c r="A257" s="37"/>
      <c r="B257" s="37"/>
      <c r="C257" s="37"/>
      <c r="D257" s="37"/>
      <c r="E257" s="37"/>
      <c r="F257" s="38"/>
      <c r="G257" s="37"/>
      <c r="H257" s="239"/>
      <c r="I257" s="37"/>
      <c r="J257" s="37"/>
      <c r="K257" s="37"/>
      <c r="L257" s="37"/>
      <c r="M257" s="37"/>
      <c r="N257" s="37"/>
      <c r="O257" s="37"/>
      <c r="P257" s="37"/>
      <c r="Q257" s="37"/>
      <c r="R257" s="37"/>
    </row>
    <row r="258" spans="1:18" ht="15.75" customHeight="1" x14ac:dyDescent="0.35">
      <c r="A258" s="37"/>
      <c r="B258" s="37"/>
      <c r="C258" s="37"/>
      <c r="D258" s="37"/>
      <c r="E258" s="37"/>
      <c r="F258" s="38"/>
      <c r="G258" s="37"/>
      <c r="H258" s="239"/>
      <c r="I258" s="37"/>
      <c r="J258" s="37"/>
      <c r="K258" s="37"/>
      <c r="L258" s="37"/>
      <c r="M258" s="37"/>
      <c r="N258" s="37"/>
      <c r="O258" s="37"/>
      <c r="P258" s="37"/>
      <c r="Q258" s="37"/>
      <c r="R258" s="37"/>
    </row>
    <row r="259" spans="1:18" ht="15.75" customHeight="1" x14ac:dyDescent="0.35">
      <c r="A259" s="37"/>
      <c r="B259" s="37"/>
      <c r="C259" s="37"/>
      <c r="D259" s="37"/>
      <c r="E259" s="37"/>
      <c r="F259" s="38"/>
      <c r="G259" s="37"/>
      <c r="H259" s="239"/>
      <c r="I259" s="37"/>
      <c r="J259" s="37"/>
      <c r="K259" s="37"/>
      <c r="L259" s="37"/>
      <c r="M259" s="37"/>
      <c r="N259" s="37"/>
      <c r="O259" s="37"/>
      <c r="P259" s="37"/>
      <c r="Q259" s="37"/>
      <c r="R259" s="37"/>
    </row>
    <row r="260" spans="1:18" ht="15.75" customHeight="1" x14ac:dyDescent="0.35">
      <c r="A260" s="37"/>
      <c r="B260" s="37"/>
      <c r="C260" s="37"/>
      <c r="D260" s="37"/>
      <c r="E260" s="37"/>
      <c r="F260" s="38"/>
      <c r="G260" s="37"/>
      <c r="H260" s="239"/>
      <c r="I260" s="37"/>
      <c r="J260" s="37"/>
      <c r="K260" s="37"/>
      <c r="L260" s="37"/>
      <c r="M260" s="37"/>
      <c r="N260" s="37"/>
      <c r="O260" s="37"/>
      <c r="P260" s="37"/>
      <c r="Q260" s="37"/>
      <c r="R260" s="37"/>
    </row>
    <row r="261" spans="1:18" ht="15.75" customHeight="1" x14ac:dyDescent="0.35">
      <c r="A261" s="37"/>
      <c r="B261" s="37"/>
      <c r="C261" s="37"/>
      <c r="D261" s="37"/>
      <c r="E261" s="37"/>
      <c r="F261" s="38"/>
      <c r="G261" s="37"/>
      <c r="H261" s="239"/>
      <c r="I261" s="37"/>
      <c r="J261" s="37"/>
      <c r="K261" s="37"/>
      <c r="L261" s="37"/>
      <c r="M261" s="37"/>
      <c r="N261" s="37"/>
      <c r="O261" s="37"/>
      <c r="P261" s="37"/>
      <c r="Q261" s="37"/>
      <c r="R261" s="37"/>
    </row>
    <row r="262" spans="1:18" ht="15.75" customHeight="1" x14ac:dyDescent="0.35">
      <c r="A262" s="37"/>
      <c r="B262" s="37"/>
      <c r="C262" s="37"/>
      <c r="D262" s="37"/>
      <c r="E262" s="37"/>
      <c r="F262" s="38"/>
      <c r="G262" s="37"/>
      <c r="H262" s="239"/>
      <c r="I262" s="37"/>
      <c r="J262" s="37"/>
      <c r="K262" s="37"/>
      <c r="L262" s="37"/>
      <c r="M262" s="37"/>
      <c r="N262" s="37"/>
      <c r="O262" s="37"/>
      <c r="P262" s="37"/>
      <c r="Q262" s="37"/>
      <c r="R262" s="37"/>
    </row>
    <row r="263" spans="1:18" ht="15.75" customHeight="1" x14ac:dyDescent="0.35">
      <c r="A263" s="37"/>
      <c r="B263" s="37"/>
      <c r="C263" s="37"/>
      <c r="D263" s="37"/>
      <c r="E263" s="37"/>
      <c r="F263" s="38"/>
      <c r="G263" s="37"/>
      <c r="H263" s="239"/>
      <c r="I263" s="37"/>
      <c r="J263" s="37"/>
      <c r="K263" s="37"/>
      <c r="L263" s="37"/>
      <c r="M263" s="37"/>
      <c r="N263" s="37"/>
      <c r="O263" s="37"/>
      <c r="P263" s="37"/>
      <c r="Q263" s="37"/>
      <c r="R263" s="37"/>
    </row>
    <row r="264" spans="1:18" ht="15.75" customHeight="1" x14ac:dyDescent="0.35">
      <c r="A264" s="37"/>
      <c r="B264" s="37"/>
      <c r="C264" s="37"/>
      <c r="D264" s="37"/>
      <c r="E264" s="37"/>
      <c r="F264" s="38"/>
      <c r="G264" s="37"/>
      <c r="H264" s="239"/>
      <c r="I264" s="37"/>
      <c r="J264" s="37"/>
      <c r="K264" s="37"/>
      <c r="L264" s="37"/>
      <c r="M264" s="37"/>
      <c r="N264" s="37"/>
      <c r="O264" s="37"/>
      <c r="P264" s="37"/>
      <c r="Q264" s="37"/>
      <c r="R264" s="37"/>
    </row>
    <row r="265" spans="1:18" ht="15.75" customHeight="1" x14ac:dyDescent="0.35">
      <c r="A265" s="37"/>
      <c r="B265" s="37"/>
      <c r="C265" s="37"/>
      <c r="D265" s="37"/>
      <c r="E265" s="37"/>
      <c r="F265" s="38"/>
      <c r="G265" s="37"/>
      <c r="H265" s="239"/>
      <c r="I265" s="37"/>
      <c r="J265" s="37"/>
      <c r="K265" s="37"/>
      <c r="L265" s="37"/>
      <c r="M265" s="37"/>
      <c r="N265" s="37"/>
      <c r="O265" s="37"/>
      <c r="P265" s="37"/>
      <c r="Q265" s="37"/>
      <c r="R265" s="37"/>
    </row>
    <row r="266" spans="1:18" ht="15.75" customHeight="1" x14ac:dyDescent="0.35">
      <c r="A266" s="37"/>
      <c r="B266" s="37"/>
      <c r="C266" s="37"/>
      <c r="D266" s="37"/>
      <c r="E266" s="37"/>
      <c r="F266" s="38"/>
      <c r="G266" s="37"/>
      <c r="H266" s="239"/>
      <c r="I266" s="37"/>
      <c r="J266" s="37"/>
      <c r="K266" s="37"/>
      <c r="L266" s="37"/>
      <c r="M266" s="37"/>
      <c r="N266" s="37"/>
      <c r="O266" s="37"/>
      <c r="P266" s="37"/>
      <c r="Q266" s="37"/>
      <c r="R266" s="37"/>
    </row>
    <row r="267" spans="1:18" ht="15.75" customHeight="1" x14ac:dyDescent="0.35">
      <c r="A267" s="37"/>
      <c r="B267" s="37"/>
      <c r="C267" s="37"/>
      <c r="D267" s="37"/>
      <c r="E267" s="37"/>
      <c r="F267" s="38"/>
      <c r="G267" s="37"/>
      <c r="H267" s="239"/>
      <c r="I267" s="37"/>
      <c r="J267" s="37"/>
      <c r="K267" s="37"/>
      <c r="L267" s="37"/>
      <c r="M267" s="37"/>
      <c r="N267" s="37"/>
      <c r="O267" s="37"/>
      <c r="P267" s="37"/>
      <c r="Q267" s="37"/>
      <c r="R267" s="37"/>
    </row>
    <row r="268" spans="1:18" ht="15.75" customHeight="1" x14ac:dyDescent="0.35">
      <c r="A268" s="37"/>
      <c r="B268" s="37"/>
      <c r="C268" s="37"/>
      <c r="D268" s="37"/>
      <c r="E268" s="37"/>
      <c r="F268" s="38"/>
      <c r="G268" s="37"/>
      <c r="H268" s="239"/>
      <c r="I268" s="37"/>
      <c r="J268" s="37"/>
      <c r="K268" s="37"/>
      <c r="L268" s="37"/>
      <c r="M268" s="37"/>
      <c r="N268" s="37"/>
      <c r="O268" s="37"/>
      <c r="P268" s="37"/>
      <c r="Q268" s="37"/>
      <c r="R268" s="37"/>
    </row>
    <row r="269" spans="1:18" ht="15.75" customHeight="1" x14ac:dyDescent="0.35">
      <c r="A269" s="37"/>
      <c r="B269" s="37"/>
      <c r="C269" s="37"/>
      <c r="D269" s="37"/>
      <c r="E269" s="37"/>
      <c r="F269" s="38"/>
      <c r="G269" s="37"/>
      <c r="H269" s="239"/>
      <c r="I269" s="37"/>
      <c r="J269" s="37"/>
      <c r="K269" s="37"/>
      <c r="L269" s="37"/>
      <c r="M269" s="37"/>
      <c r="N269" s="37"/>
      <c r="O269" s="37"/>
      <c r="P269" s="37"/>
      <c r="Q269" s="37"/>
      <c r="R269" s="37"/>
    </row>
    <row r="270" spans="1:18" ht="15.75" customHeight="1" x14ac:dyDescent="0.35">
      <c r="A270" s="37"/>
      <c r="B270" s="37"/>
      <c r="C270" s="37"/>
      <c r="D270" s="37"/>
      <c r="E270" s="37"/>
      <c r="F270" s="38"/>
      <c r="G270" s="37"/>
      <c r="H270" s="239"/>
      <c r="I270" s="37"/>
      <c r="J270" s="37"/>
      <c r="K270" s="37"/>
      <c r="L270" s="37"/>
      <c r="M270" s="37"/>
      <c r="N270" s="37"/>
      <c r="O270" s="37"/>
      <c r="P270" s="37"/>
      <c r="Q270" s="37"/>
      <c r="R270" s="37"/>
    </row>
    <row r="271" spans="1:18" ht="15.75" customHeight="1" x14ac:dyDescent="0.35">
      <c r="A271" s="37"/>
      <c r="B271" s="37"/>
      <c r="C271" s="37"/>
      <c r="D271" s="37"/>
      <c r="E271" s="37"/>
      <c r="F271" s="38"/>
      <c r="G271" s="37"/>
      <c r="H271" s="239"/>
      <c r="I271" s="37"/>
      <c r="J271" s="37"/>
      <c r="K271" s="37"/>
      <c r="L271" s="37"/>
      <c r="M271" s="37"/>
      <c r="N271" s="37"/>
      <c r="O271" s="37"/>
      <c r="P271" s="37"/>
      <c r="Q271" s="37"/>
      <c r="R271" s="37"/>
    </row>
    <row r="272" spans="1:18" ht="15.75" customHeight="1" x14ac:dyDescent="0.35">
      <c r="A272" s="37"/>
      <c r="B272" s="37"/>
      <c r="C272" s="37"/>
      <c r="D272" s="37"/>
      <c r="E272" s="37"/>
      <c r="F272" s="38"/>
      <c r="G272" s="37"/>
      <c r="H272" s="239"/>
      <c r="I272" s="37"/>
      <c r="J272" s="37"/>
      <c r="K272" s="37"/>
      <c r="L272" s="37"/>
      <c r="M272" s="37"/>
      <c r="N272" s="37"/>
      <c r="O272" s="37"/>
      <c r="P272" s="37"/>
      <c r="Q272" s="37"/>
      <c r="R272" s="37"/>
    </row>
    <row r="273" spans="1:18" ht="15.75" customHeight="1" x14ac:dyDescent="0.35">
      <c r="A273" s="37"/>
      <c r="B273" s="37"/>
      <c r="C273" s="37"/>
      <c r="D273" s="37"/>
      <c r="E273" s="37"/>
      <c r="F273" s="38"/>
      <c r="G273" s="37"/>
      <c r="H273" s="239"/>
      <c r="I273" s="37"/>
      <c r="J273" s="37"/>
      <c r="K273" s="37"/>
      <c r="L273" s="37"/>
      <c r="M273" s="37"/>
      <c r="N273" s="37"/>
      <c r="O273" s="37"/>
      <c r="P273" s="37"/>
      <c r="Q273" s="37"/>
      <c r="R273" s="37"/>
    </row>
    <row r="274" spans="1:18" ht="15.75" customHeight="1" x14ac:dyDescent="0.35">
      <c r="A274" s="37"/>
      <c r="B274" s="37"/>
      <c r="C274" s="37"/>
      <c r="D274" s="37"/>
      <c r="E274" s="37"/>
      <c r="F274" s="38"/>
      <c r="G274" s="37"/>
      <c r="H274" s="239"/>
      <c r="I274" s="37"/>
      <c r="J274" s="37"/>
      <c r="K274" s="37"/>
      <c r="L274" s="37"/>
      <c r="M274" s="37"/>
      <c r="N274" s="37"/>
      <c r="O274" s="37"/>
      <c r="P274" s="37"/>
      <c r="Q274" s="37"/>
      <c r="R274" s="37"/>
    </row>
    <row r="275" spans="1:18" ht="15.75" customHeight="1" x14ac:dyDescent="0.35">
      <c r="A275" s="37"/>
      <c r="B275" s="37"/>
      <c r="C275" s="37"/>
      <c r="D275" s="37"/>
      <c r="E275" s="37"/>
      <c r="F275" s="38"/>
      <c r="G275" s="37"/>
      <c r="H275" s="239"/>
      <c r="I275" s="37"/>
      <c r="J275" s="37"/>
      <c r="K275" s="37"/>
      <c r="L275" s="37"/>
      <c r="M275" s="37"/>
      <c r="N275" s="37"/>
      <c r="O275" s="37"/>
      <c r="P275" s="37"/>
      <c r="Q275" s="37"/>
      <c r="R275" s="37"/>
    </row>
    <row r="276" spans="1:18" ht="15.75" customHeight="1" x14ac:dyDescent="0.35">
      <c r="A276" s="37"/>
      <c r="B276" s="37"/>
      <c r="C276" s="37"/>
      <c r="D276" s="37"/>
      <c r="E276" s="37"/>
      <c r="F276" s="38"/>
      <c r="G276" s="37"/>
      <c r="H276" s="239"/>
      <c r="I276" s="37"/>
      <c r="J276" s="37"/>
      <c r="K276" s="37"/>
      <c r="L276" s="37"/>
      <c r="M276" s="37"/>
      <c r="N276" s="37"/>
      <c r="O276" s="37"/>
      <c r="P276" s="37"/>
      <c r="Q276" s="37"/>
      <c r="R276" s="37"/>
    </row>
    <row r="277" spans="1:18" ht="15.75" customHeight="1" x14ac:dyDescent="0.35">
      <c r="A277" s="37"/>
      <c r="B277" s="37"/>
      <c r="C277" s="37"/>
      <c r="D277" s="37"/>
      <c r="E277" s="37"/>
      <c r="F277" s="38"/>
      <c r="G277" s="37"/>
      <c r="H277" s="239"/>
      <c r="I277" s="37"/>
      <c r="J277" s="37"/>
      <c r="K277" s="37"/>
      <c r="L277" s="37"/>
      <c r="M277" s="37"/>
      <c r="N277" s="37"/>
      <c r="O277" s="37"/>
      <c r="P277" s="37"/>
      <c r="Q277" s="37"/>
      <c r="R277" s="37"/>
    </row>
    <row r="278" spans="1:18" ht="15.75" customHeight="1" x14ac:dyDescent="0.35">
      <c r="A278" s="37"/>
      <c r="B278" s="37"/>
      <c r="C278" s="37"/>
      <c r="D278" s="37"/>
      <c r="E278" s="37"/>
      <c r="F278" s="38"/>
      <c r="G278" s="37"/>
      <c r="H278" s="239"/>
      <c r="I278" s="37"/>
      <c r="J278" s="37"/>
      <c r="K278" s="37"/>
      <c r="L278" s="37"/>
      <c r="M278" s="37"/>
      <c r="N278" s="37"/>
      <c r="O278" s="37"/>
      <c r="P278" s="37"/>
      <c r="Q278" s="37"/>
      <c r="R278" s="37"/>
    </row>
    <row r="279" spans="1:18" ht="15.75" customHeight="1" x14ac:dyDescent="0.35">
      <c r="A279" s="37"/>
      <c r="B279" s="37"/>
      <c r="C279" s="37"/>
      <c r="D279" s="37"/>
      <c r="E279" s="37"/>
      <c r="F279" s="38"/>
      <c r="G279" s="37"/>
      <c r="H279" s="239"/>
      <c r="I279" s="37"/>
      <c r="J279" s="37"/>
      <c r="K279" s="37"/>
      <c r="L279" s="37"/>
      <c r="M279" s="37"/>
      <c r="N279" s="37"/>
      <c r="O279" s="37"/>
      <c r="P279" s="37"/>
      <c r="Q279" s="37"/>
      <c r="R279" s="37"/>
    </row>
    <row r="280" spans="1:18" ht="15.75" customHeight="1" x14ac:dyDescent="0.35">
      <c r="A280" s="37"/>
      <c r="B280" s="37"/>
      <c r="C280" s="37"/>
      <c r="D280" s="37"/>
      <c r="E280" s="37"/>
      <c r="F280" s="38"/>
      <c r="G280" s="37"/>
      <c r="H280" s="239"/>
      <c r="I280" s="37"/>
      <c r="J280" s="37"/>
      <c r="K280" s="37"/>
      <c r="L280" s="37"/>
      <c r="M280" s="37"/>
      <c r="N280" s="37"/>
      <c r="O280" s="37"/>
      <c r="P280" s="37"/>
      <c r="Q280" s="37"/>
      <c r="R280" s="37"/>
    </row>
    <row r="281" spans="1:18" ht="15.75" customHeight="1" x14ac:dyDescent="0.35">
      <c r="A281" s="37"/>
      <c r="B281" s="37"/>
      <c r="C281" s="37"/>
      <c r="D281" s="37"/>
      <c r="E281" s="37"/>
      <c r="F281" s="38"/>
      <c r="G281" s="37"/>
      <c r="H281" s="239"/>
      <c r="I281" s="37"/>
      <c r="J281" s="37"/>
      <c r="K281" s="37"/>
      <c r="L281" s="37"/>
      <c r="M281" s="37"/>
      <c r="N281" s="37"/>
      <c r="O281" s="37"/>
      <c r="P281" s="37"/>
      <c r="Q281" s="37"/>
      <c r="R281" s="37"/>
    </row>
    <row r="282" spans="1:18" ht="15.75" customHeight="1" x14ac:dyDescent="0.35">
      <c r="A282" s="37"/>
      <c r="B282" s="37"/>
      <c r="C282" s="37"/>
      <c r="D282" s="37"/>
      <c r="E282" s="37"/>
      <c r="F282" s="38"/>
      <c r="G282" s="37"/>
      <c r="H282" s="239"/>
      <c r="I282" s="37"/>
      <c r="J282" s="37"/>
      <c r="K282" s="37"/>
      <c r="L282" s="37"/>
      <c r="M282" s="37"/>
      <c r="N282" s="37"/>
      <c r="O282" s="37"/>
      <c r="P282" s="37"/>
      <c r="Q282" s="37"/>
      <c r="R282" s="37"/>
    </row>
    <row r="283" spans="1:18" ht="15.75" customHeight="1" x14ac:dyDescent="0.35">
      <c r="A283" s="37"/>
      <c r="B283" s="37"/>
      <c r="C283" s="37"/>
      <c r="D283" s="37"/>
      <c r="E283" s="37"/>
      <c r="F283" s="38"/>
      <c r="G283" s="37"/>
      <c r="H283" s="239"/>
      <c r="I283" s="37"/>
      <c r="J283" s="37"/>
      <c r="K283" s="37"/>
      <c r="L283" s="37"/>
      <c r="M283" s="37"/>
      <c r="N283" s="37"/>
      <c r="O283" s="37"/>
      <c r="P283" s="37"/>
      <c r="Q283" s="37"/>
      <c r="R283" s="37"/>
    </row>
    <row r="284" spans="1:18" ht="15.75" customHeight="1" x14ac:dyDescent="0.35">
      <c r="A284" s="37"/>
      <c r="B284" s="37"/>
      <c r="C284" s="37"/>
      <c r="D284" s="37"/>
      <c r="E284" s="37"/>
      <c r="F284" s="38"/>
      <c r="G284" s="37"/>
      <c r="H284" s="239"/>
      <c r="I284" s="37"/>
      <c r="J284" s="37"/>
      <c r="K284" s="37"/>
      <c r="L284" s="37"/>
      <c r="M284" s="37"/>
      <c r="N284" s="37"/>
      <c r="O284" s="37"/>
      <c r="P284" s="37"/>
      <c r="Q284" s="37"/>
      <c r="R284" s="37"/>
    </row>
    <row r="285" spans="1:18" ht="15.75" customHeight="1" x14ac:dyDescent="0.35">
      <c r="A285" s="37"/>
      <c r="B285" s="37"/>
      <c r="C285" s="37"/>
      <c r="D285" s="37"/>
      <c r="E285" s="37"/>
      <c r="F285" s="38"/>
      <c r="G285" s="37"/>
      <c r="H285" s="239"/>
      <c r="I285" s="37"/>
      <c r="J285" s="37"/>
      <c r="K285" s="37"/>
      <c r="L285" s="37"/>
      <c r="M285" s="37"/>
      <c r="N285" s="37"/>
      <c r="O285" s="37"/>
      <c r="P285" s="37"/>
      <c r="Q285" s="37"/>
      <c r="R285" s="37"/>
    </row>
    <row r="286" spans="1:18" ht="15.75" customHeight="1" x14ac:dyDescent="0.35">
      <c r="A286" s="37"/>
      <c r="B286" s="37"/>
      <c r="C286" s="37"/>
      <c r="D286" s="37"/>
      <c r="E286" s="37"/>
      <c r="F286" s="38"/>
      <c r="G286" s="37"/>
      <c r="H286" s="239"/>
      <c r="I286" s="37"/>
      <c r="J286" s="37"/>
      <c r="K286" s="37"/>
      <c r="L286" s="37"/>
      <c r="M286" s="37"/>
      <c r="N286" s="37"/>
      <c r="O286" s="37"/>
      <c r="P286" s="37"/>
      <c r="Q286" s="37"/>
      <c r="R286" s="37"/>
    </row>
    <row r="287" spans="1:18" ht="15.75" customHeight="1" x14ac:dyDescent="0.35">
      <c r="A287" s="37"/>
      <c r="B287" s="37"/>
      <c r="C287" s="37"/>
      <c r="D287" s="37"/>
      <c r="E287" s="37"/>
      <c r="F287" s="38"/>
      <c r="G287" s="37"/>
      <c r="H287" s="239"/>
      <c r="I287" s="37"/>
      <c r="J287" s="37"/>
      <c r="K287" s="37"/>
      <c r="L287" s="37"/>
      <c r="M287" s="37"/>
      <c r="N287" s="37"/>
      <c r="O287" s="37"/>
      <c r="P287" s="37"/>
      <c r="Q287" s="37"/>
      <c r="R287" s="37"/>
    </row>
    <row r="288" spans="1:18" ht="15.75" customHeight="1" x14ac:dyDescent="0.35">
      <c r="A288" s="37"/>
      <c r="B288" s="37"/>
      <c r="C288" s="37"/>
      <c r="D288" s="37"/>
      <c r="E288" s="37"/>
      <c r="F288" s="38"/>
      <c r="G288" s="37"/>
      <c r="H288" s="239"/>
      <c r="I288" s="37"/>
      <c r="J288" s="37"/>
      <c r="K288" s="37"/>
      <c r="L288" s="37"/>
      <c r="M288" s="37"/>
      <c r="N288" s="37"/>
      <c r="O288" s="37"/>
      <c r="P288" s="37"/>
      <c r="Q288" s="37"/>
      <c r="R288" s="37"/>
    </row>
    <row r="289" spans="1:18" ht="15.75" customHeight="1" x14ac:dyDescent="0.35">
      <c r="A289" s="37"/>
      <c r="B289" s="37"/>
      <c r="C289" s="37"/>
      <c r="D289" s="37"/>
      <c r="E289" s="37"/>
      <c r="F289" s="38"/>
      <c r="G289" s="37"/>
      <c r="H289" s="239"/>
      <c r="I289" s="37"/>
      <c r="J289" s="37"/>
      <c r="K289" s="37"/>
      <c r="L289" s="37"/>
      <c r="M289" s="37"/>
      <c r="N289" s="37"/>
      <c r="O289" s="37"/>
      <c r="P289" s="37"/>
      <c r="Q289" s="37"/>
      <c r="R289" s="37"/>
    </row>
    <row r="290" spans="1:18" ht="15.75" customHeight="1" x14ac:dyDescent="0.35">
      <c r="A290" s="37"/>
      <c r="B290" s="37"/>
      <c r="C290" s="37"/>
      <c r="D290" s="37"/>
      <c r="E290" s="37"/>
      <c r="F290" s="38"/>
      <c r="G290" s="37"/>
      <c r="H290" s="239"/>
      <c r="I290" s="37"/>
      <c r="J290" s="37"/>
      <c r="K290" s="37"/>
      <c r="L290" s="37"/>
      <c r="M290" s="37"/>
      <c r="N290" s="37"/>
      <c r="O290" s="37"/>
      <c r="P290" s="37"/>
      <c r="Q290" s="37"/>
      <c r="R290" s="37"/>
    </row>
    <row r="291" spans="1:18" ht="15.75" customHeight="1" x14ac:dyDescent="0.35">
      <c r="A291" s="37"/>
      <c r="B291" s="37"/>
      <c r="C291" s="37"/>
      <c r="D291" s="37"/>
      <c r="E291" s="37"/>
      <c r="F291" s="38"/>
      <c r="G291" s="37"/>
      <c r="H291" s="239"/>
      <c r="I291" s="37"/>
      <c r="J291" s="37"/>
      <c r="K291" s="37"/>
      <c r="L291" s="37"/>
      <c r="M291" s="37"/>
      <c r="N291" s="37"/>
      <c r="O291" s="37"/>
      <c r="P291" s="37"/>
      <c r="Q291" s="37"/>
      <c r="R291" s="37"/>
    </row>
    <row r="292" spans="1:18" ht="15.75" customHeight="1" x14ac:dyDescent="0.35">
      <c r="A292" s="37"/>
      <c r="B292" s="37"/>
      <c r="C292" s="37"/>
      <c r="D292" s="37"/>
      <c r="E292" s="37"/>
      <c r="F292" s="38"/>
      <c r="G292" s="37"/>
      <c r="H292" s="239"/>
      <c r="I292" s="37"/>
      <c r="J292" s="37"/>
      <c r="K292" s="37"/>
      <c r="L292" s="37"/>
      <c r="M292" s="37"/>
      <c r="N292" s="37"/>
      <c r="O292" s="37"/>
      <c r="P292" s="37"/>
      <c r="Q292" s="37"/>
      <c r="R292" s="37"/>
    </row>
    <row r="293" spans="1:18" ht="15.75" customHeight="1" x14ac:dyDescent="0.35">
      <c r="A293" s="37"/>
      <c r="B293" s="37"/>
      <c r="C293" s="37"/>
      <c r="D293" s="37"/>
      <c r="E293" s="37"/>
      <c r="F293" s="38"/>
      <c r="G293" s="37"/>
      <c r="H293" s="239"/>
      <c r="I293" s="37"/>
      <c r="J293" s="37"/>
      <c r="K293" s="37"/>
      <c r="L293" s="37"/>
      <c r="M293" s="37"/>
      <c r="N293" s="37"/>
      <c r="O293" s="37"/>
      <c r="P293" s="37"/>
      <c r="Q293" s="37"/>
      <c r="R293" s="37"/>
    </row>
    <row r="294" spans="1:18" ht="15.75" customHeight="1" x14ac:dyDescent="0.35">
      <c r="A294" s="37"/>
      <c r="B294" s="37"/>
      <c r="C294" s="37"/>
      <c r="D294" s="37"/>
      <c r="E294" s="37"/>
      <c r="F294" s="38"/>
      <c r="G294" s="37"/>
      <c r="H294" s="239"/>
      <c r="I294" s="37"/>
      <c r="J294" s="37"/>
      <c r="K294" s="37"/>
      <c r="L294" s="37"/>
      <c r="M294" s="37"/>
      <c r="N294" s="37"/>
      <c r="O294" s="37"/>
      <c r="P294" s="37"/>
      <c r="Q294" s="37"/>
      <c r="R294" s="37"/>
    </row>
    <row r="295" spans="1:18" ht="15.75" customHeight="1" x14ac:dyDescent="0.35">
      <c r="A295" s="37"/>
      <c r="B295" s="37"/>
      <c r="C295" s="37"/>
      <c r="D295" s="37"/>
      <c r="E295" s="37"/>
      <c r="F295" s="38"/>
      <c r="G295" s="37"/>
      <c r="H295" s="239"/>
      <c r="I295" s="37"/>
      <c r="J295" s="37"/>
      <c r="K295" s="37"/>
      <c r="L295" s="37"/>
      <c r="M295" s="37"/>
      <c r="N295" s="37"/>
      <c r="O295" s="37"/>
      <c r="P295" s="37"/>
      <c r="Q295" s="37"/>
      <c r="R295" s="37"/>
    </row>
    <row r="296" spans="1:18" ht="15.75" customHeight="1" x14ac:dyDescent="0.35">
      <c r="A296" s="37"/>
      <c r="B296" s="37"/>
      <c r="C296" s="37"/>
      <c r="D296" s="37"/>
      <c r="E296" s="37"/>
      <c r="F296" s="38"/>
      <c r="G296" s="37"/>
      <c r="H296" s="239"/>
      <c r="I296" s="37"/>
      <c r="J296" s="37"/>
      <c r="K296" s="37"/>
      <c r="L296" s="37"/>
      <c r="M296" s="37"/>
      <c r="N296" s="37"/>
      <c r="O296" s="37"/>
      <c r="P296" s="37"/>
      <c r="Q296" s="37"/>
      <c r="R296" s="37"/>
    </row>
    <row r="297" spans="1:18" ht="15.75" customHeight="1" x14ac:dyDescent="0.35">
      <c r="A297" s="37"/>
      <c r="B297" s="37"/>
      <c r="C297" s="37"/>
      <c r="D297" s="37"/>
      <c r="E297" s="37"/>
      <c r="F297" s="38"/>
      <c r="G297" s="37"/>
      <c r="H297" s="239"/>
      <c r="I297" s="37"/>
      <c r="J297" s="37"/>
      <c r="K297" s="37"/>
      <c r="L297" s="37"/>
      <c r="M297" s="37"/>
      <c r="N297" s="37"/>
      <c r="O297" s="37"/>
      <c r="P297" s="37"/>
      <c r="Q297" s="37"/>
      <c r="R297" s="37"/>
    </row>
    <row r="298" spans="1:18" ht="15.75" customHeight="1" x14ac:dyDescent="0.35">
      <c r="A298" s="37"/>
      <c r="B298" s="37"/>
      <c r="C298" s="37"/>
      <c r="D298" s="37"/>
      <c r="E298" s="37"/>
      <c r="F298" s="38"/>
      <c r="G298" s="37"/>
      <c r="H298" s="239"/>
      <c r="I298" s="37"/>
      <c r="J298" s="37"/>
      <c r="K298" s="37"/>
      <c r="L298" s="37"/>
      <c r="M298" s="37"/>
      <c r="N298" s="37"/>
      <c r="O298" s="37"/>
      <c r="P298" s="37"/>
      <c r="Q298" s="37"/>
      <c r="R298" s="37"/>
    </row>
    <row r="299" spans="1:18" ht="15.75" customHeight="1" x14ac:dyDescent="0.35">
      <c r="A299" s="37"/>
      <c r="B299" s="37"/>
      <c r="C299" s="37"/>
      <c r="D299" s="37"/>
      <c r="E299" s="37"/>
      <c r="F299" s="38"/>
      <c r="G299" s="37"/>
      <c r="H299" s="239"/>
      <c r="I299" s="37"/>
      <c r="J299" s="37"/>
      <c r="K299" s="37"/>
      <c r="L299" s="37"/>
      <c r="M299" s="37"/>
      <c r="N299" s="37"/>
      <c r="O299" s="37"/>
      <c r="P299" s="37"/>
      <c r="Q299" s="37"/>
      <c r="R299" s="37"/>
    </row>
    <row r="300" spans="1:18" ht="15.75" customHeight="1" x14ac:dyDescent="0.35">
      <c r="A300" s="37"/>
      <c r="B300" s="37"/>
      <c r="C300" s="37"/>
      <c r="D300" s="37"/>
      <c r="E300" s="37"/>
      <c r="F300" s="38"/>
      <c r="G300" s="37"/>
      <c r="H300" s="239"/>
      <c r="I300" s="37"/>
      <c r="J300" s="37"/>
      <c r="K300" s="37"/>
      <c r="L300" s="37"/>
      <c r="M300" s="37"/>
      <c r="N300" s="37"/>
      <c r="O300" s="37"/>
      <c r="P300" s="37"/>
      <c r="Q300" s="37"/>
      <c r="R300" s="37"/>
    </row>
    <row r="301" spans="1:18" ht="15.75" customHeight="1" x14ac:dyDescent="0.35">
      <c r="A301" s="37"/>
      <c r="B301" s="37"/>
      <c r="C301" s="37"/>
      <c r="D301" s="37"/>
      <c r="E301" s="37"/>
      <c r="F301" s="38"/>
      <c r="G301" s="37"/>
      <c r="H301" s="239"/>
      <c r="I301" s="37"/>
      <c r="J301" s="37"/>
      <c r="K301" s="37"/>
      <c r="L301" s="37"/>
      <c r="M301" s="37"/>
      <c r="N301" s="37"/>
      <c r="O301" s="37"/>
      <c r="P301" s="37"/>
      <c r="Q301" s="37"/>
      <c r="R301" s="37"/>
    </row>
    <row r="302" spans="1:18" ht="15.75" customHeight="1" x14ac:dyDescent="0.35">
      <c r="A302" s="37"/>
      <c r="B302" s="37"/>
      <c r="C302" s="37"/>
      <c r="D302" s="37"/>
      <c r="E302" s="37"/>
      <c r="F302" s="38"/>
      <c r="G302" s="37"/>
      <c r="H302" s="239"/>
      <c r="I302" s="37"/>
      <c r="J302" s="37"/>
      <c r="K302" s="37"/>
      <c r="L302" s="37"/>
      <c r="M302" s="37"/>
      <c r="N302" s="37"/>
      <c r="O302" s="37"/>
      <c r="P302" s="37"/>
      <c r="Q302" s="37"/>
      <c r="R302" s="37"/>
    </row>
    <row r="303" spans="1:18" ht="15.75" customHeight="1" x14ac:dyDescent="0.35">
      <c r="A303" s="37"/>
      <c r="B303" s="37"/>
      <c r="C303" s="37"/>
      <c r="D303" s="37"/>
      <c r="E303" s="37"/>
      <c r="F303" s="38"/>
      <c r="G303" s="37"/>
      <c r="H303" s="239"/>
      <c r="I303" s="37"/>
      <c r="J303" s="37"/>
      <c r="K303" s="37"/>
      <c r="L303" s="37"/>
      <c r="M303" s="37"/>
      <c r="N303" s="37"/>
      <c r="O303" s="37"/>
      <c r="P303" s="37"/>
      <c r="Q303" s="37"/>
      <c r="R303" s="37"/>
    </row>
    <row r="304" spans="1:18" ht="15.75" customHeight="1" x14ac:dyDescent="0.35">
      <c r="A304" s="37"/>
      <c r="B304" s="37"/>
      <c r="C304" s="37"/>
      <c r="D304" s="37"/>
      <c r="E304" s="37"/>
      <c r="F304" s="38"/>
      <c r="G304" s="37"/>
      <c r="H304" s="239"/>
      <c r="I304" s="37"/>
      <c r="J304" s="37"/>
      <c r="K304" s="37"/>
      <c r="L304" s="37"/>
      <c r="M304" s="37"/>
      <c r="N304" s="37"/>
      <c r="O304" s="37"/>
      <c r="P304" s="37"/>
      <c r="Q304" s="37"/>
      <c r="R304" s="37"/>
    </row>
    <row r="305" spans="1:18" ht="15.75" customHeight="1" x14ac:dyDescent="0.35">
      <c r="A305" s="37"/>
      <c r="B305" s="37"/>
      <c r="C305" s="37"/>
      <c r="D305" s="37"/>
      <c r="E305" s="37"/>
      <c r="F305" s="38"/>
      <c r="G305" s="37"/>
      <c r="H305" s="239"/>
      <c r="I305" s="37"/>
      <c r="J305" s="37"/>
      <c r="K305" s="37"/>
      <c r="L305" s="37"/>
      <c r="M305" s="37"/>
      <c r="N305" s="37"/>
      <c r="O305" s="37"/>
      <c r="P305" s="37"/>
      <c r="Q305" s="37"/>
      <c r="R305" s="37"/>
    </row>
    <row r="306" spans="1:18" ht="15.75" customHeight="1" x14ac:dyDescent="0.35">
      <c r="A306" s="37"/>
      <c r="B306" s="37"/>
      <c r="C306" s="37"/>
      <c r="D306" s="37"/>
      <c r="E306" s="37"/>
      <c r="F306" s="38"/>
      <c r="G306" s="37"/>
      <c r="H306" s="239"/>
      <c r="I306" s="37"/>
      <c r="J306" s="37"/>
      <c r="K306" s="37"/>
      <c r="L306" s="37"/>
      <c r="M306" s="37"/>
      <c r="N306" s="37"/>
      <c r="O306" s="37"/>
      <c r="P306" s="37"/>
      <c r="Q306" s="37"/>
      <c r="R306" s="37"/>
    </row>
    <row r="307" spans="1:18" ht="15.75" customHeight="1" x14ac:dyDescent="0.35">
      <c r="A307" s="37"/>
      <c r="B307" s="37"/>
      <c r="C307" s="37"/>
      <c r="D307" s="37"/>
      <c r="E307" s="37"/>
      <c r="F307" s="38"/>
      <c r="G307" s="37"/>
      <c r="H307" s="239"/>
      <c r="I307" s="37"/>
      <c r="J307" s="37"/>
      <c r="K307" s="37"/>
      <c r="L307" s="37"/>
      <c r="M307" s="37"/>
      <c r="N307" s="37"/>
      <c r="O307" s="37"/>
      <c r="P307" s="37"/>
      <c r="Q307" s="37"/>
      <c r="R307" s="37"/>
    </row>
    <row r="308" spans="1:18" ht="15.75" customHeight="1" x14ac:dyDescent="0.35">
      <c r="A308" s="37"/>
      <c r="B308" s="37"/>
      <c r="C308" s="37"/>
      <c r="D308" s="37"/>
      <c r="E308" s="37"/>
      <c r="F308" s="38"/>
      <c r="G308" s="37"/>
      <c r="H308" s="239"/>
      <c r="I308" s="37"/>
      <c r="J308" s="37"/>
      <c r="K308" s="37"/>
      <c r="L308" s="37"/>
      <c r="M308" s="37"/>
      <c r="N308" s="37"/>
      <c r="O308" s="37"/>
      <c r="P308" s="37"/>
      <c r="Q308" s="37"/>
      <c r="R308" s="37"/>
    </row>
    <row r="309" spans="1:18" ht="15.75" customHeight="1" x14ac:dyDescent="0.35">
      <c r="A309" s="37"/>
      <c r="B309" s="37"/>
      <c r="C309" s="37"/>
      <c r="D309" s="37"/>
      <c r="E309" s="37"/>
      <c r="F309" s="38"/>
      <c r="G309" s="37"/>
      <c r="H309" s="239"/>
      <c r="I309" s="37"/>
      <c r="J309" s="37"/>
      <c r="K309" s="37"/>
      <c r="L309" s="37"/>
      <c r="M309" s="37"/>
      <c r="N309" s="37"/>
      <c r="O309" s="37"/>
      <c r="P309" s="37"/>
      <c r="Q309" s="37"/>
      <c r="R309" s="37"/>
    </row>
    <row r="310" spans="1:18" ht="15.75" customHeight="1" x14ac:dyDescent="0.35">
      <c r="A310" s="37"/>
      <c r="B310" s="37"/>
      <c r="C310" s="37"/>
      <c r="D310" s="37"/>
      <c r="E310" s="37"/>
      <c r="F310" s="38"/>
      <c r="G310" s="37"/>
      <c r="H310" s="239"/>
      <c r="I310" s="37"/>
      <c r="J310" s="37"/>
      <c r="K310" s="37"/>
      <c r="L310" s="37"/>
      <c r="M310" s="37"/>
      <c r="N310" s="37"/>
      <c r="O310" s="37"/>
      <c r="P310" s="37"/>
      <c r="Q310" s="37"/>
      <c r="R310" s="37"/>
    </row>
    <row r="311" spans="1:18" ht="15.75" customHeight="1" x14ac:dyDescent="0.35">
      <c r="A311" s="37"/>
      <c r="B311" s="37"/>
      <c r="C311" s="37"/>
      <c r="D311" s="37"/>
      <c r="E311" s="37"/>
      <c r="F311" s="38"/>
      <c r="G311" s="37"/>
      <c r="H311" s="239"/>
      <c r="I311" s="37"/>
      <c r="J311" s="37"/>
      <c r="K311" s="37"/>
      <c r="L311" s="37"/>
      <c r="M311" s="37"/>
      <c r="N311" s="37"/>
      <c r="O311" s="37"/>
      <c r="P311" s="37"/>
      <c r="Q311" s="37"/>
      <c r="R311" s="37"/>
    </row>
    <row r="312" spans="1:18" ht="15.75" customHeight="1" x14ac:dyDescent="0.35">
      <c r="A312" s="37"/>
      <c r="B312" s="37"/>
      <c r="C312" s="37"/>
      <c r="D312" s="37"/>
      <c r="E312" s="37"/>
      <c r="F312" s="38"/>
      <c r="G312" s="37"/>
      <c r="H312" s="239"/>
      <c r="I312" s="37"/>
      <c r="J312" s="37"/>
      <c r="K312" s="37"/>
      <c r="L312" s="37"/>
      <c r="M312" s="37"/>
      <c r="N312" s="37"/>
      <c r="O312" s="37"/>
      <c r="P312" s="37"/>
      <c r="Q312" s="37"/>
      <c r="R312" s="37"/>
    </row>
    <row r="313" spans="1:18" ht="15.75" customHeight="1" x14ac:dyDescent="0.35">
      <c r="A313" s="37"/>
      <c r="B313" s="37"/>
      <c r="C313" s="37"/>
      <c r="D313" s="37"/>
      <c r="E313" s="37"/>
      <c r="F313" s="38"/>
      <c r="G313" s="37"/>
      <c r="H313" s="239"/>
      <c r="I313" s="37"/>
      <c r="J313" s="37"/>
      <c r="K313" s="37"/>
      <c r="L313" s="37"/>
      <c r="M313" s="37"/>
      <c r="N313" s="37"/>
      <c r="O313" s="37"/>
      <c r="P313" s="37"/>
      <c r="Q313" s="37"/>
      <c r="R313" s="37"/>
    </row>
    <row r="314" spans="1:18" ht="15.75" customHeight="1" x14ac:dyDescent="0.35">
      <c r="A314" s="37"/>
      <c r="B314" s="37"/>
      <c r="C314" s="37"/>
      <c r="D314" s="37"/>
      <c r="E314" s="37"/>
      <c r="F314" s="38"/>
      <c r="G314" s="37"/>
      <c r="H314" s="239"/>
      <c r="I314" s="37"/>
      <c r="J314" s="37"/>
      <c r="K314" s="37"/>
      <c r="L314" s="37"/>
      <c r="M314" s="37"/>
      <c r="N314" s="37"/>
      <c r="O314" s="37"/>
      <c r="P314" s="37"/>
      <c r="Q314" s="37"/>
      <c r="R314" s="37"/>
    </row>
    <row r="315" spans="1:18" ht="15.75" customHeight="1" x14ac:dyDescent="0.35">
      <c r="A315" s="37"/>
      <c r="B315" s="37"/>
      <c r="C315" s="37"/>
      <c r="D315" s="37"/>
      <c r="E315" s="37"/>
      <c r="F315" s="38"/>
      <c r="G315" s="37"/>
      <c r="H315" s="239"/>
      <c r="I315" s="37"/>
      <c r="J315" s="37"/>
      <c r="K315" s="37"/>
      <c r="L315" s="37"/>
      <c r="M315" s="37"/>
      <c r="N315" s="37"/>
      <c r="O315" s="37"/>
      <c r="P315" s="37"/>
      <c r="Q315" s="37"/>
      <c r="R315" s="37"/>
    </row>
    <row r="316" spans="1:18" ht="15.75" customHeight="1" x14ac:dyDescent="0.35">
      <c r="A316" s="37"/>
      <c r="B316" s="37"/>
      <c r="C316" s="37"/>
      <c r="D316" s="37"/>
      <c r="E316" s="37"/>
      <c r="F316" s="38"/>
      <c r="G316" s="37"/>
      <c r="H316" s="239"/>
      <c r="I316" s="37"/>
      <c r="J316" s="37"/>
      <c r="K316" s="37"/>
      <c r="L316" s="37"/>
      <c r="M316" s="37"/>
      <c r="N316" s="37"/>
      <c r="O316" s="37"/>
      <c r="P316" s="37"/>
      <c r="Q316" s="37"/>
      <c r="R316" s="37"/>
    </row>
    <row r="317" spans="1:18" ht="15.75" customHeight="1" x14ac:dyDescent="0.35">
      <c r="A317" s="37"/>
      <c r="B317" s="37"/>
      <c r="C317" s="37"/>
      <c r="D317" s="37"/>
      <c r="E317" s="37"/>
      <c r="F317" s="38"/>
      <c r="G317" s="37"/>
      <c r="H317" s="239"/>
      <c r="I317" s="37"/>
      <c r="J317" s="37"/>
      <c r="K317" s="37"/>
      <c r="L317" s="37"/>
      <c r="M317" s="37"/>
      <c r="N317" s="37"/>
      <c r="O317" s="37"/>
      <c r="P317" s="37"/>
      <c r="Q317" s="37"/>
      <c r="R317" s="37"/>
    </row>
    <row r="318" spans="1:18" ht="15.75" customHeight="1" x14ac:dyDescent="0.35">
      <c r="A318" s="37"/>
      <c r="B318" s="37"/>
      <c r="C318" s="37"/>
      <c r="D318" s="37"/>
      <c r="E318" s="37"/>
      <c r="F318" s="38"/>
      <c r="G318" s="37"/>
      <c r="H318" s="239"/>
      <c r="I318" s="37"/>
      <c r="J318" s="37"/>
      <c r="K318" s="37"/>
      <c r="L318" s="37"/>
      <c r="M318" s="37"/>
      <c r="N318" s="37"/>
      <c r="O318" s="37"/>
      <c r="P318" s="37"/>
      <c r="Q318" s="37"/>
      <c r="R318" s="37"/>
    </row>
    <row r="319" spans="1:18" ht="15.75" customHeight="1" x14ac:dyDescent="0.35">
      <c r="A319" s="37"/>
      <c r="B319" s="37"/>
      <c r="C319" s="37"/>
      <c r="D319" s="37"/>
      <c r="E319" s="37"/>
      <c r="F319" s="38"/>
      <c r="G319" s="37"/>
      <c r="H319" s="239"/>
      <c r="I319" s="37"/>
      <c r="J319" s="37"/>
      <c r="K319" s="37"/>
      <c r="L319" s="37"/>
      <c r="M319" s="37"/>
      <c r="N319" s="37"/>
      <c r="O319" s="37"/>
      <c r="P319" s="37"/>
      <c r="Q319" s="37"/>
      <c r="R319" s="37"/>
    </row>
    <row r="320" spans="1:18" ht="15.75" customHeight="1" x14ac:dyDescent="0.35">
      <c r="A320" s="37"/>
      <c r="B320" s="37"/>
      <c r="C320" s="37"/>
      <c r="D320" s="37"/>
      <c r="E320" s="37"/>
      <c r="F320" s="38"/>
      <c r="G320" s="37"/>
      <c r="H320" s="239"/>
      <c r="I320" s="37"/>
      <c r="J320" s="37"/>
      <c r="K320" s="37"/>
      <c r="L320" s="37"/>
      <c r="M320" s="37"/>
      <c r="N320" s="37"/>
      <c r="O320" s="37"/>
      <c r="P320" s="37"/>
      <c r="Q320" s="37"/>
      <c r="R320" s="37"/>
    </row>
    <row r="321" spans="1:18" ht="15.75" customHeight="1" x14ac:dyDescent="0.35">
      <c r="A321" s="37"/>
      <c r="B321" s="37"/>
      <c r="C321" s="37"/>
      <c r="D321" s="37"/>
      <c r="E321" s="37"/>
      <c r="F321" s="38"/>
      <c r="G321" s="37"/>
      <c r="H321" s="239"/>
      <c r="I321" s="37"/>
      <c r="J321" s="37"/>
      <c r="K321" s="37"/>
      <c r="L321" s="37"/>
      <c r="M321" s="37"/>
      <c r="N321" s="37"/>
      <c r="O321" s="37"/>
      <c r="P321" s="37"/>
      <c r="Q321" s="37"/>
      <c r="R321" s="37"/>
    </row>
    <row r="322" spans="1:18" ht="15.75" customHeight="1" x14ac:dyDescent="0.35">
      <c r="A322" s="37"/>
      <c r="B322" s="37"/>
      <c r="C322" s="37"/>
      <c r="D322" s="37"/>
      <c r="E322" s="37"/>
      <c r="F322" s="38"/>
      <c r="G322" s="37"/>
      <c r="H322" s="239"/>
      <c r="I322" s="37"/>
      <c r="J322" s="37"/>
      <c r="K322" s="37"/>
      <c r="L322" s="37"/>
      <c r="M322" s="37"/>
      <c r="N322" s="37"/>
      <c r="O322" s="37"/>
      <c r="P322" s="37"/>
      <c r="Q322" s="37"/>
      <c r="R322" s="37"/>
    </row>
    <row r="323" spans="1:18" ht="15.75" customHeight="1" x14ac:dyDescent="0.35">
      <c r="A323" s="37"/>
      <c r="B323" s="37"/>
      <c r="C323" s="37"/>
      <c r="D323" s="37"/>
      <c r="E323" s="37"/>
      <c r="F323" s="38"/>
      <c r="G323" s="37"/>
      <c r="H323" s="239"/>
      <c r="I323" s="37"/>
      <c r="J323" s="37"/>
      <c r="K323" s="37"/>
      <c r="L323" s="37"/>
      <c r="M323" s="37"/>
      <c r="N323" s="37"/>
      <c r="O323" s="37"/>
      <c r="P323" s="37"/>
      <c r="Q323" s="37"/>
      <c r="R323" s="37"/>
    </row>
    <row r="324" spans="1:18" ht="15.75" customHeight="1" x14ac:dyDescent="0.35">
      <c r="A324" s="37"/>
      <c r="B324" s="37"/>
      <c r="C324" s="37"/>
      <c r="D324" s="37"/>
      <c r="E324" s="37"/>
      <c r="F324" s="38"/>
      <c r="G324" s="37"/>
      <c r="H324" s="239"/>
      <c r="I324" s="37"/>
      <c r="J324" s="37"/>
      <c r="K324" s="37"/>
      <c r="L324" s="37"/>
      <c r="M324" s="37"/>
      <c r="N324" s="37"/>
      <c r="O324" s="37"/>
      <c r="P324" s="37"/>
      <c r="Q324" s="37"/>
      <c r="R324" s="37"/>
    </row>
    <row r="325" spans="1:18" ht="15.75" customHeight="1" x14ac:dyDescent="0.35">
      <c r="A325" s="37"/>
      <c r="B325" s="37"/>
      <c r="C325" s="37"/>
      <c r="D325" s="37"/>
      <c r="E325" s="37"/>
      <c r="F325" s="38"/>
      <c r="G325" s="37"/>
      <c r="H325" s="239"/>
      <c r="I325" s="37"/>
      <c r="J325" s="37"/>
      <c r="K325" s="37"/>
      <c r="L325" s="37"/>
      <c r="M325" s="37"/>
      <c r="N325" s="37"/>
      <c r="O325" s="37"/>
      <c r="P325" s="37"/>
      <c r="Q325" s="37"/>
      <c r="R325" s="37"/>
    </row>
    <row r="326" spans="1:18" ht="15.75" customHeight="1" x14ac:dyDescent="0.35">
      <c r="A326" s="37"/>
      <c r="B326" s="37"/>
      <c r="C326" s="37"/>
      <c r="D326" s="37"/>
      <c r="E326" s="37"/>
      <c r="F326" s="38"/>
      <c r="G326" s="37"/>
      <c r="H326" s="239"/>
      <c r="I326" s="37"/>
      <c r="J326" s="37"/>
      <c r="K326" s="37"/>
      <c r="L326" s="37"/>
      <c r="M326" s="37"/>
      <c r="N326" s="37"/>
      <c r="O326" s="37"/>
      <c r="P326" s="37"/>
      <c r="Q326" s="37"/>
      <c r="R326" s="37"/>
    </row>
    <row r="327" spans="1:18" ht="15.75" customHeight="1" x14ac:dyDescent="0.35">
      <c r="A327" s="37"/>
      <c r="B327" s="37"/>
      <c r="C327" s="37"/>
      <c r="D327" s="37"/>
      <c r="E327" s="37"/>
      <c r="F327" s="38"/>
      <c r="G327" s="37"/>
      <c r="H327" s="239"/>
      <c r="I327" s="37"/>
      <c r="J327" s="37"/>
      <c r="K327" s="37"/>
      <c r="L327" s="37"/>
      <c r="M327" s="37"/>
      <c r="N327" s="37"/>
      <c r="O327" s="37"/>
      <c r="P327" s="37"/>
      <c r="Q327" s="37"/>
      <c r="R327" s="37"/>
    </row>
    <row r="328" spans="1:18" ht="15.75" customHeight="1" x14ac:dyDescent="0.35">
      <c r="A328" s="37"/>
      <c r="B328" s="37"/>
      <c r="C328" s="37"/>
      <c r="D328" s="37"/>
      <c r="E328" s="37"/>
      <c r="F328" s="38"/>
      <c r="G328" s="37"/>
      <c r="H328" s="239"/>
      <c r="I328" s="37"/>
      <c r="J328" s="37"/>
      <c r="K328" s="37"/>
      <c r="L328" s="37"/>
      <c r="M328" s="37"/>
      <c r="N328" s="37"/>
      <c r="O328" s="37"/>
      <c r="P328" s="37"/>
      <c r="Q328" s="37"/>
      <c r="R328" s="37"/>
    </row>
    <row r="329" spans="1:18" ht="15.75" customHeight="1" x14ac:dyDescent="0.35">
      <c r="A329" s="37"/>
      <c r="B329" s="37"/>
      <c r="C329" s="37"/>
      <c r="D329" s="37"/>
      <c r="E329" s="37"/>
      <c r="F329" s="38"/>
      <c r="G329" s="37"/>
      <c r="H329" s="239"/>
      <c r="I329" s="37"/>
      <c r="J329" s="37"/>
      <c r="K329" s="37"/>
      <c r="L329" s="37"/>
      <c r="M329" s="37"/>
      <c r="N329" s="37"/>
      <c r="O329" s="37"/>
      <c r="P329" s="37"/>
      <c r="Q329" s="37"/>
      <c r="R329" s="37"/>
    </row>
    <row r="330" spans="1:18" ht="15.75" customHeight="1" x14ac:dyDescent="0.35">
      <c r="A330" s="37"/>
      <c r="B330" s="37"/>
      <c r="C330" s="37"/>
      <c r="D330" s="37"/>
      <c r="E330" s="37"/>
      <c r="F330" s="38"/>
      <c r="G330" s="37"/>
      <c r="H330" s="239"/>
      <c r="I330" s="37"/>
      <c r="J330" s="37"/>
      <c r="K330" s="37"/>
      <c r="L330" s="37"/>
      <c r="M330" s="37"/>
      <c r="N330" s="37"/>
      <c r="O330" s="37"/>
      <c r="P330" s="37"/>
      <c r="Q330" s="37"/>
      <c r="R330" s="37"/>
    </row>
    <row r="331" spans="1:18" ht="15.75" customHeight="1" x14ac:dyDescent="0.35">
      <c r="A331" s="37"/>
      <c r="B331" s="37"/>
      <c r="C331" s="37"/>
      <c r="D331" s="37"/>
      <c r="E331" s="37"/>
      <c r="F331" s="38"/>
      <c r="G331" s="37"/>
      <c r="H331" s="239"/>
      <c r="I331" s="37"/>
      <c r="J331" s="37"/>
      <c r="K331" s="37"/>
      <c r="L331" s="37"/>
      <c r="M331" s="37"/>
      <c r="N331" s="37"/>
      <c r="O331" s="37"/>
      <c r="P331" s="37"/>
      <c r="Q331" s="37"/>
      <c r="R331" s="37"/>
    </row>
    <row r="332" spans="1:18" ht="15.75" customHeight="1" x14ac:dyDescent="0.35">
      <c r="A332" s="37"/>
      <c r="B332" s="37"/>
      <c r="C332" s="37"/>
      <c r="D332" s="37"/>
      <c r="E332" s="37"/>
      <c r="F332" s="38"/>
      <c r="G332" s="37"/>
      <c r="H332" s="239"/>
      <c r="I332" s="37"/>
      <c r="J332" s="37"/>
      <c r="K332" s="37"/>
      <c r="L332" s="37"/>
      <c r="M332" s="37"/>
      <c r="N332" s="37"/>
      <c r="O332" s="37"/>
      <c r="P332" s="37"/>
      <c r="Q332" s="37"/>
      <c r="R332" s="37"/>
    </row>
    <row r="333" spans="1:18" ht="15.75" customHeight="1" x14ac:dyDescent="0.35">
      <c r="A333" s="37"/>
      <c r="B333" s="37"/>
      <c r="C333" s="37"/>
      <c r="D333" s="37"/>
      <c r="E333" s="37"/>
      <c r="F333" s="38"/>
      <c r="G333" s="37"/>
      <c r="H333" s="239"/>
      <c r="I333" s="37"/>
      <c r="J333" s="37"/>
      <c r="K333" s="37"/>
      <c r="L333" s="37"/>
      <c r="M333" s="37"/>
      <c r="N333" s="37"/>
      <c r="O333" s="37"/>
      <c r="P333" s="37"/>
      <c r="Q333" s="37"/>
      <c r="R333" s="37"/>
    </row>
    <row r="334" spans="1:18" ht="15.75" customHeight="1" x14ac:dyDescent="0.35">
      <c r="A334" s="37"/>
      <c r="B334" s="37"/>
      <c r="C334" s="37"/>
      <c r="D334" s="37"/>
      <c r="E334" s="37"/>
      <c r="F334" s="38"/>
      <c r="G334" s="37"/>
      <c r="H334" s="239"/>
      <c r="I334" s="37"/>
      <c r="J334" s="37"/>
      <c r="K334" s="37"/>
      <c r="L334" s="37"/>
      <c r="M334" s="37"/>
      <c r="N334" s="37"/>
      <c r="O334" s="37"/>
      <c r="P334" s="37"/>
      <c r="Q334" s="37"/>
      <c r="R334" s="37"/>
    </row>
    <row r="335" spans="1:18" ht="15.75" customHeight="1" x14ac:dyDescent="0.35">
      <c r="A335" s="37"/>
      <c r="B335" s="37"/>
      <c r="C335" s="37"/>
      <c r="D335" s="37"/>
      <c r="E335" s="37"/>
      <c r="F335" s="38"/>
      <c r="G335" s="37"/>
      <c r="H335" s="239"/>
      <c r="I335" s="37"/>
      <c r="J335" s="37"/>
      <c r="K335" s="37"/>
      <c r="L335" s="37"/>
      <c r="M335" s="37"/>
      <c r="N335" s="37"/>
      <c r="O335" s="37"/>
      <c r="P335" s="37"/>
      <c r="Q335" s="37"/>
      <c r="R335" s="37"/>
    </row>
    <row r="336" spans="1:18" ht="15.75" customHeight="1" x14ac:dyDescent="0.35">
      <c r="A336" s="37"/>
      <c r="B336" s="37"/>
      <c r="C336" s="37"/>
      <c r="D336" s="37"/>
      <c r="E336" s="37"/>
      <c r="F336" s="38"/>
      <c r="G336" s="37"/>
      <c r="H336" s="239"/>
      <c r="I336" s="37"/>
      <c r="J336" s="37"/>
      <c r="K336" s="37"/>
      <c r="L336" s="37"/>
      <c r="M336" s="37"/>
      <c r="N336" s="37"/>
      <c r="O336" s="37"/>
      <c r="P336" s="37"/>
      <c r="Q336" s="37"/>
      <c r="R336" s="37"/>
    </row>
    <row r="337" spans="1:18" ht="15.75" customHeight="1" x14ac:dyDescent="0.35">
      <c r="A337" s="37"/>
      <c r="B337" s="37"/>
      <c r="C337" s="37"/>
      <c r="D337" s="37"/>
      <c r="E337" s="37"/>
      <c r="F337" s="38"/>
      <c r="G337" s="37"/>
      <c r="H337" s="239"/>
      <c r="I337" s="37"/>
      <c r="J337" s="37"/>
      <c r="K337" s="37"/>
      <c r="L337" s="37"/>
      <c r="M337" s="37"/>
      <c r="N337" s="37"/>
      <c r="O337" s="37"/>
      <c r="P337" s="37"/>
      <c r="Q337" s="37"/>
      <c r="R337" s="37"/>
    </row>
    <row r="338" spans="1:18" ht="15.75" customHeight="1" x14ac:dyDescent="0.35">
      <c r="A338" s="37"/>
      <c r="B338" s="37"/>
      <c r="C338" s="37"/>
      <c r="D338" s="37"/>
      <c r="E338" s="37"/>
      <c r="F338" s="38"/>
      <c r="G338" s="37"/>
      <c r="H338" s="239"/>
      <c r="I338" s="37"/>
      <c r="J338" s="37"/>
      <c r="K338" s="37"/>
      <c r="L338" s="37"/>
      <c r="M338" s="37"/>
      <c r="N338" s="37"/>
      <c r="O338" s="37"/>
      <c r="P338" s="37"/>
      <c r="Q338" s="37"/>
      <c r="R338" s="37"/>
    </row>
    <row r="339" spans="1:18" ht="15.75" customHeight="1" x14ac:dyDescent="0.35">
      <c r="A339" s="37"/>
      <c r="B339" s="37"/>
      <c r="C339" s="37"/>
      <c r="D339" s="37"/>
      <c r="E339" s="37"/>
      <c r="F339" s="38"/>
      <c r="G339" s="37"/>
      <c r="H339" s="239"/>
      <c r="I339" s="37"/>
      <c r="J339" s="37"/>
      <c r="K339" s="37"/>
      <c r="L339" s="37"/>
      <c r="M339" s="37"/>
      <c r="N339" s="37"/>
      <c r="O339" s="37"/>
      <c r="P339" s="37"/>
      <c r="Q339" s="37"/>
      <c r="R339" s="37"/>
    </row>
    <row r="340" spans="1:18" ht="15.75" customHeight="1" x14ac:dyDescent="0.35">
      <c r="A340" s="37"/>
      <c r="B340" s="37"/>
      <c r="C340" s="37"/>
      <c r="D340" s="37"/>
      <c r="E340" s="37"/>
      <c r="F340" s="38"/>
      <c r="G340" s="37"/>
      <c r="H340" s="239"/>
      <c r="I340" s="37"/>
      <c r="J340" s="37"/>
      <c r="K340" s="37"/>
      <c r="L340" s="37"/>
      <c r="M340" s="37"/>
      <c r="N340" s="37"/>
      <c r="O340" s="37"/>
      <c r="P340" s="37"/>
      <c r="Q340" s="37"/>
      <c r="R340" s="37"/>
    </row>
    <row r="341" spans="1:18" ht="15.75" customHeight="1" x14ac:dyDescent="0.35">
      <c r="A341" s="37"/>
      <c r="B341" s="37"/>
      <c r="C341" s="37"/>
      <c r="D341" s="37"/>
      <c r="E341" s="37"/>
      <c r="F341" s="38"/>
      <c r="G341" s="37"/>
      <c r="H341" s="239"/>
      <c r="I341" s="37"/>
      <c r="J341" s="37"/>
      <c r="K341" s="37"/>
      <c r="L341" s="37"/>
      <c r="M341" s="37"/>
      <c r="N341" s="37"/>
      <c r="O341" s="37"/>
      <c r="P341" s="37"/>
      <c r="Q341" s="37"/>
      <c r="R341" s="37"/>
    </row>
    <row r="342" spans="1:18" ht="15.75" customHeight="1" x14ac:dyDescent="0.35">
      <c r="A342" s="37"/>
      <c r="B342" s="37"/>
      <c r="C342" s="37"/>
      <c r="D342" s="37"/>
      <c r="E342" s="37"/>
      <c r="F342" s="38"/>
      <c r="G342" s="37"/>
      <c r="H342" s="239"/>
      <c r="I342" s="37"/>
      <c r="J342" s="37"/>
      <c r="K342" s="37"/>
      <c r="L342" s="37"/>
      <c r="M342" s="37"/>
      <c r="N342" s="37"/>
      <c r="O342" s="37"/>
      <c r="P342" s="37"/>
      <c r="Q342" s="37"/>
      <c r="R342" s="37"/>
    </row>
    <row r="343" spans="1:18" ht="15.75" customHeight="1" x14ac:dyDescent="0.35">
      <c r="A343" s="37"/>
      <c r="B343" s="37"/>
      <c r="C343" s="37"/>
      <c r="D343" s="37"/>
      <c r="E343" s="37"/>
      <c r="F343" s="38"/>
      <c r="G343" s="37"/>
      <c r="H343" s="239"/>
      <c r="I343" s="37"/>
      <c r="J343" s="37"/>
      <c r="K343" s="37"/>
      <c r="L343" s="37"/>
      <c r="M343" s="37"/>
      <c r="N343" s="37"/>
      <c r="O343" s="37"/>
      <c r="P343" s="37"/>
      <c r="Q343" s="37"/>
      <c r="R343" s="37"/>
    </row>
    <row r="344" spans="1:18" ht="15.75" customHeight="1" x14ac:dyDescent="0.35">
      <c r="A344" s="37"/>
      <c r="B344" s="37"/>
      <c r="C344" s="37"/>
      <c r="D344" s="37"/>
      <c r="E344" s="37"/>
      <c r="F344" s="38"/>
      <c r="G344" s="37"/>
      <c r="H344" s="239"/>
      <c r="I344" s="37"/>
      <c r="J344" s="37"/>
      <c r="K344" s="37"/>
      <c r="L344" s="37"/>
      <c r="M344" s="37"/>
      <c r="N344" s="37"/>
      <c r="O344" s="37"/>
      <c r="P344" s="37"/>
      <c r="Q344" s="37"/>
      <c r="R344" s="37"/>
    </row>
    <row r="345" spans="1:18" ht="15.75" customHeight="1" x14ac:dyDescent="0.35">
      <c r="A345" s="37"/>
      <c r="B345" s="37"/>
      <c r="C345" s="37"/>
      <c r="D345" s="37"/>
      <c r="E345" s="37"/>
      <c r="F345" s="38"/>
      <c r="G345" s="37"/>
      <c r="H345" s="239"/>
      <c r="I345" s="37"/>
      <c r="J345" s="37"/>
      <c r="K345" s="37"/>
      <c r="L345" s="37"/>
      <c r="M345" s="37"/>
      <c r="N345" s="37"/>
      <c r="O345" s="37"/>
      <c r="P345" s="37"/>
      <c r="Q345" s="37"/>
      <c r="R345" s="37"/>
    </row>
    <row r="346" spans="1:18" ht="15.75" customHeight="1" x14ac:dyDescent="0.35">
      <c r="A346" s="37"/>
      <c r="B346" s="37"/>
      <c r="C346" s="37"/>
      <c r="D346" s="37"/>
      <c r="E346" s="37"/>
      <c r="F346" s="38"/>
      <c r="G346" s="37"/>
      <c r="H346" s="239"/>
      <c r="I346" s="37"/>
      <c r="J346" s="37"/>
      <c r="K346" s="37"/>
      <c r="L346" s="37"/>
      <c r="M346" s="37"/>
      <c r="N346" s="37"/>
      <c r="O346" s="37"/>
      <c r="P346" s="37"/>
      <c r="Q346" s="37"/>
      <c r="R346" s="37"/>
    </row>
    <row r="347" spans="1:18" ht="15.75" customHeight="1" x14ac:dyDescent="0.35">
      <c r="A347" s="37"/>
      <c r="B347" s="37"/>
      <c r="C347" s="37"/>
      <c r="D347" s="37"/>
      <c r="E347" s="37"/>
      <c r="F347" s="38"/>
      <c r="G347" s="37"/>
      <c r="H347" s="239"/>
      <c r="I347" s="37"/>
      <c r="J347" s="37"/>
      <c r="K347" s="37"/>
      <c r="L347" s="37"/>
      <c r="M347" s="37"/>
      <c r="N347" s="37"/>
      <c r="O347" s="37"/>
      <c r="P347" s="37"/>
      <c r="Q347" s="37"/>
      <c r="R347" s="37"/>
    </row>
    <row r="348" spans="1:18" ht="15.75" customHeight="1" x14ac:dyDescent="0.35">
      <c r="A348" s="37"/>
      <c r="B348" s="37"/>
      <c r="C348" s="37"/>
      <c r="D348" s="37"/>
      <c r="E348" s="37"/>
      <c r="F348" s="38"/>
      <c r="G348" s="37"/>
      <c r="H348" s="239"/>
      <c r="I348" s="37"/>
      <c r="J348" s="37"/>
      <c r="K348" s="37"/>
      <c r="L348" s="37"/>
      <c r="M348" s="37"/>
      <c r="N348" s="37"/>
      <c r="O348" s="37"/>
      <c r="P348" s="37"/>
      <c r="Q348" s="37"/>
      <c r="R348" s="37"/>
    </row>
    <row r="349" spans="1:18" ht="15.75" customHeight="1" x14ac:dyDescent="0.35">
      <c r="A349" s="37"/>
      <c r="B349" s="37"/>
      <c r="C349" s="37"/>
      <c r="D349" s="37"/>
      <c r="E349" s="37"/>
      <c r="F349" s="38"/>
      <c r="G349" s="37"/>
      <c r="H349" s="239"/>
      <c r="I349" s="37"/>
      <c r="J349" s="37"/>
      <c r="K349" s="37"/>
      <c r="L349" s="37"/>
      <c r="M349" s="37"/>
      <c r="N349" s="37"/>
      <c r="O349" s="37"/>
      <c r="P349" s="37"/>
      <c r="Q349" s="37"/>
      <c r="R349" s="37"/>
    </row>
    <row r="350" spans="1:18" ht="15.75" customHeight="1" x14ac:dyDescent="0.35">
      <c r="A350" s="37"/>
      <c r="B350" s="37"/>
      <c r="C350" s="37"/>
      <c r="D350" s="37"/>
      <c r="E350" s="37"/>
      <c r="F350" s="38"/>
      <c r="G350" s="37"/>
      <c r="H350" s="239"/>
      <c r="I350" s="37"/>
      <c r="J350" s="37"/>
      <c r="K350" s="37"/>
      <c r="L350" s="37"/>
      <c r="M350" s="37"/>
      <c r="N350" s="37"/>
      <c r="O350" s="37"/>
      <c r="P350" s="37"/>
      <c r="Q350" s="37"/>
      <c r="R350" s="37"/>
    </row>
    <row r="351" spans="1:18" ht="15.75" customHeight="1" x14ac:dyDescent="0.35">
      <c r="A351" s="37"/>
      <c r="B351" s="37"/>
      <c r="C351" s="37"/>
      <c r="D351" s="37"/>
      <c r="E351" s="37"/>
      <c r="F351" s="38"/>
      <c r="G351" s="37"/>
      <c r="H351" s="239"/>
      <c r="I351" s="37"/>
      <c r="J351" s="37"/>
      <c r="K351" s="37"/>
      <c r="L351" s="37"/>
      <c r="M351" s="37"/>
      <c r="N351" s="37"/>
      <c r="O351" s="37"/>
      <c r="P351" s="37"/>
      <c r="Q351" s="37"/>
      <c r="R351" s="37"/>
    </row>
    <row r="352" spans="1:18" ht="15.75" customHeight="1" x14ac:dyDescent="0.35">
      <c r="A352" s="37"/>
      <c r="B352" s="37"/>
      <c r="C352" s="37"/>
      <c r="D352" s="37"/>
      <c r="E352" s="37"/>
      <c r="F352" s="38"/>
      <c r="G352" s="37"/>
      <c r="H352" s="239"/>
      <c r="I352" s="37"/>
      <c r="J352" s="37"/>
      <c r="K352" s="37"/>
      <c r="L352" s="37"/>
      <c r="M352" s="37"/>
      <c r="N352" s="37"/>
      <c r="O352" s="37"/>
      <c r="P352" s="37"/>
      <c r="Q352" s="37"/>
      <c r="R352" s="37"/>
    </row>
    <row r="353" spans="1:18" ht="15.75" customHeight="1" x14ac:dyDescent="0.35">
      <c r="A353" s="37"/>
      <c r="B353" s="37"/>
      <c r="C353" s="37"/>
      <c r="D353" s="37"/>
      <c r="E353" s="37"/>
      <c r="F353" s="38"/>
      <c r="G353" s="37"/>
      <c r="H353" s="239"/>
      <c r="I353" s="37"/>
      <c r="J353" s="37"/>
      <c r="K353" s="37"/>
      <c r="L353" s="37"/>
      <c r="M353" s="37"/>
      <c r="N353" s="37"/>
      <c r="O353" s="37"/>
      <c r="P353" s="37"/>
      <c r="Q353" s="37"/>
      <c r="R353" s="37"/>
    </row>
    <row r="354" spans="1:18" ht="15.75" customHeight="1" x14ac:dyDescent="0.35">
      <c r="A354" s="37"/>
      <c r="B354" s="37"/>
      <c r="C354" s="37"/>
      <c r="D354" s="37"/>
      <c r="E354" s="37"/>
      <c r="F354" s="38"/>
      <c r="G354" s="37"/>
      <c r="H354" s="239"/>
      <c r="I354" s="37"/>
      <c r="J354" s="37"/>
      <c r="K354" s="37"/>
      <c r="L354" s="37"/>
      <c r="M354" s="37"/>
      <c r="N354" s="37"/>
      <c r="O354" s="37"/>
      <c r="P354" s="37"/>
      <c r="Q354" s="37"/>
      <c r="R354" s="37"/>
    </row>
    <row r="355" spans="1:18" ht="15.75" customHeight="1" x14ac:dyDescent="0.35">
      <c r="A355" s="37"/>
      <c r="B355" s="37"/>
      <c r="C355" s="37"/>
      <c r="D355" s="37"/>
      <c r="E355" s="37"/>
      <c r="F355" s="38"/>
      <c r="G355" s="37"/>
      <c r="H355" s="239"/>
      <c r="I355" s="37"/>
      <c r="J355" s="37"/>
      <c r="K355" s="37"/>
      <c r="L355" s="37"/>
      <c r="M355" s="37"/>
      <c r="N355" s="37"/>
      <c r="O355" s="37"/>
      <c r="P355" s="37"/>
      <c r="Q355" s="37"/>
      <c r="R355" s="37"/>
    </row>
    <row r="356" spans="1:18" ht="15.75" customHeight="1" x14ac:dyDescent="0.35">
      <c r="A356" s="37"/>
      <c r="B356" s="37"/>
      <c r="C356" s="37"/>
      <c r="D356" s="37"/>
      <c r="E356" s="37"/>
      <c r="F356" s="38"/>
      <c r="G356" s="37"/>
      <c r="H356" s="239"/>
      <c r="I356" s="37"/>
      <c r="J356" s="37"/>
      <c r="K356" s="37"/>
      <c r="L356" s="37"/>
      <c r="M356" s="37"/>
      <c r="N356" s="37"/>
      <c r="O356" s="37"/>
      <c r="P356" s="37"/>
      <c r="Q356" s="37"/>
      <c r="R356" s="37"/>
    </row>
    <row r="357" spans="1:18" ht="15.75" customHeight="1" x14ac:dyDescent="0.35">
      <c r="A357" s="37"/>
      <c r="B357" s="37"/>
      <c r="C357" s="37"/>
      <c r="D357" s="37"/>
      <c r="E357" s="37"/>
      <c r="F357" s="38"/>
      <c r="G357" s="37"/>
      <c r="H357" s="239"/>
      <c r="I357" s="37"/>
      <c r="J357" s="37"/>
      <c r="K357" s="37"/>
      <c r="L357" s="37"/>
      <c r="M357" s="37"/>
      <c r="N357" s="37"/>
      <c r="O357" s="37"/>
      <c r="P357" s="37"/>
      <c r="Q357" s="37"/>
      <c r="R357" s="37"/>
    </row>
    <row r="358" spans="1:18" ht="15.75" customHeight="1" x14ac:dyDescent="0.35">
      <c r="A358" s="37"/>
      <c r="B358" s="37"/>
      <c r="C358" s="37"/>
      <c r="D358" s="37"/>
      <c r="E358" s="37"/>
      <c r="F358" s="38"/>
      <c r="G358" s="37"/>
      <c r="H358" s="239"/>
      <c r="I358" s="37"/>
      <c r="J358" s="37"/>
      <c r="K358" s="37"/>
      <c r="L358" s="37"/>
      <c r="M358" s="37"/>
      <c r="N358" s="37"/>
      <c r="O358" s="37"/>
      <c r="P358" s="37"/>
      <c r="Q358" s="37"/>
      <c r="R358" s="37"/>
    </row>
    <row r="359" spans="1:18" ht="15.75" customHeight="1" x14ac:dyDescent="0.35">
      <c r="A359" s="37"/>
      <c r="B359" s="37"/>
      <c r="C359" s="37"/>
      <c r="D359" s="37"/>
      <c r="E359" s="37"/>
      <c r="F359" s="38"/>
      <c r="G359" s="37"/>
      <c r="H359" s="239"/>
      <c r="I359" s="37"/>
      <c r="J359" s="37"/>
      <c r="K359" s="37"/>
      <c r="L359" s="37"/>
      <c r="M359" s="37"/>
      <c r="N359" s="37"/>
      <c r="O359" s="37"/>
      <c r="P359" s="37"/>
      <c r="Q359" s="37"/>
      <c r="R359" s="37"/>
    </row>
    <row r="360" spans="1:18" ht="15.75" customHeight="1" x14ac:dyDescent="0.35">
      <c r="A360" s="37"/>
      <c r="B360" s="37"/>
      <c r="C360" s="37"/>
      <c r="D360" s="37"/>
      <c r="E360" s="37"/>
      <c r="F360" s="38"/>
      <c r="G360" s="37"/>
      <c r="H360" s="239"/>
      <c r="I360" s="37"/>
      <c r="J360" s="37"/>
      <c r="K360" s="37"/>
      <c r="L360" s="37"/>
      <c r="M360" s="37"/>
      <c r="N360" s="37"/>
      <c r="O360" s="37"/>
      <c r="P360" s="37"/>
      <c r="Q360" s="37"/>
      <c r="R360" s="37"/>
    </row>
    <row r="361" spans="1:18" ht="15.75" customHeight="1" x14ac:dyDescent="0.35">
      <c r="A361" s="37"/>
      <c r="B361" s="37"/>
      <c r="C361" s="37"/>
      <c r="D361" s="37"/>
      <c r="E361" s="37"/>
      <c r="F361" s="38"/>
      <c r="G361" s="37"/>
      <c r="H361" s="239"/>
      <c r="I361" s="37"/>
      <c r="J361" s="37"/>
      <c r="K361" s="37"/>
      <c r="L361" s="37"/>
      <c r="M361" s="37"/>
      <c r="N361" s="37"/>
      <c r="O361" s="37"/>
      <c r="P361" s="37"/>
      <c r="Q361" s="37"/>
      <c r="R361" s="37"/>
    </row>
    <row r="362" spans="1:18" ht="15.75" customHeight="1" x14ac:dyDescent="0.35">
      <c r="A362" s="37"/>
      <c r="B362" s="37"/>
      <c r="C362" s="37"/>
      <c r="D362" s="37"/>
      <c r="E362" s="37"/>
      <c r="F362" s="38"/>
      <c r="G362" s="37"/>
      <c r="H362" s="239"/>
      <c r="I362" s="37"/>
      <c r="J362" s="37"/>
      <c r="K362" s="37"/>
      <c r="L362" s="37"/>
      <c r="M362" s="37"/>
      <c r="N362" s="37"/>
      <c r="O362" s="37"/>
      <c r="P362" s="37"/>
      <c r="Q362" s="37"/>
      <c r="R362" s="37"/>
    </row>
    <row r="363" spans="1:18" ht="15.75" customHeight="1" x14ac:dyDescent="0.35">
      <c r="A363" s="37"/>
      <c r="B363" s="37"/>
      <c r="C363" s="37"/>
      <c r="D363" s="37"/>
      <c r="E363" s="37"/>
      <c r="F363" s="38"/>
      <c r="G363" s="37"/>
      <c r="H363" s="239"/>
      <c r="I363" s="37"/>
      <c r="J363" s="37"/>
      <c r="K363" s="37"/>
      <c r="L363" s="37"/>
      <c r="M363" s="37"/>
      <c r="N363" s="37"/>
      <c r="O363" s="37"/>
      <c r="P363" s="37"/>
      <c r="Q363" s="37"/>
      <c r="R363" s="37"/>
    </row>
    <row r="364" spans="1:18" ht="15.75" customHeight="1" x14ac:dyDescent="0.35">
      <c r="A364" s="37"/>
      <c r="B364" s="37"/>
      <c r="C364" s="37"/>
      <c r="D364" s="37"/>
      <c r="E364" s="37"/>
      <c r="F364" s="38"/>
      <c r="G364" s="37"/>
      <c r="H364" s="239"/>
      <c r="I364" s="37"/>
      <c r="J364" s="37"/>
      <c r="K364" s="37"/>
      <c r="L364" s="37"/>
      <c r="M364" s="37"/>
      <c r="N364" s="37"/>
      <c r="O364" s="37"/>
      <c r="P364" s="37"/>
      <c r="Q364" s="37"/>
      <c r="R364" s="37"/>
    </row>
    <row r="365" spans="1:18" ht="15.75" customHeight="1" x14ac:dyDescent="0.35">
      <c r="A365" s="37"/>
      <c r="B365" s="37"/>
      <c r="C365" s="37"/>
      <c r="D365" s="37"/>
      <c r="E365" s="37"/>
      <c r="F365" s="38"/>
      <c r="G365" s="37"/>
      <c r="H365" s="239"/>
      <c r="I365" s="37"/>
      <c r="J365" s="37"/>
      <c r="K365" s="37"/>
      <c r="L365" s="37"/>
      <c r="M365" s="37"/>
      <c r="N365" s="37"/>
      <c r="O365" s="37"/>
      <c r="P365" s="37"/>
      <c r="Q365" s="37"/>
      <c r="R365" s="37"/>
    </row>
    <row r="366" spans="1:18" ht="15.75" customHeight="1" x14ac:dyDescent="0.35">
      <c r="A366" s="37"/>
      <c r="B366" s="37"/>
      <c r="C366" s="37"/>
      <c r="D366" s="37"/>
      <c r="E366" s="37"/>
      <c r="F366" s="38"/>
      <c r="G366" s="37"/>
      <c r="H366" s="239"/>
      <c r="I366" s="37"/>
      <c r="J366" s="37"/>
      <c r="K366" s="37"/>
      <c r="L366" s="37"/>
      <c r="M366" s="37"/>
      <c r="N366" s="37"/>
      <c r="O366" s="37"/>
      <c r="P366" s="37"/>
      <c r="Q366" s="37"/>
      <c r="R366" s="37"/>
    </row>
    <row r="367" spans="1:18" ht="15.75" customHeight="1" x14ac:dyDescent="0.35">
      <c r="A367" s="37"/>
      <c r="B367" s="37"/>
      <c r="C367" s="37"/>
      <c r="D367" s="37"/>
      <c r="E367" s="37"/>
      <c r="F367" s="38"/>
      <c r="G367" s="37"/>
      <c r="H367" s="239"/>
      <c r="I367" s="37"/>
      <c r="J367" s="37"/>
      <c r="K367" s="37"/>
      <c r="L367" s="37"/>
      <c r="M367" s="37"/>
      <c r="N367" s="37"/>
      <c r="O367" s="37"/>
      <c r="P367" s="37"/>
      <c r="Q367" s="37"/>
      <c r="R367" s="37"/>
    </row>
    <row r="368" spans="1:18" ht="15.75" customHeight="1" x14ac:dyDescent="0.35">
      <c r="A368" s="37"/>
      <c r="B368" s="37"/>
      <c r="C368" s="37"/>
      <c r="D368" s="37"/>
      <c r="E368" s="37"/>
      <c r="F368" s="38"/>
      <c r="G368" s="37"/>
      <c r="H368" s="239"/>
      <c r="I368" s="37"/>
      <c r="J368" s="37"/>
      <c r="K368" s="37"/>
      <c r="L368" s="37"/>
      <c r="M368" s="37"/>
      <c r="N368" s="37"/>
      <c r="O368" s="37"/>
      <c r="P368" s="37"/>
      <c r="Q368" s="37"/>
      <c r="R368" s="37"/>
    </row>
    <row r="369" spans="1:18" ht="15.75" customHeight="1" x14ac:dyDescent="0.35">
      <c r="A369" s="37"/>
      <c r="B369" s="37"/>
      <c r="C369" s="37"/>
      <c r="D369" s="37"/>
      <c r="E369" s="37"/>
      <c r="F369" s="38"/>
      <c r="G369" s="37"/>
      <c r="H369" s="239"/>
      <c r="I369" s="37"/>
      <c r="J369" s="37"/>
      <c r="K369" s="37"/>
      <c r="L369" s="37"/>
      <c r="M369" s="37"/>
      <c r="N369" s="37"/>
      <c r="O369" s="37"/>
      <c r="P369" s="37"/>
      <c r="Q369" s="37"/>
      <c r="R369" s="37"/>
    </row>
    <row r="370" spans="1:18" ht="15.75" customHeight="1" x14ac:dyDescent="0.35">
      <c r="A370" s="37"/>
      <c r="B370" s="37"/>
      <c r="C370" s="37"/>
      <c r="D370" s="37"/>
      <c r="E370" s="37"/>
      <c r="F370" s="38"/>
      <c r="G370" s="37"/>
      <c r="H370" s="239"/>
      <c r="I370" s="37"/>
      <c r="J370" s="37"/>
      <c r="K370" s="37"/>
      <c r="L370" s="37"/>
      <c r="M370" s="37"/>
      <c r="N370" s="37"/>
      <c r="O370" s="37"/>
      <c r="P370" s="37"/>
      <c r="Q370" s="37"/>
      <c r="R370" s="37"/>
    </row>
    <row r="371" spans="1:18" ht="15.75" customHeight="1" x14ac:dyDescent="0.35">
      <c r="A371" s="37"/>
      <c r="B371" s="37"/>
      <c r="C371" s="37"/>
      <c r="D371" s="37"/>
      <c r="E371" s="37"/>
      <c r="F371" s="38"/>
      <c r="G371" s="37"/>
      <c r="H371" s="239"/>
      <c r="I371" s="37"/>
      <c r="J371" s="37"/>
      <c r="K371" s="37"/>
      <c r="L371" s="37"/>
      <c r="M371" s="37"/>
      <c r="N371" s="37"/>
      <c r="O371" s="37"/>
      <c r="P371" s="37"/>
      <c r="Q371" s="37"/>
      <c r="R371" s="37"/>
    </row>
    <row r="372" spans="1:18" ht="15.75" customHeight="1" x14ac:dyDescent="0.35">
      <c r="A372" s="37"/>
      <c r="B372" s="37"/>
      <c r="C372" s="37"/>
      <c r="D372" s="37"/>
      <c r="E372" s="37"/>
      <c r="F372" s="38"/>
      <c r="G372" s="37"/>
      <c r="H372" s="239"/>
      <c r="I372" s="37"/>
      <c r="J372" s="37"/>
      <c r="K372" s="37"/>
      <c r="L372" s="37"/>
      <c r="M372" s="37"/>
      <c r="N372" s="37"/>
      <c r="O372" s="37"/>
      <c r="P372" s="37"/>
      <c r="Q372" s="37"/>
      <c r="R372" s="37"/>
    </row>
    <row r="373" spans="1:18" ht="15.75" customHeight="1" x14ac:dyDescent="0.35">
      <c r="A373" s="37"/>
      <c r="B373" s="37"/>
      <c r="C373" s="37"/>
      <c r="D373" s="37"/>
      <c r="E373" s="37"/>
      <c r="F373" s="38"/>
      <c r="G373" s="37"/>
      <c r="H373" s="239"/>
      <c r="I373" s="37"/>
      <c r="J373" s="37"/>
      <c r="K373" s="37"/>
      <c r="L373" s="37"/>
      <c r="M373" s="37"/>
      <c r="N373" s="37"/>
      <c r="O373" s="37"/>
      <c r="P373" s="37"/>
      <c r="Q373" s="37"/>
      <c r="R373" s="37"/>
    </row>
    <row r="374" spans="1:18" ht="15.75" customHeight="1" x14ac:dyDescent="0.35">
      <c r="A374" s="37"/>
      <c r="B374" s="37"/>
      <c r="C374" s="37"/>
      <c r="D374" s="37"/>
      <c r="E374" s="37"/>
      <c r="F374" s="38"/>
      <c r="G374" s="37"/>
      <c r="H374" s="239"/>
      <c r="I374" s="37"/>
      <c r="J374" s="37"/>
      <c r="K374" s="37"/>
      <c r="L374" s="37"/>
      <c r="M374" s="37"/>
      <c r="N374" s="37"/>
      <c r="O374" s="37"/>
      <c r="P374" s="37"/>
      <c r="Q374" s="37"/>
      <c r="R374" s="37"/>
    </row>
    <row r="375" spans="1:18" ht="15.75" customHeight="1" x14ac:dyDescent="0.35">
      <c r="A375" s="37"/>
      <c r="B375" s="37"/>
      <c r="C375" s="37"/>
      <c r="D375" s="37"/>
      <c r="E375" s="37"/>
      <c r="F375" s="38"/>
      <c r="G375" s="37"/>
      <c r="H375" s="239"/>
      <c r="I375" s="37"/>
      <c r="J375" s="37"/>
      <c r="K375" s="37"/>
      <c r="L375" s="37"/>
      <c r="M375" s="37"/>
      <c r="N375" s="37"/>
      <c r="O375" s="37"/>
      <c r="P375" s="37"/>
      <c r="Q375" s="37"/>
      <c r="R375" s="37"/>
    </row>
    <row r="376" spans="1:18" ht="15.75" customHeight="1" x14ac:dyDescent="0.35">
      <c r="A376" s="37"/>
      <c r="B376" s="37"/>
      <c r="C376" s="37"/>
      <c r="D376" s="37"/>
      <c r="E376" s="37"/>
      <c r="F376" s="38"/>
      <c r="G376" s="37"/>
      <c r="H376" s="239"/>
      <c r="I376" s="37"/>
      <c r="J376" s="37"/>
      <c r="K376" s="37"/>
      <c r="L376" s="37"/>
      <c r="M376" s="37"/>
      <c r="N376" s="37"/>
      <c r="O376" s="37"/>
      <c r="P376" s="37"/>
      <c r="Q376" s="37"/>
      <c r="R376" s="37"/>
    </row>
    <row r="377" spans="1:18" ht="15.75" customHeight="1" x14ac:dyDescent="0.35">
      <c r="A377" s="37"/>
      <c r="B377" s="37"/>
      <c r="C377" s="37"/>
      <c r="D377" s="37"/>
      <c r="E377" s="37"/>
      <c r="F377" s="38"/>
      <c r="G377" s="37"/>
      <c r="H377" s="239"/>
      <c r="I377" s="37"/>
      <c r="J377" s="37"/>
      <c r="K377" s="37"/>
      <c r="L377" s="37"/>
      <c r="M377" s="37"/>
      <c r="N377" s="37"/>
      <c r="O377" s="37"/>
      <c r="P377" s="37"/>
      <c r="Q377" s="37"/>
      <c r="R377" s="37"/>
    </row>
    <row r="378" spans="1:18" ht="15.75" customHeight="1" x14ac:dyDescent="0.35">
      <c r="A378" s="37"/>
      <c r="B378" s="37"/>
      <c r="C378" s="37"/>
      <c r="D378" s="37"/>
      <c r="E378" s="37"/>
      <c r="F378" s="38"/>
      <c r="G378" s="37"/>
      <c r="H378" s="239"/>
      <c r="I378" s="37"/>
      <c r="J378" s="37"/>
      <c r="K378" s="37"/>
      <c r="L378" s="37"/>
      <c r="M378" s="37"/>
      <c r="N378" s="37"/>
      <c r="O378" s="37"/>
      <c r="P378" s="37"/>
      <c r="Q378" s="37"/>
      <c r="R378" s="37"/>
    </row>
    <row r="379" spans="1:18" ht="15.75" customHeight="1" x14ac:dyDescent="0.35">
      <c r="A379" s="37"/>
      <c r="B379" s="37"/>
      <c r="C379" s="37"/>
      <c r="D379" s="37"/>
      <c r="E379" s="37"/>
      <c r="F379" s="38"/>
      <c r="G379" s="37"/>
      <c r="H379" s="239"/>
      <c r="I379" s="37"/>
      <c r="J379" s="37"/>
      <c r="K379" s="37"/>
      <c r="L379" s="37"/>
      <c r="M379" s="37"/>
      <c r="N379" s="37"/>
      <c r="O379" s="37"/>
      <c r="P379" s="37"/>
      <c r="Q379" s="37"/>
      <c r="R379" s="37"/>
    </row>
    <row r="380" spans="1:18" ht="15.75" customHeight="1" x14ac:dyDescent="0.35">
      <c r="A380" s="37"/>
      <c r="B380" s="37"/>
      <c r="C380" s="37"/>
      <c r="D380" s="37"/>
      <c r="E380" s="37"/>
      <c r="F380" s="38"/>
      <c r="G380" s="37"/>
      <c r="H380" s="239"/>
      <c r="I380" s="37"/>
      <c r="J380" s="37"/>
      <c r="K380" s="37"/>
      <c r="L380" s="37"/>
      <c r="M380" s="37"/>
      <c r="N380" s="37"/>
      <c r="O380" s="37"/>
      <c r="P380" s="37"/>
      <c r="Q380" s="37"/>
      <c r="R380" s="37"/>
    </row>
    <row r="381" spans="1:18" ht="15.75" customHeight="1" x14ac:dyDescent="0.35">
      <c r="A381" s="37"/>
      <c r="B381" s="37"/>
      <c r="C381" s="37"/>
      <c r="D381" s="37"/>
      <c r="E381" s="37"/>
      <c r="F381" s="38"/>
      <c r="G381" s="37"/>
      <c r="H381" s="239"/>
      <c r="I381" s="37"/>
      <c r="J381" s="37"/>
      <c r="K381" s="37"/>
      <c r="L381" s="37"/>
      <c r="M381" s="37"/>
      <c r="N381" s="37"/>
      <c r="O381" s="37"/>
      <c r="P381" s="37"/>
      <c r="Q381" s="37"/>
      <c r="R381" s="37"/>
    </row>
    <row r="382" spans="1:18" ht="15.75" customHeight="1" x14ac:dyDescent="0.35">
      <c r="A382" s="37"/>
      <c r="B382" s="37"/>
      <c r="C382" s="37"/>
      <c r="D382" s="37"/>
      <c r="E382" s="37"/>
      <c r="F382" s="38"/>
      <c r="G382" s="37"/>
      <c r="H382" s="239"/>
      <c r="I382" s="37"/>
      <c r="J382" s="37"/>
      <c r="K382" s="37"/>
      <c r="L382" s="37"/>
      <c r="M382" s="37"/>
      <c r="N382" s="37"/>
      <c r="O382" s="37"/>
      <c r="P382" s="37"/>
      <c r="Q382" s="37"/>
      <c r="R382" s="37"/>
    </row>
    <row r="383" spans="1:18" ht="15.75" customHeight="1" x14ac:dyDescent="0.35">
      <c r="A383" s="37"/>
      <c r="B383" s="37"/>
      <c r="C383" s="37"/>
      <c r="D383" s="37"/>
      <c r="E383" s="37"/>
      <c r="F383" s="38"/>
      <c r="G383" s="37"/>
      <c r="H383" s="239"/>
      <c r="I383" s="37"/>
      <c r="J383" s="37"/>
      <c r="K383" s="37"/>
      <c r="L383" s="37"/>
      <c r="M383" s="37"/>
      <c r="N383" s="37"/>
      <c r="O383" s="37"/>
      <c r="P383" s="37"/>
      <c r="Q383" s="37"/>
      <c r="R383" s="37"/>
    </row>
    <row r="384" spans="1:18" ht="15.75" customHeight="1" x14ac:dyDescent="0.35">
      <c r="A384" s="37"/>
      <c r="B384" s="37"/>
      <c r="C384" s="37"/>
      <c r="D384" s="37"/>
      <c r="E384" s="37"/>
      <c r="F384" s="38"/>
      <c r="G384" s="37"/>
      <c r="H384" s="239"/>
      <c r="I384" s="37"/>
      <c r="J384" s="37"/>
      <c r="K384" s="37"/>
      <c r="L384" s="37"/>
      <c r="M384" s="37"/>
      <c r="N384" s="37"/>
      <c r="O384" s="37"/>
      <c r="P384" s="37"/>
      <c r="Q384" s="37"/>
      <c r="R384" s="37"/>
    </row>
    <row r="385" spans="1:18" ht="15.75" customHeight="1" x14ac:dyDescent="0.35">
      <c r="A385" s="37"/>
      <c r="B385" s="37"/>
      <c r="C385" s="37"/>
      <c r="D385" s="37"/>
      <c r="E385" s="37"/>
      <c r="F385" s="38"/>
      <c r="G385" s="37"/>
      <c r="H385" s="239"/>
      <c r="I385" s="37"/>
      <c r="J385" s="37"/>
      <c r="K385" s="37"/>
      <c r="L385" s="37"/>
      <c r="M385" s="37"/>
      <c r="N385" s="37"/>
      <c r="O385" s="37"/>
      <c r="P385" s="37"/>
      <c r="Q385" s="37"/>
      <c r="R385" s="37"/>
    </row>
    <row r="386" spans="1:18" ht="15.75" customHeight="1" x14ac:dyDescent="0.35">
      <c r="A386" s="37"/>
      <c r="B386" s="37"/>
      <c r="C386" s="37"/>
      <c r="D386" s="37"/>
      <c r="E386" s="37"/>
      <c r="F386" s="38"/>
      <c r="G386" s="37"/>
      <c r="H386" s="239"/>
      <c r="I386" s="37"/>
      <c r="J386" s="37"/>
      <c r="K386" s="37"/>
      <c r="L386" s="37"/>
      <c r="M386" s="37"/>
      <c r="N386" s="37"/>
      <c r="O386" s="37"/>
      <c r="P386" s="37"/>
      <c r="Q386" s="37"/>
      <c r="R386" s="37"/>
    </row>
    <row r="387" spans="1:18" ht="15.75" customHeight="1" x14ac:dyDescent="0.35">
      <c r="A387" s="37"/>
      <c r="B387" s="37"/>
      <c r="C387" s="37"/>
      <c r="D387" s="37"/>
      <c r="E387" s="37"/>
      <c r="F387" s="38"/>
      <c r="G387" s="37"/>
      <c r="H387" s="239"/>
      <c r="I387" s="37"/>
      <c r="J387" s="37"/>
      <c r="K387" s="37"/>
      <c r="L387" s="37"/>
      <c r="M387" s="37"/>
      <c r="N387" s="37"/>
      <c r="O387" s="37"/>
      <c r="P387" s="37"/>
      <c r="Q387" s="37"/>
      <c r="R387" s="37"/>
    </row>
    <row r="388" spans="1:18" ht="15.75" customHeight="1" x14ac:dyDescent="0.35">
      <c r="A388" s="37"/>
      <c r="B388" s="37"/>
      <c r="C388" s="37"/>
      <c r="D388" s="37"/>
      <c r="E388" s="37"/>
      <c r="F388" s="38"/>
      <c r="G388" s="37"/>
      <c r="H388" s="239"/>
      <c r="I388" s="37"/>
      <c r="J388" s="37"/>
      <c r="K388" s="37"/>
      <c r="L388" s="37"/>
      <c r="M388" s="37"/>
      <c r="N388" s="37"/>
      <c r="O388" s="37"/>
      <c r="P388" s="37"/>
      <c r="Q388" s="37"/>
      <c r="R388" s="37"/>
    </row>
    <row r="389" spans="1:18" ht="15.75" customHeight="1" x14ac:dyDescent="0.35">
      <c r="A389" s="37"/>
      <c r="B389" s="37"/>
      <c r="C389" s="37"/>
      <c r="D389" s="37"/>
      <c r="E389" s="37"/>
      <c r="F389" s="38"/>
      <c r="G389" s="37"/>
      <c r="H389" s="239"/>
      <c r="I389" s="37"/>
      <c r="J389" s="37"/>
      <c r="K389" s="37"/>
      <c r="L389" s="37"/>
      <c r="M389" s="37"/>
      <c r="N389" s="37"/>
      <c r="O389" s="37"/>
      <c r="P389" s="37"/>
      <c r="Q389" s="37"/>
      <c r="R389" s="37"/>
    </row>
    <row r="390" spans="1:18" ht="15.75" customHeight="1" x14ac:dyDescent="0.35">
      <c r="A390" s="37"/>
      <c r="B390" s="37"/>
      <c r="C390" s="37"/>
      <c r="D390" s="37"/>
      <c r="E390" s="37"/>
      <c r="F390" s="38"/>
      <c r="G390" s="37"/>
      <c r="H390" s="239"/>
      <c r="I390" s="37"/>
      <c r="J390" s="37"/>
      <c r="K390" s="37"/>
      <c r="L390" s="37"/>
      <c r="M390" s="37"/>
      <c r="N390" s="37"/>
      <c r="O390" s="37"/>
      <c r="P390" s="37"/>
      <c r="Q390" s="37"/>
      <c r="R390" s="37"/>
    </row>
    <row r="391" spans="1:18" ht="15.75" customHeight="1" x14ac:dyDescent="0.35">
      <c r="A391" s="37"/>
      <c r="B391" s="37"/>
      <c r="C391" s="37"/>
      <c r="D391" s="37"/>
      <c r="E391" s="37"/>
      <c r="F391" s="38"/>
      <c r="G391" s="37"/>
      <c r="H391" s="239"/>
      <c r="I391" s="37"/>
      <c r="J391" s="37"/>
      <c r="K391" s="37"/>
      <c r="L391" s="37"/>
      <c r="M391" s="37"/>
      <c r="N391" s="37"/>
      <c r="O391" s="37"/>
      <c r="P391" s="37"/>
      <c r="Q391" s="37"/>
      <c r="R391" s="37"/>
    </row>
    <row r="392" spans="1:18" ht="15.75" customHeight="1" x14ac:dyDescent="0.35">
      <c r="A392" s="37"/>
      <c r="B392" s="37"/>
      <c r="C392" s="37"/>
      <c r="D392" s="37"/>
      <c r="E392" s="37"/>
      <c r="F392" s="38"/>
      <c r="G392" s="37"/>
      <c r="H392" s="239"/>
      <c r="I392" s="37"/>
      <c r="J392" s="37"/>
      <c r="K392" s="37"/>
      <c r="L392" s="37"/>
      <c r="M392" s="37"/>
      <c r="N392" s="37"/>
      <c r="O392" s="37"/>
      <c r="P392" s="37"/>
      <c r="Q392" s="37"/>
      <c r="R392" s="37"/>
    </row>
    <row r="393" spans="1:18" ht="15.75" customHeight="1" x14ac:dyDescent="0.35">
      <c r="A393" s="37"/>
      <c r="B393" s="37"/>
      <c r="C393" s="37"/>
      <c r="D393" s="37"/>
      <c r="E393" s="37"/>
      <c r="F393" s="38"/>
      <c r="G393" s="37"/>
      <c r="H393" s="239"/>
      <c r="I393" s="37"/>
      <c r="J393" s="37"/>
      <c r="K393" s="37"/>
      <c r="L393" s="37"/>
      <c r="M393" s="37"/>
      <c r="N393" s="37"/>
      <c r="O393" s="37"/>
      <c r="P393" s="37"/>
      <c r="Q393" s="37"/>
      <c r="R393" s="37"/>
    </row>
    <row r="394" spans="1:18" ht="15.75" customHeight="1" x14ac:dyDescent="0.35">
      <c r="A394" s="37"/>
      <c r="B394" s="37"/>
      <c r="C394" s="37"/>
      <c r="D394" s="37"/>
      <c r="E394" s="37"/>
      <c r="F394" s="38"/>
      <c r="G394" s="37"/>
      <c r="H394" s="239"/>
      <c r="I394" s="37"/>
      <c r="J394" s="37"/>
      <c r="K394" s="37"/>
      <c r="L394" s="37"/>
      <c r="M394" s="37"/>
      <c r="N394" s="37"/>
      <c r="O394" s="37"/>
      <c r="P394" s="37"/>
      <c r="Q394" s="37"/>
      <c r="R394" s="37"/>
    </row>
    <row r="395" spans="1:18" ht="15.75" customHeight="1" x14ac:dyDescent="0.35">
      <c r="A395" s="37"/>
      <c r="B395" s="37"/>
      <c r="C395" s="37"/>
      <c r="D395" s="37"/>
      <c r="E395" s="37"/>
      <c r="F395" s="38"/>
      <c r="G395" s="37"/>
      <c r="H395" s="239"/>
      <c r="I395" s="37"/>
      <c r="J395" s="37"/>
      <c r="K395" s="37"/>
      <c r="L395" s="37"/>
      <c r="M395" s="37"/>
      <c r="N395" s="37"/>
      <c r="O395" s="37"/>
      <c r="P395" s="37"/>
      <c r="Q395" s="37"/>
      <c r="R395" s="37"/>
    </row>
    <row r="396" spans="1:18" ht="15.75" customHeight="1" x14ac:dyDescent="0.35">
      <c r="A396" s="37"/>
      <c r="B396" s="37"/>
      <c r="C396" s="37"/>
      <c r="D396" s="37"/>
      <c r="E396" s="37"/>
      <c r="F396" s="38"/>
      <c r="G396" s="37"/>
      <c r="H396" s="239"/>
      <c r="I396" s="37"/>
      <c r="J396" s="37"/>
      <c r="K396" s="37"/>
      <c r="L396" s="37"/>
      <c r="M396" s="37"/>
      <c r="N396" s="37"/>
      <c r="O396" s="37"/>
      <c r="P396" s="37"/>
      <c r="Q396" s="37"/>
      <c r="R396" s="37"/>
    </row>
    <row r="397" spans="1:18" ht="15.75" customHeight="1" x14ac:dyDescent="0.35">
      <c r="A397" s="37"/>
      <c r="B397" s="37"/>
      <c r="C397" s="37"/>
      <c r="D397" s="37"/>
      <c r="E397" s="37"/>
      <c r="F397" s="38"/>
      <c r="G397" s="37"/>
      <c r="H397" s="239"/>
      <c r="I397" s="37"/>
      <c r="J397" s="37"/>
      <c r="K397" s="37"/>
      <c r="L397" s="37"/>
      <c r="M397" s="37"/>
      <c r="N397" s="37"/>
      <c r="O397" s="37"/>
      <c r="P397" s="37"/>
      <c r="Q397" s="37"/>
      <c r="R397" s="37"/>
    </row>
    <row r="398" spans="1:18" ht="15.75" customHeight="1" x14ac:dyDescent="0.35">
      <c r="A398" s="37"/>
      <c r="B398" s="37"/>
      <c r="C398" s="37"/>
      <c r="D398" s="37"/>
      <c r="E398" s="37"/>
      <c r="F398" s="38"/>
      <c r="G398" s="37"/>
      <c r="H398" s="239"/>
      <c r="I398" s="37"/>
      <c r="J398" s="37"/>
      <c r="K398" s="37"/>
      <c r="L398" s="37"/>
      <c r="M398" s="37"/>
      <c r="N398" s="37"/>
      <c r="O398" s="37"/>
      <c r="P398" s="37"/>
      <c r="Q398" s="37"/>
      <c r="R398" s="37"/>
    </row>
    <row r="399" spans="1:18" ht="15.75" customHeight="1" x14ac:dyDescent="0.35">
      <c r="A399" s="37"/>
      <c r="B399" s="37"/>
      <c r="C399" s="37"/>
      <c r="D399" s="37"/>
      <c r="E399" s="37"/>
      <c r="F399" s="38"/>
      <c r="G399" s="37"/>
      <c r="H399" s="239"/>
      <c r="I399" s="37"/>
      <c r="J399" s="37"/>
      <c r="K399" s="37"/>
      <c r="L399" s="37"/>
      <c r="M399" s="37"/>
      <c r="N399" s="37"/>
      <c r="O399" s="37"/>
      <c r="P399" s="37"/>
      <c r="Q399" s="37"/>
      <c r="R399" s="37"/>
    </row>
    <row r="400" spans="1:18" ht="15.75" customHeight="1" x14ac:dyDescent="0.35">
      <c r="A400" s="37"/>
      <c r="B400" s="37"/>
      <c r="C400" s="37"/>
      <c r="D400" s="37"/>
      <c r="E400" s="37"/>
      <c r="F400" s="38"/>
      <c r="G400" s="37"/>
      <c r="H400" s="239"/>
      <c r="I400" s="37"/>
      <c r="J400" s="37"/>
      <c r="K400" s="37"/>
      <c r="L400" s="37"/>
      <c r="M400" s="37"/>
      <c r="N400" s="37"/>
      <c r="O400" s="37"/>
      <c r="P400" s="37"/>
      <c r="Q400" s="37"/>
      <c r="R400" s="37"/>
    </row>
    <row r="401" spans="1:18" ht="15.75" customHeight="1" x14ac:dyDescent="0.35">
      <c r="A401" s="37"/>
      <c r="B401" s="37"/>
      <c r="C401" s="37"/>
      <c r="D401" s="37"/>
      <c r="E401" s="37"/>
      <c r="F401" s="38"/>
      <c r="G401" s="37"/>
      <c r="H401" s="239"/>
      <c r="I401" s="37"/>
      <c r="J401" s="37"/>
      <c r="K401" s="37"/>
      <c r="L401" s="37"/>
      <c r="M401" s="37"/>
      <c r="N401" s="37"/>
      <c r="O401" s="37"/>
      <c r="P401" s="37"/>
      <c r="Q401" s="37"/>
      <c r="R401" s="37"/>
    </row>
    <row r="402" spans="1:18" ht="15.75" customHeight="1" x14ac:dyDescent="0.35">
      <c r="A402" s="37"/>
      <c r="B402" s="37"/>
      <c r="C402" s="37"/>
      <c r="D402" s="37"/>
      <c r="E402" s="37"/>
      <c r="F402" s="38"/>
      <c r="G402" s="37"/>
      <c r="H402" s="239"/>
      <c r="I402" s="37"/>
      <c r="J402" s="37"/>
      <c r="K402" s="37"/>
      <c r="L402" s="37"/>
      <c r="M402" s="37"/>
      <c r="N402" s="37"/>
      <c r="O402" s="37"/>
      <c r="P402" s="37"/>
      <c r="Q402" s="37"/>
      <c r="R402" s="37"/>
    </row>
    <row r="403" spans="1:18" ht="15.75" customHeight="1" x14ac:dyDescent="0.35">
      <c r="A403" s="37"/>
      <c r="B403" s="37"/>
      <c r="C403" s="37"/>
      <c r="D403" s="37"/>
      <c r="E403" s="37"/>
      <c r="F403" s="38"/>
      <c r="G403" s="37"/>
      <c r="H403" s="239"/>
      <c r="I403" s="37"/>
      <c r="J403" s="37"/>
      <c r="K403" s="37"/>
      <c r="L403" s="37"/>
      <c r="M403" s="37"/>
      <c r="N403" s="37"/>
      <c r="O403" s="37"/>
      <c r="P403" s="37"/>
      <c r="Q403" s="37"/>
      <c r="R403" s="37"/>
    </row>
    <row r="404" spans="1:18" ht="15.75" customHeight="1" x14ac:dyDescent="0.35">
      <c r="A404" s="37"/>
      <c r="B404" s="37"/>
      <c r="C404" s="37"/>
      <c r="D404" s="37"/>
      <c r="E404" s="37"/>
      <c r="F404" s="38"/>
      <c r="G404" s="37"/>
      <c r="H404" s="239"/>
      <c r="I404" s="37"/>
      <c r="J404" s="37"/>
      <c r="K404" s="37"/>
      <c r="L404" s="37"/>
      <c r="M404" s="37"/>
      <c r="N404" s="37"/>
      <c r="O404" s="37"/>
      <c r="P404" s="37"/>
      <c r="Q404" s="37"/>
      <c r="R404" s="37"/>
    </row>
    <row r="405" spans="1:18" ht="15.75" customHeight="1" x14ac:dyDescent="0.35">
      <c r="A405" s="37"/>
      <c r="B405" s="37"/>
      <c r="C405" s="37"/>
      <c r="D405" s="37"/>
      <c r="E405" s="37"/>
      <c r="F405" s="38"/>
      <c r="G405" s="37"/>
      <c r="H405" s="239"/>
      <c r="I405" s="37"/>
      <c r="J405" s="37"/>
      <c r="K405" s="37"/>
      <c r="L405" s="37"/>
      <c r="M405" s="37"/>
      <c r="N405" s="37"/>
      <c r="O405" s="37"/>
      <c r="P405" s="37"/>
      <c r="Q405" s="37"/>
      <c r="R405" s="37"/>
    </row>
    <row r="406" spans="1:18" ht="15.75" customHeight="1" x14ac:dyDescent="0.35">
      <c r="A406" s="37"/>
      <c r="B406" s="37"/>
      <c r="C406" s="37"/>
      <c r="D406" s="37"/>
      <c r="E406" s="37"/>
      <c r="F406" s="38"/>
      <c r="G406" s="37"/>
      <c r="H406" s="239"/>
      <c r="I406" s="37"/>
      <c r="J406" s="37"/>
      <c r="K406" s="37"/>
      <c r="L406" s="37"/>
      <c r="M406" s="37"/>
      <c r="N406" s="37"/>
      <c r="O406" s="37"/>
      <c r="P406" s="37"/>
      <c r="Q406" s="37"/>
      <c r="R406" s="37"/>
    </row>
    <row r="407" spans="1:18" ht="15.75" customHeight="1" x14ac:dyDescent="0.35">
      <c r="A407" s="37"/>
      <c r="B407" s="37"/>
      <c r="C407" s="37"/>
      <c r="D407" s="37"/>
      <c r="E407" s="37"/>
      <c r="F407" s="38"/>
      <c r="G407" s="37"/>
      <c r="H407" s="239"/>
      <c r="I407" s="37"/>
      <c r="J407" s="37"/>
      <c r="K407" s="37"/>
      <c r="L407" s="37"/>
      <c r="M407" s="37"/>
      <c r="N407" s="37"/>
      <c r="O407" s="37"/>
      <c r="P407" s="37"/>
      <c r="Q407" s="37"/>
      <c r="R407" s="37"/>
    </row>
    <row r="408" spans="1:18" ht="15.75" customHeight="1" x14ac:dyDescent="0.35">
      <c r="A408" s="37"/>
      <c r="B408" s="37"/>
      <c r="C408" s="37"/>
      <c r="D408" s="37"/>
      <c r="E408" s="37"/>
      <c r="F408" s="38"/>
      <c r="G408" s="37"/>
      <c r="H408" s="239"/>
      <c r="I408" s="37"/>
      <c r="J408" s="37"/>
      <c r="K408" s="37"/>
      <c r="L408" s="37"/>
      <c r="M408" s="37"/>
      <c r="N408" s="37"/>
      <c r="O408" s="37"/>
      <c r="P408" s="37"/>
      <c r="Q408" s="37"/>
      <c r="R408" s="37"/>
    </row>
    <row r="409" spans="1:18" ht="15.75" customHeight="1" x14ac:dyDescent="0.35">
      <c r="A409" s="37"/>
      <c r="B409" s="37"/>
      <c r="C409" s="37"/>
      <c r="D409" s="37"/>
      <c r="E409" s="37"/>
      <c r="F409" s="38"/>
      <c r="G409" s="37"/>
      <c r="H409" s="239"/>
      <c r="I409" s="37"/>
      <c r="J409" s="37"/>
      <c r="K409" s="37"/>
      <c r="L409" s="37"/>
      <c r="M409" s="37"/>
      <c r="N409" s="37"/>
      <c r="O409" s="37"/>
      <c r="P409" s="37"/>
      <c r="Q409" s="37"/>
      <c r="R409" s="37"/>
    </row>
    <row r="410" spans="1:18" ht="15.75" customHeight="1" x14ac:dyDescent="0.35">
      <c r="A410" s="37"/>
      <c r="B410" s="37"/>
      <c r="C410" s="37"/>
      <c r="D410" s="37"/>
      <c r="E410" s="37"/>
      <c r="F410" s="38"/>
      <c r="G410" s="37"/>
      <c r="H410" s="239"/>
      <c r="I410" s="37"/>
      <c r="J410" s="37"/>
      <c r="K410" s="37"/>
      <c r="L410" s="37"/>
      <c r="M410" s="37"/>
      <c r="N410" s="37"/>
      <c r="O410" s="37"/>
      <c r="P410" s="37"/>
      <c r="Q410" s="37"/>
      <c r="R410" s="37"/>
    </row>
    <row r="411" spans="1:18" ht="15.75" customHeight="1" x14ac:dyDescent="0.35">
      <c r="A411" s="37"/>
      <c r="B411" s="37"/>
      <c r="C411" s="37"/>
      <c r="D411" s="37"/>
      <c r="E411" s="37"/>
      <c r="F411" s="38"/>
      <c r="G411" s="37"/>
      <c r="H411" s="239"/>
      <c r="I411" s="37"/>
      <c r="J411" s="37"/>
      <c r="K411" s="37"/>
      <c r="L411" s="37"/>
      <c r="M411" s="37"/>
      <c r="N411" s="37"/>
      <c r="O411" s="37"/>
      <c r="P411" s="37"/>
      <c r="Q411" s="37"/>
      <c r="R411" s="37"/>
    </row>
    <row r="412" spans="1:18" ht="15.75" customHeight="1" x14ac:dyDescent="0.35">
      <c r="A412" s="37"/>
      <c r="B412" s="37"/>
      <c r="C412" s="37"/>
      <c r="D412" s="37"/>
      <c r="E412" s="37"/>
      <c r="F412" s="38"/>
      <c r="G412" s="37"/>
      <c r="H412" s="239"/>
      <c r="I412" s="37"/>
      <c r="J412" s="37"/>
      <c r="K412" s="37"/>
      <c r="L412" s="37"/>
      <c r="M412" s="37"/>
      <c r="N412" s="37"/>
      <c r="O412" s="37"/>
      <c r="P412" s="37"/>
      <c r="Q412" s="37"/>
      <c r="R412" s="37"/>
    </row>
    <row r="413" spans="1:18" ht="15.75" customHeight="1" x14ac:dyDescent="0.35">
      <c r="A413" s="37"/>
      <c r="B413" s="37"/>
      <c r="C413" s="37"/>
      <c r="D413" s="37"/>
      <c r="E413" s="37"/>
      <c r="F413" s="38"/>
      <c r="G413" s="37"/>
      <c r="H413" s="239"/>
      <c r="I413" s="37"/>
      <c r="J413" s="37"/>
      <c r="K413" s="37"/>
      <c r="L413" s="37"/>
      <c r="M413" s="37"/>
      <c r="N413" s="37"/>
      <c r="O413" s="37"/>
      <c r="P413" s="37"/>
      <c r="Q413" s="37"/>
      <c r="R413" s="37"/>
    </row>
    <row r="414" spans="1:18" ht="15.75" customHeight="1" x14ac:dyDescent="0.35">
      <c r="A414" s="37"/>
      <c r="B414" s="37"/>
      <c r="C414" s="37"/>
      <c r="D414" s="37"/>
      <c r="E414" s="37"/>
      <c r="F414" s="38"/>
      <c r="G414" s="37"/>
      <c r="H414" s="239"/>
      <c r="I414" s="37"/>
      <c r="J414" s="37"/>
      <c r="K414" s="37"/>
      <c r="L414" s="37"/>
      <c r="M414" s="37"/>
      <c r="N414" s="37"/>
      <c r="O414" s="37"/>
      <c r="P414" s="37"/>
      <c r="Q414" s="37"/>
      <c r="R414" s="37"/>
    </row>
    <row r="415" spans="1:18" ht="15.75" customHeight="1" x14ac:dyDescent="0.35">
      <c r="A415" s="37"/>
      <c r="B415" s="37"/>
      <c r="C415" s="37"/>
      <c r="D415" s="37"/>
      <c r="E415" s="37"/>
      <c r="F415" s="38"/>
      <c r="G415" s="37"/>
      <c r="H415" s="239"/>
      <c r="I415" s="37"/>
      <c r="J415" s="37"/>
      <c r="K415" s="37"/>
      <c r="L415" s="37"/>
      <c r="M415" s="37"/>
      <c r="N415" s="37"/>
      <c r="O415" s="37"/>
      <c r="P415" s="37"/>
      <c r="Q415" s="37"/>
      <c r="R415" s="37"/>
    </row>
    <row r="416" spans="1:18" ht="15.75" customHeight="1" x14ac:dyDescent="0.35">
      <c r="A416" s="37"/>
      <c r="B416" s="37"/>
      <c r="C416" s="37"/>
      <c r="D416" s="37"/>
      <c r="E416" s="37"/>
      <c r="F416" s="38"/>
      <c r="G416" s="37"/>
      <c r="H416" s="239"/>
      <c r="I416" s="37"/>
      <c r="J416" s="37"/>
      <c r="K416" s="37"/>
      <c r="L416" s="37"/>
      <c r="M416" s="37"/>
      <c r="N416" s="37"/>
      <c r="O416" s="37"/>
      <c r="P416" s="37"/>
      <c r="Q416" s="37"/>
      <c r="R416" s="37"/>
    </row>
    <row r="417" spans="1:18" ht="15.75" customHeight="1" x14ac:dyDescent="0.35">
      <c r="A417" s="37"/>
      <c r="B417" s="37"/>
      <c r="C417" s="37"/>
      <c r="D417" s="37"/>
      <c r="E417" s="37"/>
      <c r="F417" s="38"/>
      <c r="G417" s="37"/>
      <c r="H417" s="239"/>
      <c r="I417" s="37"/>
      <c r="J417" s="37"/>
      <c r="K417" s="37"/>
      <c r="L417" s="37"/>
      <c r="M417" s="37"/>
      <c r="N417" s="37"/>
      <c r="O417" s="37"/>
      <c r="P417" s="37"/>
      <c r="Q417" s="37"/>
      <c r="R417" s="37"/>
    </row>
    <row r="418" spans="1:18" ht="15.75" customHeight="1" x14ac:dyDescent="0.35">
      <c r="A418" s="37"/>
      <c r="B418" s="37"/>
      <c r="C418" s="37"/>
      <c r="D418" s="37"/>
      <c r="E418" s="37"/>
      <c r="F418" s="38"/>
      <c r="G418" s="37"/>
      <c r="H418" s="239"/>
      <c r="I418" s="37"/>
      <c r="J418" s="37"/>
      <c r="K418" s="37"/>
      <c r="L418" s="37"/>
      <c r="M418" s="37"/>
      <c r="N418" s="37"/>
      <c r="O418" s="37"/>
      <c r="P418" s="37"/>
      <c r="Q418" s="37"/>
      <c r="R418" s="37"/>
    </row>
    <row r="419" spans="1:18" ht="15.75" customHeight="1" x14ac:dyDescent="0.35">
      <c r="A419" s="37"/>
      <c r="B419" s="37"/>
      <c r="C419" s="37"/>
      <c r="D419" s="37"/>
      <c r="E419" s="37"/>
      <c r="F419" s="38"/>
      <c r="G419" s="37"/>
      <c r="H419" s="239"/>
      <c r="I419" s="37"/>
      <c r="J419" s="37"/>
      <c r="K419" s="37"/>
      <c r="L419" s="37"/>
      <c r="M419" s="37"/>
      <c r="N419" s="37"/>
      <c r="O419" s="37"/>
      <c r="P419" s="37"/>
      <c r="Q419" s="37"/>
      <c r="R419" s="37"/>
    </row>
    <row r="420" spans="1:18" ht="15.75" customHeight="1" x14ac:dyDescent="0.35">
      <c r="A420" s="37"/>
      <c r="B420" s="37"/>
      <c r="C420" s="37"/>
      <c r="D420" s="37"/>
      <c r="E420" s="37"/>
      <c r="F420" s="38"/>
      <c r="G420" s="37"/>
      <c r="H420" s="239"/>
      <c r="I420" s="37"/>
      <c r="J420" s="37"/>
      <c r="K420" s="37"/>
      <c r="L420" s="37"/>
      <c r="M420" s="37"/>
      <c r="N420" s="37"/>
      <c r="O420" s="37"/>
      <c r="P420" s="37"/>
      <c r="Q420" s="37"/>
      <c r="R420" s="37"/>
    </row>
    <row r="421" spans="1:18" ht="15.75" customHeight="1" x14ac:dyDescent="0.35">
      <c r="A421" s="37"/>
      <c r="B421" s="37"/>
      <c r="C421" s="37"/>
      <c r="D421" s="37"/>
      <c r="E421" s="37"/>
      <c r="F421" s="38"/>
      <c r="G421" s="37"/>
      <c r="H421" s="239"/>
      <c r="I421" s="37"/>
      <c r="J421" s="37"/>
      <c r="K421" s="37"/>
      <c r="L421" s="37"/>
      <c r="M421" s="37"/>
      <c r="N421" s="37"/>
      <c r="O421" s="37"/>
      <c r="P421" s="37"/>
      <c r="Q421" s="37"/>
      <c r="R421" s="37"/>
    </row>
    <row r="422" spans="1:18" ht="15.75" customHeight="1" x14ac:dyDescent="0.35">
      <c r="A422" s="37"/>
      <c r="B422" s="37"/>
      <c r="C422" s="37"/>
      <c r="D422" s="37"/>
      <c r="E422" s="37"/>
      <c r="F422" s="38"/>
      <c r="G422" s="37"/>
      <c r="H422" s="239"/>
      <c r="I422" s="37"/>
      <c r="J422" s="37"/>
      <c r="K422" s="37"/>
      <c r="L422" s="37"/>
      <c r="M422" s="37"/>
      <c r="N422" s="37"/>
      <c r="O422" s="37"/>
      <c r="P422" s="37"/>
      <c r="Q422" s="37"/>
      <c r="R422" s="37"/>
    </row>
    <row r="423" spans="1:18" ht="15.75" customHeight="1" x14ac:dyDescent="0.35">
      <c r="A423" s="37"/>
      <c r="B423" s="37"/>
      <c r="C423" s="37"/>
      <c r="D423" s="37"/>
      <c r="E423" s="37"/>
      <c r="F423" s="38"/>
      <c r="G423" s="37"/>
      <c r="H423" s="239"/>
      <c r="I423" s="37"/>
      <c r="J423" s="37"/>
      <c r="K423" s="37"/>
      <c r="L423" s="37"/>
      <c r="M423" s="37"/>
      <c r="N423" s="37"/>
      <c r="O423" s="37"/>
      <c r="P423" s="37"/>
      <c r="Q423" s="37"/>
      <c r="R423" s="37"/>
    </row>
    <row r="424" spans="1:18" ht="15.75" customHeight="1" x14ac:dyDescent="0.35">
      <c r="A424" s="37"/>
      <c r="B424" s="37"/>
      <c r="C424" s="37"/>
      <c r="D424" s="37"/>
      <c r="E424" s="37"/>
      <c r="F424" s="38"/>
      <c r="G424" s="37"/>
      <c r="H424" s="239"/>
      <c r="I424" s="37"/>
      <c r="J424" s="37"/>
      <c r="K424" s="37"/>
      <c r="L424" s="37"/>
      <c r="M424" s="37"/>
      <c r="N424" s="37"/>
      <c r="O424" s="37"/>
      <c r="P424" s="37"/>
      <c r="Q424" s="37"/>
      <c r="R424" s="37"/>
    </row>
    <row r="425" spans="1:18" ht="15.75" customHeight="1" x14ac:dyDescent="0.35">
      <c r="A425" s="37"/>
      <c r="B425" s="37"/>
      <c r="C425" s="37"/>
      <c r="D425" s="37"/>
      <c r="E425" s="37"/>
      <c r="F425" s="38"/>
      <c r="G425" s="37"/>
      <c r="H425" s="239"/>
      <c r="I425" s="37"/>
      <c r="J425" s="37"/>
      <c r="K425" s="37"/>
      <c r="L425" s="37"/>
      <c r="M425" s="37"/>
      <c r="N425" s="37"/>
      <c r="O425" s="37"/>
      <c r="P425" s="37"/>
      <c r="Q425" s="37"/>
      <c r="R425" s="37"/>
    </row>
    <row r="426" spans="1:18" ht="15.75" customHeight="1" x14ac:dyDescent="0.35">
      <c r="A426" s="37"/>
      <c r="B426" s="37"/>
      <c r="C426" s="37"/>
      <c r="D426" s="37"/>
      <c r="E426" s="37"/>
      <c r="F426" s="38"/>
      <c r="G426" s="37"/>
      <c r="H426" s="239"/>
      <c r="I426" s="37"/>
      <c r="J426" s="37"/>
      <c r="K426" s="37"/>
      <c r="L426" s="37"/>
      <c r="M426" s="37"/>
      <c r="N426" s="37"/>
      <c r="O426" s="37"/>
      <c r="P426" s="37"/>
      <c r="Q426" s="37"/>
      <c r="R426" s="37"/>
    </row>
    <row r="427" spans="1:18" ht="15.75" customHeight="1" x14ac:dyDescent="0.35">
      <c r="A427" s="37"/>
      <c r="B427" s="37"/>
      <c r="C427" s="37"/>
      <c r="D427" s="37"/>
      <c r="E427" s="37"/>
      <c r="F427" s="38"/>
      <c r="G427" s="37"/>
      <c r="H427" s="239"/>
      <c r="I427" s="37"/>
      <c r="J427" s="37"/>
      <c r="K427" s="37"/>
      <c r="L427" s="37"/>
      <c r="M427" s="37"/>
      <c r="N427" s="37"/>
      <c r="O427" s="37"/>
      <c r="P427" s="37"/>
      <c r="Q427" s="37"/>
      <c r="R427" s="37"/>
    </row>
    <row r="428" spans="1:18" ht="15.75" customHeight="1" x14ac:dyDescent="0.35">
      <c r="A428" s="37"/>
      <c r="B428" s="37"/>
      <c r="C428" s="37"/>
      <c r="D428" s="37"/>
      <c r="E428" s="37"/>
      <c r="F428" s="38"/>
      <c r="G428" s="37"/>
      <c r="H428" s="239"/>
      <c r="I428" s="37"/>
      <c r="J428" s="37"/>
      <c r="K428" s="37"/>
      <c r="L428" s="37"/>
      <c r="M428" s="37"/>
      <c r="N428" s="37"/>
      <c r="O428" s="37"/>
      <c r="P428" s="37"/>
      <c r="Q428" s="37"/>
      <c r="R428" s="37"/>
    </row>
    <row r="429" spans="1:18" ht="15.75" customHeight="1" x14ac:dyDescent="0.35">
      <c r="A429" s="37"/>
      <c r="B429" s="37"/>
      <c r="C429" s="37"/>
      <c r="D429" s="37"/>
      <c r="E429" s="37"/>
      <c r="F429" s="38"/>
      <c r="G429" s="37"/>
      <c r="H429" s="239"/>
      <c r="I429" s="37"/>
      <c r="J429" s="37"/>
      <c r="K429" s="37"/>
      <c r="L429" s="37"/>
      <c r="M429" s="37"/>
      <c r="N429" s="37"/>
      <c r="O429" s="37"/>
      <c r="P429" s="37"/>
      <c r="Q429" s="37"/>
      <c r="R429" s="37"/>
    </row>
    <row r="430" spans="1:18" ht="15.75" customHeight="1" x14ac:dyDescent="0.35">
      <c r="A430" s="37"/>
      <c r="B430" s="37"/>
      <c r="C430" s="37"/>
      <c r="D430" s="37"/>
      <c r="E430" s="37"/>
      <c r="F430" s="38"/>
      <c r="G430" s="37"/>
      <c r="H430" s="239"/>
      <c r="I430" s="37"/>
      <c r="J430" s="37"/>
      <c r="K430" s="37"/>
      <c r="L430" s="37"/>
      <c r="M430" s="37"/>
      <c r="N430" s="37"/>
      <c r="O430" s="37"/>
      <c r="P430" s="37"/>
      <c r="Q430" s="37"/>
      <c r="R430" s="37"/>
    </row>
    <row r="431" spans="1:18" ht="15.75" customHeight="1" x14ac:dyDescent="0.35">
      <c r="A431" s="37"/>
      <c r="B431" s="37"/>
      <c r="C431" s="37"/>
      <c r="D431" s="37"/>
      <c r="E431" s="37"/>
      <c r="F431" s="38"/>
      <c r="G431" s="37"/>
      <c r="H431" s="239"/>
      <c r="I431" s="37"/>
      <c r="J431" s="37"/>
      <c r="K431" s="37"/>
      <c r="L431" s="37"/>
      <c r="M431" s="37"/>
      <c r="N431" s="37"/>
      <c r="O431" s="37"/>
      <c r="P431" s="37"/>
      <c r="Q431" s="37"/>
      <c r="R431" s="37"/>
    </row>
    <row r="432" spans="1:18" ht="15.75" customHeight="1" x14ac:dyDescent="0.35">
      <c r="A432" s="37"/>
      <c r="B432" s="37"/>
      <c r="C432" s="37"/>
      <c r="D432" s="37"/>
      <c r="E432" s="37"/>
      <c r="F432" s="38"/>
      <c r="G432" s="37"/>
      <c r="H432" s="239"/>
      <c r="I432" s="37"/>
      <c r="J432" s="37"/>
      <c r="K432" s="37"/>
      <c r="L432" s="37"/>
      <c r="M432" s="37"/>
      <c r="N432" s="37"/>
      <c r="O432" s="37"/>
      <c r="P432" s="37"/>
      <c r="Q432" s="37"/>
      <c r="R432" s="37"/>
    </row>
    <row r="433" spans="1:18" ht="15.75" customHeight="1" x14ac:dyDescent="0.35">
      <c r="A433" s="37"/>
      <c r="B433" s="37"/>
      <c r="C433" s="37"/>
      <c r="D433" s="37"/>
      <c r="E433" s="37"/>
      <c r="F433" s="38"/>
      <c r="G433" s="37"/>
      <c r="H433" s="239"/>
      <c r="I433" s="37"/>
      <c r="J433" s="37"/>
      <c r="K433" s="37"/>
      <c r="L433" s="37"/>
      <c r="M433" s="37"/>
      <c r="N433" s="37"/>
      <c r="O433" s="37"/>
      <c r="P433" s="37"/>
      <c r="Q433" s="37"/>
      <c r="R433" s="37"/>
    </row>
    <row r="434" spans="1:18" ht="15.75" customHeight="1" x14ac:dyDescent="0.35">
      <c r="A434" s="37"/>
      <c r="B434" s="37"/>
      <c r="C434" s="37"/>
      <c r="D434" s="37"/>
      <c r="E434" s="37"/>
      <c r="F434" s="38"/>
      <c r="G434" s="37"/>
      <c r="H434" s="239"/>
      <c r="I434" s="37"/>
      <c r="J434" s="37"/>
      <c r="K434" s="37"/>
      <c r="L434" s="37"/>
      <c r="M434" s="37"/>
      <c r="N434" s="37"/>
      <c r="O434" s="37"/>
      <c r="P434" s="37"/>
      <c r="Q434" s="37"/>
      <c r="R434" s="37"/>
    </row>
    <row r="435" spans="1:18" ht="15.75" customHeight="1" x14ac:dyDescent="0.35">
      <c r="A435" s="37"/>
      <c r="B435" s="37"/>
      <c r="C435" s="37"/>
      <c r="D435" s="37"/>
      <c r="E435" s="37"/>
      <c r="F435" s="38"/>
      <c r="G435" s="37"/>
      <c r="H435" s="239"/>
      <c r="I435" s="37"/>
      <c r="J435" s="37"/>
      <c r="K435" s="37"/>
      <c r="L435" s="37"/>
      <c r="M435" s="37"/>
      <c r="N435" s="37"/>
      <c r="O435" s="37"/>
      <c r="P435" s="37"/>
      <c r="Q435" s="37"/>
      <c r="R435" s="37"/>
    </row>
    <row r="436" spans="1:18" ht="15.75" customHeight="1" x14ac:dyDescent="0.35">
      <c r="A436" s="37"/>
      <c r="B436" s="37"/>
      <c r="C436" s="37"/>
      <c r="D436" s="37"/>
      <c r="E436" s="37"/>
      <c r="F436" s="38"/>
      <c r="G436" s="37"/>
      <c r="H436" s="239"/>
      <c r="I436" s="37"/>
      <c r="J436" s="37"/>
      <c r="K436" s="37"/>
      <c r="L436" s="37"/>
      <c r="M436" s="37"/>
      <c r="N436" s="37"/>
      <c r="O436" s="37"/>
      <c r="P436" s="37"/>
      <c r="Q436" s="37"/>
      <c r="R436" s="37"/>
    </row>
    <row r="437" spans="1:18" ht="15.75" customHeight="1" x14ac:dyDescent="0.35">
      <c r="A437" s="37"/>
      <c r="B437" s="37"/>
      <c r="C437" s="37"/>
      <c r="D437" s="37"/>
      <c r="E437" s="37"/>
      <c r="F437" s="38"/>
      <c r="G437" s="37"/>
      <c r="H437" s="239"/>
      <c r="I437" s="37"/>
      <c r="J437" s="37"/>
      <c r="K437" s="37"/>
      <c r="L437" s="37"/>
      <c r="M437" s="37"/>
      <c r="N437" s="37"/>
      <c r="O437" s="37"/>
      <c r="P437" s="37"/>
      <c r="Q437" s="37"/>
      <c r="R437" s="37"/>
    </row>
    <row r="438" spans="1:18" ht="15.75" customHeight="1" x14ac:dyDescent="0.35">
      <c r="A438" s="37"/>
      <c r="B438" s="37"/>
      <c r="C438" s="37"/>
      <c r="D438" s="37"/>
      <c r="E438" s="37"/>
      <c r="F438" s="38"/>
      <c r="G438" s="37"/>
      <c r="H438" s="239"/>
      <c r="I438" s="37"/>
      <c r="J438" s="37"/>
      <c r="K438" s="37"/>
      <c r="L438" s="37"/>
      <c r="M438" s="37"/>
      <c r="N438" s="37"/>
      <c r="O438" s="37"/>
      <c r="P438" s="37"/>
      <c r="Q438" s="37"/>
      <c r="R438" s="37"/>
    </row>
    <row r="439" spans="1:18" ht="15.75" customHeight="1" x14ac:dyDescent="0.35">
      <c r="A439" s="37"/>
      <c r="B439" s="37"/>
      <c r="C439" s="37"/>
      <c r="D439" s="37"/>
      <c r="E439" s="37"/>
      <c r="F439" s="38"/>
      <c r="G439" s="37"/>
      <c r="H439" s="239"/>
      <c r="I439" s="37"/>
      <c r="J439" s="37"/>
      <c r="K439" s="37"/>
      <c r="L439" s="37"/>
      <c r="M439" s="37"/>
      <c r="N439" s="37"/>
      <c r="O439" s="37"/>
      <c r="P439" s="37"/>
      <c r="Q439" s="37"/>
      <c r="R439" s="37"/>
    </row>
    <row r="440" spans="1:18" ht="15.75" customHeight="1" x14ac:dyDescent="0.35">
      <c r="A440" s="37"/>
      <c r="B440" s="37"/>
      <c r="C440" s="37"/>
      <c r="D440" s="37"/>
      <c r="E440" s="37"/>
      <c r="F440" s="38"/>
      <c r="G440" s="37"/>
      <c r="H440" s="239"/>
      <c r="I440" s="37"/>
      <c r="J440" s="37"/>
      <c r="K440" s="37"/>
      <c r="L440" s="37"/>
      <c r="M440" s="37"/>
      <c r="N440" s="37"/>
      <c r="O440" s="37"/>
      <c r="P440" s="37"/>
      <c r="Q440" s="37"/>
      <c r="R440" s="37"/>
    </row>
    <row r="441" spans="1:18" ht="15.75" customHeight="1" x14ac:dyDescent="0.35">
      <c r="A441" s="37"/>
      <c r="B441" s="37"/>
      <c r="C441" s="37"/>
      <c r="D441" s="37"/>
      <c r="E441" s="37"/>
      <c r="F441" s="38"/>
      <c r="G441" s="37"/>
      <c r="H441" s="239"/>
      <c r="I441" s="37"/>
      <c r="J441" s="37"/>
      <c r="K441" s="37"/>
      <c r="L441" s="37"/>
      <c r="M441" s="37"/>
      <c r="N441" s="37"/>
      <c r="O441" s="37"/>
      <c r="P441" s="37"/>
      <c r="Q441" s="37"/>
      <c r="R441" s="37"/>
    </row>
    <row r="442" spans="1:18" ht="15.75" customHeight="1" x14ac:dyDescent="0.35">
      <c r="A442" s="37"/>
      <c r="B442" s="37"/>
      <c r="C442" s="37"/>
      <c r="D442" s="37"/>
      <c r="E442" s="37"/>
      <c r="F442" s="38"/>
      <c r="G442" s="37"/>
      <c r="H442" s="239"/>
      <c r="I442" s="37"/>
      <c r="J442" s="37"/>
      <c r="K442" s="37"/>
      <c r="L442" s="37"/>
      <c r="M442" s="37"/>
      <c r="N442" s="37"/>
      <c r="O442" s="37"/>
      <c r="P442" s="37"/>
      <c r="Q442" s="37"/>
      <c r="R442" s="37"/>
    </row>
    <row r="443" spans="1:18" ht="15.75" customHeight="1" x14ac:dyDescent="0.35">
      <c r="A443" s="37"/>
      <c r="B443" s="37"/>
      <c r="C443" s="37"/>
      <c r="D443" s="37"/>
      <c r="E443" s="37"/>
      <c r="F443" s="38"/>
      <c r="G443" s="37"/>
      <c r="H443" s="239"/>
      <c r="I443" s="37"/>
      <c r="J443" s="37"/>
      <c r="K443" s="37"/>
      <c r="L443" s="37"/>
      <c r="M443" s="37"/>
      <c r="N443" s="37"/>
      <c r="O443" s="37"/>
      <c r="P443" s="37"/>
      <c r="Q443" s="37"/>
      <c r="R443" s="37"/>
    </row>
    <row r="444" spans="1:18" ht="15.75" customHeight="1" x14ac:dyDescent="0.35">
      <c r="A444" s="37"/>
      <c r="B444" s="37"/>
      <c r="C444" s="37"/>
      <c r="D444" s="37"/>
      <c r="E444" s="37"/>
      <c r="F444" s="38"/>
      <c r="G444" s="37"/>
      <c r="H444" s="239"/>
      <c r="I444" s="37"/>
      <c r="J444" s="37"/>
      <c r="K444" s="37"/>
      <c r="L444" s="37"/>
      <c r="M444" s="37"/>
      <c r="N444" s="37"/>
      <c r="O444" s="37"/>
      <c r="P444" s="37"/>
      <c r="Q444" s="37"/>
      <c r="R444" s="37"/>
    </row>
    <row r="445" spans="1:18" ht="15.75" customHeight="1" x14ac:dyDescent="0.35">
      <c r="A445" s="37"/>
      <c r="B445" s="37"/>
      <c r="C445" s="37"/>
      <c r="D445" s="37"/>
      <c r="E445" s="37"/>
      <c r="F445" s="38"/>
      <c r="G445" s="37"/>
      <c r="H445" s="239"/>
      <c r="I445" s="37"/>
      <c r="J445" s="37"/>
      <c r="K445" s="37"/>
      <c r="L445" s="37"/>
      <c r="M445" s="37"/>
      <c r="N445" s="37"/>
      <c r="O445" s="37"/>
      <c r="P445" s="37"/>
      <c r="Q445" s="37"/>
      <c r="R445" s="37"/>
    </row>
    <row r="446" spans="1:18" ht="15.75" customHeight="1" x14ac:dyDescent="0.35">
      <c r="A446" s="37"/>
      <c r="B446" s="37"/>
      <c r="C446" s="37"/>
      <c r="D446" s="37"/>
      <c r="E446" s="37"/>
      <c r="F446" s="38"/>
      <c r="G446" s="37"/>
      <c r="H446" s="239"/>
      <c r="I446" s="37"/>
      <c r="J446" s="37"/>
      <c r="K446" s="37"/>
      <c r="L446" s="37"/>
      <c r="M446" s="37"/>
      <c r="N446" s="37"/>
      <c r="O446" s="37"/>
      <c r="P446" s="37"/>
      <c r="Q446" s="37"/>
      <c r="R446" s="37"/>
    </row>
    <row r="447" spans="1:18" ht="15.75" customHeight="1" x14ac:dyDescent="0.35">
      <c r="A447" s="37"/>
      <c r="B447" s="37"/>
      <c r="C447" s="37"/>
      <c r="D447" s="37"/>
      <c r="E447" s="37"/>
      <c r="F447" s="38"/>
      <c r="G447" s="37"/>
      <c r="H447" s="239"/>
      <c r="I447" s="37"/>
      <c r="J447" s="37"/>
      <c r="K447" s="37"/>
      <c r="L447" s="37"/>
      <c r="M447" s="37"/>
      <c r="N447" s="37"/>
      <c r="O447" s="37"/>
      <c r="P447" s="37"/>
      <c r="Q447" s="37"/>
      <c r="R447" s="37"/>
    </row>
    <row r="448" spans="1:18" ht="15.75" customHeight="1" x14ac:dyDescent="0.35">
      <c r="A448" s="37"/>
      <c r="B448" s="37"/>
      <c r="C448" s="37"/>
      <c r="D448" s="37"/>
      <c r="E448" s="37"/>
      <c r="F448" s="38"/>
      <c r="G448" s="37"/>
      <c r="H448" s="239"/>
      <c r="I448" s="37"/>
      <c r="J448" s="37"/>
      <c r="K448" s="37"/>
      <c r="L448" s="37"/>
      <c r="M448" s="37"/>
      <c r="N448" s="37"/>
      <c r="O448" s="37"/>
      <c r="P448" s="37"/>
      <c r="Q448" s="37"/>
      <c r="R448" s="37"/>
    </row>
    <row r="449" spans="1:18" ht="15.75" customHeight="1" x14ac:dyDescent="0.35">
      <c r="A449" s="37"/>
      <c r="B449" s="37"/>
      <c r="C449" s="37"/>
      <c r="D449" s="37"/>
      <c r="E449" s="37"/>
      <c r="F449" s="38"/>
      <c r="G449" s="37"/>
      <c r="H449" s="239"/>
      <c r="I449" s="37"/>
      <c r="J449" s="37"/>
      <c r="K449" s="37"/>
      <c r="L449" s="37"/>
      <c r="M449" s="37"/>
      <c r="N449" s="37"/>
      <c r="O449" s="37"/>
      <c r="P449" s="37"/>
      <c r="Q449" s="37"/>
      <c r="R449" s="37"/>
    </row>
    <row r="450" spans="1:18" ht="15.75" customHeight="1" x14ac:dyDescent="0.35">
      <c r="A450" s="37"/>
      <c r="B450" s="37"/>
      <c r="C450" s="37"/>
      <c r="D450" s="37"/>
      <c r="E450" s="37"/>
      <c r="F450" s="38"/>
      <c r="G450" s="37"/>
      <c r="H450" s="239"/>
      <c r="I450" s="37"/>
      <c r="J450" s="37"/>
      <c r="K450" s="37"/>
      <c r="L450" s="37"/>
      <c r="M450" s="37"/>
      <c r="N450" s="37"/>
      <c r="O450" s="37"/>
      <c r="P450" s="37"/>
      <c r="Q450" s="37"/>
      <c r="R450" s="37"/>
    </row>
    <row r="451" spans="1:18" ht="15.75" customHeight="1" x14ac:dyDescent="0.35">
      <c r="A451" s="37"/>
      <c r="B451" s="37"/>
      <c r="C451" s="37"/>
      <c r="D451" s="37"/>
      <c r="E451" s="37"/>
      <c r="F451" s="38"/>
      <c r="G451" s="37"/>
      <c r="H451" s="239"/>
      <c r="I451" s="37"/>
      <c r="J451" s="37"/>
      <c r="K451" s="37"/>
      <c r="L451" s="37"/>
      <c r="M451" s="37"/>
      <c r="N451" s="37"/>
      <c r="O451" s="37"/>
      <c r="P451" s="37"/>
      <c r="Q451" s="37"/>
      <c r="R451" s="37"/>
    </row>
    <row r="452" spans="1:18" ht="15.75" customHeight="1" x14ac:dyDescent="0.35">
      <c r="A452" s="37"/>
      <c r="B452" s="37"/>
      <c r="C452" s="37"/>
      <c r="D452" s="37"/>
      <c r="E452" s="37"/>
      <c r="F452" s="38"/>
      <c r="G452" s="37"/>
      <c r="H452" s="239"/>
      <c r="I452" s="37"/>
      <c r="J452" s="37"/>
      <c r="K452" s="37"/>
      <c r="L452" s="37"/>
      <c r="M452" s="37"/>
      <c r="N452" s="37"/>
      <c r="O452" s="37"/>
      <c r="P452" s="37"/>
      <c r="Q452" s="37"/>
      <c r="R452" s="37"/>
    </row>
    <row r="453" spans="1:18" ht="15.75" customHeight="1" x14ac:dyDescent="0.35">
      <c r="A453" s="37"/>
      <c r="B453" s="37"/>
      <c r="C453" s="37"/>
      <c r="D453" s="37"/>
      <c r="E453" s="37"/>
      <c r="F453" s="38"/>
      <c r="G453" s="37"/>
      <c r="H453" s="239"/>
      <c r="I453" s="37"/>
      <c r="J453" s="37"/>
      <c r="K453" s="37"/>
      <c r="L453" s="37"/>
      <c r="M453" s="37"/>
      <c r="N453" s="37"/>
      <c r="O453" s="37"/>
      <c r="P453" s="37"/>
      <c r="Q453" s="37"/>
      <c r="R453" s="37"/>
    </row>
    <row r="454" spans="1:18" ht="15.75" customHeight="1" x14ac:dyDescent="0.35">
      <c r="A454" s="37"/>
      <c r="B454" s="37"/>
      <c r="C454" s="37"/>
      <c r="D454" s="37"/>
      <c r="E454" s="37"/>
      <c r="F454" s="38"/>
      <c r="G454" s="37"/>
      <c r="H454" s="239"/>
      <c r="I454" s="37"/>
      <c r="J454" s="37"/>
      <c r="K454" s="37"/>
      <c r="L454" s="37"/>
      <c r="M454" s="37"/>
      <c r="N454" s="37"/>
      <c r="O454" s="37"/>
      <c r="P454" s="37"/>
      <c r="Q454" s="37"/>
      <c r="R454" s="37"/>
    </row>
    <row r="455" spans="1:18" ht="15.75" customHeight="1" x14ac:dyDescent="0.35">
      <c r="A455" s="37"/>
      <c r="B455" s="37"/>
      <c r="C455" s="37"/>
      <c r="D455" s="37"/>
      <c r="E455" s="37"/>
      <c r="F455" s="38"/>
      <c r="G455" s="37"/>
      <c r="H455" s="239"/>
      <c r="I455" s="37"/>
      <c r="J455" s="37"/>
      <c r="K455" s="37"/>
      <c r="L455" s="37"/>
      <c r="M455" s="37"/>
      <c r="N455" s="37"/>
      <c r="O455" s="37"/>
      <c r="P455" s="37"/>
      <c r="Q455" s="37"/>
      <c r="R455" s="37"/>
    </row>
    <row r="456" spans="1:18" ht="15.75" customHeight="1" x14ac:dyDescent="0.35">
      <c r="A456" s="37"/>
      <c r="B456" s="37"/>
      <c r="C456" s="37"/>
      <c r="D456" s="37"/>
      <c r="E456" s="37"/>
      <c r="F456" s="38"/>
      <c r="G456" s="37"/>
      <c r="H456" s="239"/>
      <c r="I456" s="37"/>
      <c r="J456" s="37"/>
      <c r="K456" s="37"/>
      <c r="L456" s="37"/>
      <c r="M456" s="37"/>
      <c r="N456" s="37"/>
      <c r="O456" s="37"/>
      <c r="P456" s="37"/>
      <c r="Q456" s="37"/>
      <c r="R456" s="37"/>
    </row>
    <row r="457" spans="1:18" ht="15.75" customHeight="1" x14ac:dyDescent="0.35">
      <c r="A457" s="37"/>
      <c r="B457" s="37"/>
      <c r="C457" s="37"/>
      <c r="D457" s="37"/>
      <c r="E457" s="37"/>
      <c r="F457" s="38"/>
      <c r="G457" s="37"/>
      <c r="H457" s="239"/>
      <c r="I457" s="37"/>
      <c r="J457" s="37"/>
      <c r="K457" s="37"/>
      <c r="L457" s="37"/>
      <c r="M457" s="37"/>
      <c r="N457" s="37"/>
      <c r="O457" s="37"/>
      <c r="P457" s="37"/>
      <c r="Q457" s="37"/>
      <c r="R457" s="37"/>
    </row>
    <row r="458" spans="1:18" ht="15.75" customHeight="1" x14ac:dyDescent="0.35">
      <c r="A458" s="37"/>
      <c r="B458" s="37"/>
      <c r="C458" s="37"/>
      <c r="D458" s="37"/>
      <c r="E458" s="37"/>
      <c r="F458" s="38"/>
      <c r="G458" s="37"/>
      <c r="H458" s="239"/>
      <c r="I458" s="37"/>
      <c r="J458" s="37"/>
      <c r="K458" s="37"/>
      <c r="L458" s="37"/>
      <c r="M458" s="37"/>
      <c r="N458" s="37"/>
      <c r="O458" s="37"/>
      <c r="P458" s="37"/>
      <c r="Q458" s="37"/>
      <c r="R458" s="37"/>
    </row>
    <row r="459" spans="1:18" ht="15.75" customHeight="1" x14ac:dyDescent="0.35">
      <c r="A459" s="37"/>
      <c r="B459" s="37"/>
      <c r="C459" s="37"/>
      <c r="D459" s="37"/>
      <c r="E459" s="37"/>
      <c r="F459" s="38"/>
      <c r="G459" s="37"/>
      <c r="H459" s="239"/>
      <c r="I459" s="37"/>
      <c r="J459" s="37"/>
      <c r="K459" s="37"/>
      <c r="L459" s="37"/>
      <c r="M459" s="37"/>
      <c r="N459" s="37"/>
      <c r="O459" s="37"/>
      <c r="P459" s="37"/>
      <c r="Q459" s="37"/>
      <c r="R459" s="37"/>
    </row>
    <row r="460" spans="1:18" ht="15.75" customHeight="1" x14ac:dyDescent="0.35">
      <c r="A460" s="37"/>
      <c r="B460" s="37"/>
      <c r="C460" s="37"/>
      <c r="D460" s="37"/>
      <c r="E460" s="37"/>
      <c r="F460" s="38"/>
      <c r="G460" s="37"/>
      <c r="H460" s="239"/>
      <c r="I460" s="37"/>
      <c r="J460" s="37"/>
      <c r="K460" s="37"/>
      <c r="L460" s="37"/>
      <c r="M460" s="37"/>
      <c r="N460" s="37"/>
      <c r="O460" s="37"/>
      <c r="P460" s="37"/>
      <c r="Q460" s="37"/>
      <c r="R460" s="37"/>
    </row>
    <row r="461" spans="1:18" ht="15.75" customHeight="1" x14ac:dyDescent="0.35">
      <c r="A461" s="37"/>
      <c r="B461" s="37"/>
      <c r="C461" s="37"/>
      <c r="D461" s="37"/>
      <c r="E461" s="37"/>
      <c r="F461" s="38"/>
      <c r="G461" s="37"/>
      <c r="H461" s="239"/>
      <c r="I461" s="37"/>
      <c r="J461" s="37"/>
      <c r="K461" s="37"/>
      <c r="L461" s="37"/>
      <c r="M461" s="37"/>
      <c r="N461" s="37"/>
      <c r="O461" s="37"/>
      <c r="P461" s="37"/>
      <c r="Q461" s="37"/>
      <c r="R461" s="37"/>
    </row>
    <row r="462" spans="1:18" ht="15.75" customHeight="1" x14ac:dyDescent="0.35">
      <c r="A462" s="37"/>
      <c r="B462" s="37"/>
      <c r="C462" s="37"/>
      <c r="D462" s="37"/>
      <c r="E462" s="37"/>
      <c r="F462" s="38"/>
      <c r="G462" s="37"/>
      <c r="H462" s="239"/>
      <c r="I462" s="37"/>
      <c r="J462" s="37"/>
      <c r="K462" s="37"/>
      <c r="L462" s="37"/>
      <c r="M462" s="37"/>
      <c r="N462" s="37"/>
      <c r="O462" s="37"/>
      <c r="P462" s="37"/>
      <c r="Q462" s="37"/>
      <c r="R462" s="37"/>
    </row>
    <row r="463" spans="1:18" ht="15.75" customHeight="1" x14ac:dyDescent="0.35">
      <c r="A463" s="37"/>
      <c r="B463" s="37"/>
      <c r="C463" s="37"/>
      <c r="D463" s="37"/>
      <c r="E463" s="37"/>
      <c r="F463" s="38"/>
      <c r="G463" s="37"/>
      <c r="H463" s="239"/>
      <c r="I463" s="37"/>
      <c r="J463" s="37"/>
      <c r="K463" s="37"/>
      <c r="L463" s="37"/>
      <c r="M463" s="37"/>
      <c r="N463" s="37"/>
      <c r="O463" s="37"/>
      <c r="P463" s="37"/>
      <c r="Q463" s="37"/>
      <c r="R463" s="37"/>
    </row>
    <row r="464" spans="1:18" ht="15.75" customHeight="1" x14ac:dyDescent="0.35">
      <c r="A464" s="37"/>
      <c r="B464" s="37"/>
      <c r="C464" s="37"/>
      <c r="D464" s="37"/>
      <c r="E464" s="37"/>
      <c r="F464" s="38"/>
      <c r="G464" s="37"/>
      <c r="H464" s="239"/>
      <c r="I464" s="37"/>
      <c r="J464" s="37"/>
      <c r="K464" s="37"/>
      <c r="L464" s="37"/>
      <c r="M464" s="37"/>
      <c r="N464" s="37"/>
      <c r="O464" s="37"/>
      <c r="P464" s="37"/>
      <c r="Q464" s="37"/>
      <c r="R464" s="37"/>
    </row>
    <row r="465" spans="1:18" ht="15.75" customHeight="1" x14ac:dyDescent="0.35">
      <c r="A465" s="37"/>
      <c r="B465" s="37"/>
      <c r="C465" s="37"/>
      <c r="D465" s="37"/>
      <c r="E465" s="37"/>
      <c r="F465" s="38"/>
      <c r="G465" s="37"/>
      <c r="H465" s="239"/>
      <c r="I465" s="37"/>
      <c r="J465" s="37"/>
      <c r="K465" s="37"/>
      <c r="L465" s="37"/>
      <c r="M465" s="37"/>
      <c r="N465" s="37"/>
      <c r="O465" s="37"/>
      <c r="P465" s="37"/>
      <c r="Q465" s="37"/>
      <c r="R465" s="37"/>
    </row>
    <row r="466" spans="1:18" ht="15.75" customHeight="1" x14ac:dyDescent="0.35">
      <c r="A466" s="37"/>
      <c r="B466" s="37"/>
      <c r="C466" s="37"/>
      <c r="D466" s="37"/>
      <c r="E466" s="37"/>
      <c r="F466" s="38"/>
      <c r="G466" s="37"/>
      <c r="H466" s="239"/>
      <c r="I466" s="37"/>
      <c r="J466" s="37"/>
      <c r="K466" s="37"/>
      <c r="L466" s="37"/>
      <c r="M466" s="37"/>
      <c r="N466" s="37"/>
      <c r="O466" s="37"/>
      <c r="P466" s="37"/>
      <c r="Q466" s="37"/>
      <c r="R466" s="37"/>
    </row>
    <row r="467" spans="1:18" ht="15.75" customHeight="1" x14ac:dyDescent="0.35">
      <c r="A467" s="37"/>
      <c r="B467" s="37"/>
      <c r="C467" s="37"/>
      <c r="D467" s="37"/>
      <c r="E467" s="37"/>
      <c r="F467" s="38"/>
      <c r="G467" s="37"/>
      <c r="H467" s="239"/>
      <c r="I467" s="37"/>
      <c r="J467" s="37"/>
      <c r="K467" s="37"/>
      <c r="L467" s="37"/>
      <c r="M467" s="37"/>
      <c r="N467" s="37"/>
      <c r="O467" s="37"/>
      <c r="P467" s="37"/>
      <c r="Q467" s="37"/>
      <c r="R467" s="37"/>
    </row>
    <row r="468" spans="1:18" ht="15.75" customHeight="1" x14ac:dyDescent="0.35">
      <c r="A468" s="37"/>
      <c r="B468" s="37"/>
      <c r="C468" s="37"/>
      <c r="D468" s="37"/>
      <c r="E468" s="37"/>
      <c r="F468" s="38"/>
      <c r="G468" s="37"/>
      <c r="H468" s="239"/>
      <c r="I468" s="37"/>
      <c r="J468" s="37"/>
      <c r="K468" s="37"/>
      <c r="L468" s="37"/>
      <c r="M468" s="37"/>
      <c r="N468" s="37"/>
      <c r="O468" s="37"/>
      <c r="P468" s="37"/>
      <c r="Q468" s="37"/>
      <c r="R468" s="37"/>
    </row>
    <row r="469" spans="1:18" ht="15.75" customHeight="1" x14ac:dyDescent="0.35">
      <c r="A469" s="37"/>
      <c r="B469" s="37"/>
      <c r="C469" s="37"/>
      <c r="D469" s="37"/>
      <c r="E469" s="37"/>
      <c r="F469" s="38"/>
      <c r="G469" s="37"/>
      <c r="H469" s="239"/>
      <c r="I469" s="37"/>
      <c r="J469" s="37"/>
      <c r="K469" s="37"/>
      <c r="L469" s="37"/>
      <c r="M469" s="37"/>
      <c r="N469" s="37"/>
      <c r="O469" s="37"/>
      <c r="P469" s="37"/>
      <c r="Q469" s="37"/>
      <c r="R469" s="37"/>
    </row>
    <row r="470" spans="1:18" ht="15.75" customHeight="1" x14ac:dyDescent="0.35">
      <c r="A470" s="37"/>
      <c r="B470" s="37"/>
      <c r="C470" s="37"/>
      <c r="D470" s="37"/>
      <c r="E470" s="37"/>
      <c r="F470" s="38"/>
      <c r="G470" s="37"/>
      <c r="H470" s="239"/>
      <c r="I470" s="37"/>
      <c r="J470" s="37"/>
      <c r="K470" s="37"/>
      <c r="L470" s="37"/>
      <c r="M470" s="37"/>
      <c r="N470" s="37"/>
      <c r="O470" s="37"/>
      <c r="P470" s="37"/>
      <c r="Q470" s="37"/>
      <c r="R470" s="37"/>
    </row>
    <row r="471" spans="1:18" ht="15.75" customHeight="1" x14ac:dyDescent="0.35">
      <c r="A471" s="37"/>
      <c r="B471" s="37"/>
      <c r="C471" s="37"/>
      <c r="D471" s="37"/>
      <c r="E471" s="37"/>
      <c r="F471" s="38"/>
      <c r="G471" s="37"/>
      <c r="H471" s="239"/>
      <c r="I471" s="37"/>
      <c r="J471" s="37"/>
      <c r="K471" s="37"/>
      <c r="L471" s="37"/>
      <c r="M471" s="37"/>
      <c r="N471" s="37"/>
      <c r="O471" s="37"/>
      <c r="P471" s="37"/>
      <c r="Q471" s="37"/>
      <c r="R471" s="37"/>
    </row>
    <row r="472" spans="1:18" ht="15.75" customHeight="1" x14ac:dyDescent="0.35">
      <c r="A472" s="37"/>
      <c r="B472" s="37"/>
      <c r="C472" s="37"/>
      <c r="D472" s="37"/>
      <c r="E472" s="37"/>
      <c r="F472" s="38"/>
      <c r="G472" s="37"/>
      <c r="H472" s="239"/>
      <c r="I472" s="37"/>
      <c r="J472" s="37"/>
      <c r="K472" s="37"/>
      <c r="L472" s="37"/>
      <c r="M472" s="37"/>
      <c r="N472" s="37"/>
      <c r="O472" s="37"/>
      <c r="P472" s="37"/>
      <c r="Q472" s="37"/>
      <c r="R472" s="37"/>
    </row>
    <row r="473" spans="1:18" ht="15.75" customHeight="1" x14ac:dyDescent="0.35">
      <c r="A473" s="37"/>
      <c r="B473" s="37"/>
      <c r="C473" s="37"/>
      <c r="D473" s="37"/>
      <c r="E473" s="37"/>
      <c r="F473" s="38"/>
      <c r="G473" s="37"/>
      <c r="H473" s="239"/>
      <c r="I473" s="37"/>
      <c r="J473" s="37"/>
      <c r="K473" s="37"/>
      <c r="L473" s="37"/>
      <c r="M473" s="37"/>
      <c r="N473" s="37"/>
      <c r="O473" s="37"/>
      <c r="P473" s="37"/>
      <c r="Q473" s="37"/>
      <c r="R473" s="37"/>
    </row>
    <row r="474" spans="1:18" ht="15.75" customHeight="1" x14ac:dyDescent="0.35">
      <c r="A474" s="37"/>
      <c r="B474" s="37"/>
      <c r="C474" s="37"/>
      <c r="D474" s="37"/>
      <c r="E474" s="37"/>
      <c r="F474" s="38"/>
      <c r="G474" s="37"/>
      <c r="H474" s="239"/>
      <c r="I474" s="37"/>
      <c r="J474" s="37"/>
      <c r="K474" s="37"/>
      <c r="L474" s="37"/>
      <c r="M474" s="37"/>
      <c r="N474" s="37"/>
      <c r="O474" s="37"/>
      <c r="P474" s="37"/>
      <c r="Q474" s="37"/>
      <c r="R474" s="37"/>
    </row>
    <row r="475" spans="1:18" ht="15.75" customHeight="1" x14ac:dyDescent="0.35">
      <c r="A475" s="37"/>
      <c r="B475" s="37"/>
      <c r="C475" s="37"/>
      <c r="D475" s="37"/>
      <c r="E475" s="37"/>
      <c r="F475" s="38"/>
      <c r="G475" s="37"/>
      <c r="H475" s="239"/>
      <c r="I475" s="37"/>
      <c r="J475" s="37"/>
      <c r="K475" s="37"/>
      <c r="L475" s="37"/>
      <c r="M475" s="37"/>
      <c r="N475" s="37"/>
      <c r="O475" s="37"/>
      <c r="P475" s="37"/>
      <c r="Q475" s="37"/>
      <c r="R475" s="37"/>
    </row>
    <row r="476" spans="1:18" ht="15.75" customHeight="1" x14ac:dyDescent="0.35">
      <c r="A476" s="37"/>
      <c r="B476" s="37"/>
      <c r="C476" s="37"/>
      <c r="D476" s="37"/>
      <c r="E476" s="37"/>
      <c r="F476" s="38"/>
      <c r="G476" s="37"/>
      <c r="H476" s="239"/>
      <c r="I476" s="37"/>
      <c r="J476" s="37"/>
      <c r="K476" s="37"/>
      <c r="L476" s="37"/>
      <c r="M476" s="37"/>
      <c r="N476" s="37"/>
      <c r="O476" s="37"/>
      <c r="P476" s="37"/>
      <c r="Q476" s="37"/>
      <c r="R476" s="37"/>
    </row>
    <row r="477" spans="1:18" ht="15.75" customHeight="1" x14ac:dyDescent="0.35">
      <c r="A477" s="37"/>
      <c r="B477" s="37"/>
      <c r="C477" s="37"/>
      <c r="D477" s="37"/>
      <c r="E477" s="37"/>
      <c r="F477" s="38"/>
      <c r="G477" s="37"/>
      <c r="H477" s="239"/>
      <c r="I477" s="37"/>
      <c r="J477" s="37"/>
      <c r="K477" s="37"/>
      <c r="L477" s="37"/>
      <c r="M477" s="37"/>
      <c r="N477" s="37"/>
      <c r="O477" s="37"/>
      <c r="P477" s="37"/>
      <c r="Q477" s="37"/>
      <c r="R477" s="37"/>
    </row>
    <row r="478" spans="1:18" ht="15.75" customHeight="1" x14ac:dyDescent="0.35">
      <c r="A478" s="37"/>
      <c r="B478" s="37"/>
      <c r="C478" s="37"/>
      <c r="D478" s="37"/>
      <c r="E478" s="37"/>
      <c r="F478" s="38"/>
      <c r="G478" s="37"/>
      <c r="H478" s="239"/>
      <c r="I478" s="37"/>
      <c r="J478" s="37"/>
      <c r="K478" s="37"/>
      <c r="L478" s="37"/>
      <c r="M478" s="37"/>
      <c r="N478" s="37"/>
      <c r="O478" s="37"/>
      <c r="P478" s="37"/>
      <c r="Q478" s="37"/>
      <c r="R478" s="37"/>
    </row>
    <row r="479" spans="1:18" ht="15.75" customHeight="1" x14ac:dyDescent="0.35">
      <c r="A479" s="37"/>
      <c r="B479" s="37"/>
      <c r="C479" s="37"/>
      <c r="D479" s="37"/>
      <c r="E479" s="37"/>
      <c r="F479" s="38"/>
      <c r="G479" s="37"/>
      <c r="H479" s="239"/>
      <c r="I479" s="37"/>
      <c r="J479" s="37"/>
      <c r="K479" s="37"/>
      <c r="L479" s="37"/>
      <c r="M479" s="37"/>
      <c r="N479" s="37"/>
      <c r="O479" s="37"/>
      <c r="P479" s="37"/>
      <c r="Q479" s="37"/>
      <c r="R479" s="37"/>
    </row>
    <row r="480" spans="1:18" ht="15.75" customHeight="1" x14ac:dyDescent="0.35">
      <c r="A480" s="37"/>
      <c r="B480" s="37"/>
      <c r="C480" s="37"/>
      <c r="D480" s="37"/>
      <c r="E480" s="37"/>
      <c r="F480" s="38"/>
      <c r="G480" s="37"/>
      <c r="H480" s="239"/>
      <c r="I480" s="37"/>
      <c r="J480" s="37"/>
      <c r="K480" s="37"/>
      <c r="L480" s="37"/>
      <c r="M480" s="37"/>
      <c r="N480" s="37"/>
      <c r="O480" s="37"/>
      <c r="P480" s="37"/>
      <c r="Q480" s="37"/>
      <c r="R480" s="37"/>
    </row>
    <row r="481" spans="1:18" ht="15.75" customHeight="1" x14ac:dyDescent="0.35">
      <c r="A481" s="37"/>
      <c r="B481" s="37"/>
      <c r="C481" s="37"/>
      <c r="D481" s="37"/>
      <c r="E481" s="37"/>
      <c r="F481" s="38"/>
      <c r="G481" s="37"/>
      <c r="H481" s="239"/>
      <c r="I481" s="37"/>
      <c r="J481" s="37"/>
      <c r="K481" s="37"/>
      <c r="L481" s="37"/>
      <c r="M481" s="37"/>
      <c r="N481" s="37"/>
      <c r="O481" s="37"/>
      <c r="P481" s="37"/>
      <c r="Q481" s="37"/>
      <c r="R481" s="37"/>
    </row>
    <row r="482" spans="1:18" ht="15.75" customHeight="1" x14ac:dyDescent="0.35">
      <c r="A482" s="37"/>
      <c r="B482" s="37"/>
      <c r="C482" s="37"/>
      <c r="D482" s="37"/>
      <c r="E482" s="37"/>
      <c r="F482" s="38"/>
      <c r="G482" s="37"/>
      <c r="H482" s="239"/>
      <c r="I482" s="37"/>
      <c r="J482" s="37"/>
      <c r="K482" s="37"/>
      <c r="L482" s="37"/>
      <c r="M482" s="37"/>
      <c r="N482" s="37"/>
      <c r="O482" s="37"/>
      <c r="P482" s="37"/>
      <c r="Q482" s="37"/>
      <c r="R482" s="37"/>
    </row>
    <row r="483" spans="1:18" ht="15.75" customHeight="1" x14ac:dyDescent="0.35">
      <c r="A483" s="37"/>
      <c r="B483" s="37"/>
      <c r="C483" s="37"/>
      <c r="D483" s="37"/>
      <c r="E483" s="37"/>
      <c r="F483" s="38"/>
      <c r="G483" s="37"/>
      <c r="H483" s="239"/>
      <c r="I483" s="37"/>
      <c r="J483" s="37"/>
      <c r="K483" s="37"/>
      <c r="L483" s="37"/>
      <c r="M483" s="37"/>
      <c r="N483" s="37"/>
      <c r="O483" s="37"/>
      <c r="P483" s="37"/>
      <c r="Q483" s="37"/>
      <c r="R483" s="37"/>
    </row>
    <row r="484" spans="1:18" ht="15.75" customHeight="1" x14ac:dyDescent="0.35">
      <c r="A484" s="37"/>
      <c r="B484" s="37"/>
      <c r="C484" s="37"/>
      <c r="D484" s="37"/>
      <c r="E484" s="37"/>
      <c r="F484" s="38"/>
      <c r="G484" s="37"/>
      <c r="H484" s="239"/>
      <c r="I484" s="37"/>
      <c r="J484" s="37"/>
      <c r="K484" s="37"/>
      <c r="L484" s="37"/>
      <c r="M484" s="37"/>
      <c r="N484" s="37"/>
      <c r="O484" s="37"/>
      <c r="P484" s="37"/>
      <c r="Q484" s="37"/>
      <c r="R484" s="37"/>
    </row>
    <row r="485" spans="1:18" ht="15.75" customHeight="1" x14ac:dyDescent="0.35">
      <c r="A485" s="37"/>
      <c r="B485" s="37"/>
      <c r="C485" s="37"/>
      <c r="D485" s="37"/>
      <c r="E485" s="37"/>
      <c r="F485" s="38"/>
      <c r="G485" s="37"/>
      <c r="H485" s="239"/>
      <c r="I485" s="37"/>
      <c r="J485" s="37"/>
      <c r="K485" s="37"/>
      <c r="L485" s="37"/>
      <c r="M485" s="37"/>
      <c r="N485" s="37"/>
      <c r="O485" s="37"/>
      <c r="P485" s="37"/>
      <c r="Q485" s="37"/>
      <c r="R485" s="37"/>
    </row>
    <row r="486" spans="1:18" ht="15.75" customHeight="1" x14ac:dyDescent="0.35">
      <c r="A486" s="37"/>
      <c r="B486" s="37"/>
      <c r="C486" s="37"/>
      <c r="D486" s="37"/>
      <c r="E486" s="37"/>
      <c r="F486" s="38"/>
      <c r="G486" s="37"/>
      <c r="H486" s="239"/>
      <c r="I486" s="37"/>
      <c r="J486" s="37"/>
      <c r="K486" s="37"/>
      <c r="L486" s="37"/>
      <c r="M486" s="37"/>
      <c r="N486" s="37"/>
      <c r="O486" s="37"/>
      <c r="P486" s="37"/>
      <c r="Q486" s="37"/>
      <c r="R486" s="37"/>
    </row>
    <row r="487" spans="1:18" ht="15.75" customHeight="1" x14ac:dyDescent="0.35">
      <c r="A487" s="37"/>
      <c r="B487" s="37"/>
      <c r="C487" s="37"/>
      <c r="D487" s="37"/>
      <c r="E487" s="37"/>
      <c r="F487" s="38"/>
      <c r="G487" s="37"/>
      <c r="H487" s="239"/>
      <c r="I487" s="37"/>
      <c r="J487" s="37"/>
      <c r="K487" s="37"/>
      <c r="L487" s="37"/>
      <c r="M487" s="37"/>
      <c r="N487" s="37"/>
      <c r="O487" s="37"/>
      <c r="P487" s="37"/>
      <c r="Q487" s="37"/>
      <c r="R487" s="37"/>
    </row>
    <row r="488" spans="1:18" ht="15.75" customHeight="1" x14ac:dyDescent="0.35">
      <c r="A488" s="37"/>
      <c r="B488" s="37"/>
      <c r="C488" s="37"/>
      <c r="D488" s="37"/>
      <c r="E488" s="37"/>
      <c r="F488" s="38"/>
      <c r="G488" s="37"/>
      <c r="H488" s="239"/>
      <c r="I488" s="37"/>
      <c r="J488" s="37"/>
      <c r="K488" s="37"/>
      <c r="L488" s="37"/>
      <c r="M488" s="37"/>
      <c r="N488" s="37"/>
      <c r="O488" s="37"/>
      <c r="P488" s="37"/>
      <c r="Q488" s="37"/>
      <c r="R488" s="37"/>
    </row>
    <row r="489" spans="1:18" ht="15.75" customHeight="1" x14ac:dyDescent="0.35">
      <c r="A489" s="37"/>
      <c r="B489" s="37"/>
      <c r="C489" s="37"/>
      <c r="D489" s="37"/>
      <c r="E489" s="37"/>
      <c r="F489" s="38"/>
      <c r="G489" s="37"/>
      <c r="H489" s="239"/>
      <c r="I489" s="37"/>
      <c r="J489" s="37"/>
      <c r="K489" s="37"/>
      <c r="L489" s="37"/>
      <c r="M489" s="37"/>
      <c r="N489" s="37"/>
      <c r="O489" s="37"/>
      <c r="P489" s="37"/>
      <c r="Q489" s="37"/>
      <c r="R489" s="37"/>
    </row>
    <row r="490" spans="1:18" ht="15.75" customHeight="1" x14ac:dyDescent="0.35">
      <c r="A490" s="37"/>
      <c r="B490" s="37"/>
      <c r="C490" s="37"/>
      <c r="D490" s="37"/>
      <c r="E490" s="37"/>
      <c r="F490" s="38"/>
      <c r="G490" s="37"/>
      <c r="H490" s="239"/>
      <c r="I490" s="37"/>
      <c r="J490" s="37"/>
      <c r="K490" s="37"/>
      <c r="L490" s="37"/>
      <c r="M490" s="37"/>
      <c r="N490" s="37"/>
      <c r="O490" s="37"/>
      <c r="P490" s="37"/>
      <c r="Q490" s="37"/>
      <c r="R490" s="37"/>
    </row>
    <row r="491" spans="1:18" ht="15.75" customHeight="1" x14ac:dyDescent="0.35">
      <c r="A491" s="37"/>
      <c r="B491" s="37"/>
      <c r="C491" s="37"/>
      <c r="D491" s="37"/>
      <c r="E491" s="37"/>
      <c r="F491" s="38"/>
      <c r="G491" s="37"/>
      <c r="H491" s="239"/>
      <c r="I491" s="37"/>
      <c r="J491" s="37"/>
      <c r="K491" s="37"/>
      <c r="L491" s="37"/>
      <c r="M491" s="37"/>
      <c r="N491" s="37"/>
      <c r="O491" s="37"/>
      <c r="P491" s="37"/>
      <c r="Q491" s="37"/>
      <c r="R491" s="37"/>
    </row>
    <row r="492" spans="1:18" ht="15.75" customHeight="1" x14ac:dyDescent="0.35">
      <c r="A492" s="37"/>
      <c r="B492" s="37"/>
      <c r="C492" s="37"/>
      <c r="D492" s="37"/>
      <c r="E492" s="37"/>
      <c r="F492" s="38"/>
      <c r="G492" s="37"/>
      <c r="H492" s="239"/>
      <c r="I492" s="37"/>
      <c r="J492" s="37"/>
      <c r="K492" s="37"/>
      <c r="L492" s="37"/>
      <c r="M492" s="37"/>
      <c r="N492" s="37"/>
      <c r="O492" s="37"/>
      <c r="P492" s="37"/>
      <c r="Q492" s="37"/>
      <c r="R492" s="37"/>
    </row>
    <row r="493" spans="1:18" ht="15.75" customHeight="1" x14ac:dyDescent="0.35">
      <c r="A493" s="37"/>
      <c r="B493" s="37"/>
      <c r="C493" s="37"/>
      <c r="D493" s="37"/>
      <c r="E493" s="37"/>
      <c r="F493" s="38"/>
      <c r="G493" s="37"/>
      <c r="H493" s="239"/>
      <c r="I493" s="37"/>
      <c r="J493" s="37"/>
      <c r="K493" s="37"/>
      <c r="L493" s="37"/>
      <c r="M493" s="37"/>
      <c r="N493" s="37"/>
      <c r="O493" s="37"/>
      <c r="P493" s="37"/>
      <c r="Q493" s="37"/>
      <c r="R493" s="37"/>
    </row>
    <row r="494" spans="1:18" ht="15.75" customHeight="1" x14ac:dyDescent="0.35">
      <c r="A494" s="37"/>
      <c r="B494" s="37"/>
      <c r="C494" s="37"/>
      <c r="D494" s="37"/>
      <c r="E494" s="37"/>
      <c r="F494" s="38"/>
      <c r="G494" s="37"/>
      <c r="H494" s="239"/>
      <c r="I494" s="37"/>
      <c r="J494" s="37"/>
      <c r="K494" s="37"/>
      <c r="L494" s="37"/>
      <c r="M494" s="37"/>
      <c r="N494" s="37"/>
      <c r="O494" s="37"/>
      <c r="P494" s="37"/>
      <c r="Q494" s="37"/>
      <c r="R494" s="37"/>
    </row>
    <row r="495" spans="1:18" ht="15.75" customHeight="1" x14ac:dyDescent="0.35">
      <c r="A495" s="37"/>
      <c r="B495" s="37"/>
      <c r="C495" s="37"/>
      <c r="D495" s="37"/>
      <c r="E495" s="37"/>
      <c r="F495" s="38"/>
      <c r="G495" s="37"/>
      <c r="H495" s="239"/>
      <c r="I495" s="37"/>
      <c r="J495" s="37"/>
      <c r="K495" s="37"/>
      <c r="L495" s="37"/>
      <c r="M495" s="37"/>
      <c r="N495" s="37"/>
      <c r="O495" s="37"/>
      <c r="P495" s="37"/>
      <c r="Q495" s="37"/>
      <c r="R495" s="37"/>
    </row>
    <row r="496" spans="1:18" ht="15.75" customHeight="1" x14ac:dyDescent="0.35">
      <c r="A496" s="37"/>
      <c r="B496" s="37"/>
      <c r="C496" s="37"/>
      <c r="D496" s="37"/>
      <c r="E496" s="37"/>
      <c r="F496" s="38"/>
      <c r="G496" s="37"/>
      <c r="H496" s="239"/>
      <c r="I496" s="37"/>
      <c r="J496" s="37"/>
      <c r="K496" s="37"/>
      <c r="L496" s="37"/>
      <c r="M496" s="37"/>
      <c r="N496" s="37"/>
      <c r="O496" s="37"/>
      <c r="P496" s="37"/>
      <c r="Q496" s="37"/>
      <c r="R496" s="37"/>
    </row>
    <row r="497" spans="1:18" ht="15.75" customHeight="1" x14ac:dyDescent="0.35">
      <c r="A497" s="37"/>
      <c r="B497" s="37"/>
      <c r="C497" s="37"/>
      <c r="D497" s="37"/>
      <c r="E497" s="37"/>
      <c r="F497" s="38"/>
      <c r="G497" s="37"/>
      <c r="H497" s="239"/>
      <c r="I497" s="37"/>
      <c r="J497" s="37"/>
      <c r="K497" s="37"/>
      <c r="L497" s="37"/>
      <c r="M497" s="37"/>
      <c r="N497" s="37"/>
      <c r="O497" s="37"/>
      <c r="P497" s="37"/>
      <c r="Q497" s="37"/>
      <c r="R497" s="37"/>
    </row>
    <row r="498" spans="1:18" ht="15.75" customHeight="1" x14ac:dyDescent="0.35">
      <c r="A498" s="37"/>
      <c r="B498" s="37"/>
      <c r="C498" s="37"/>
      <c r="D498" s="37"/>
      <c r="E498" s="37"/>
      <c r="F498" s="38"/>
      <c r="G498" s="37"/>
      <c r="H498" s="239"/>
      <c r="I498" s="37"/>
      <c r="J498" s="37"/>
      <c r="K498" s="37"/>
      <c r="L498" s="37"/>
      <c r="M498" s="37"/>
      <c r="N498" s="37"/>
      <c r="O498" s="37"/>
      <c r="P498" s="37"/>
      <c r="Q498" s="37"/>
      <c r="R498" s="37"/>
    </row>
    <row r="499" spans="1:18" ht="15.75" customHeight="1" x14ac:dyDescent="0.35">
      <c r="A499" s="37"/>
      <c r="B499" s="37"/>
      <c r="C499" s="37"/>
      <c r="D499" s="37"/>
      <c r="E499" s="37"/>
      <c r="F499" s="38"/>
      <c r="G499" s="37"/>
      <c r="H499" s="239"/>
      <c r="I499" s="37"/>
      <c r="J499" s="37"/>
      <c r="K499" s="37"/>
      <c r="L499" s="37"/>
      <c r="M499" s="37"/>
      <c r="N499" s="37"/>
      <c r="O499" s="37"/>
      <c r="P499" s="37"/>
      <c r="Q499" s="37"/>
      <c r="R499" s="37"/>
    </row>
    <row r="500" spans="1:18" ht="15.75" customHeight="1" x14ac:dyDescent="0.35">
      <c r="A500" s="37"/>
      <c r="B500" s="37"/>
      <c r="C500" s="37"/>
      <c r="D500" s="37"/>
      <c r="E500" s="37"/>
      <c r="F500" s="38"/>
      <c r="G500" s="37"/>
      <c r="H500" s="239"/>
      <c r="I500" s="37"/>
      <c r="J500" s="37"/>
      <c r="K500" s="37"/>
      <c r="L500" s="37"/>
      <c r="M500" s="37"/>
      <c r="N500" s="37"/>
      <c r="O500" s="37"/>
      <c r="P500" s="37"/>
      <c r="Q500" s="37"/>
      <c r="R500" s="37"/>
    </row>
    <row r="501" spans="1:18" ht="15.75" customHeight="1" x14ac:dyDescent="0.35">
      <c r="A501" s="37"/>
      <c r="B501" s="37"/>
      <c r="C501" s="37"/>
      <c r="D501" s="37"/>
      <c r="E501" s="37"/>
      <c r="F501" s="38"/>
      <c r="G501" s="37"/>
      <c r="H501" s="239"/>
      <c r="I501" s="37"/>
      <c r="J501" s="37"/>
      <c r="K501" s="37"/>
      <c r="L501" s="37"/>
      <c r="M501" s="37"/>
      <c r="N501" s="37"/>
      <c r="O501" s="37"/>
      <c r="P501" s="37"/>
      <c r="Q501" s="37"/>
      <c r="R501" s="37"/>
    </row>
    <row r="502" spans="1:18" ht="15.75" customHeight="1" x14ac:dyDescent="0.35">
      <c r="A502" s="37"/>
      <c r="B502" s="37"/>
      <c r="C502" s="37"/>
      <c r="D502" s="37"/>
      <c r="E502" s="37"/>
      <c r="F502" s="38"/>
      <c r="G502" s="37"/>
      <c r="H502" s="239"/>
      <c r="I502" s="37"/>
      <c r="J502" s="37"/>
      <c r="K502" s="37"/>
      <c r="L502" s="37"/>
      <c r="M502" s="37"/>
      <c r="N502" s="37"/>
      <c r="O502" s="37"/>
      <c r="P502" s="37"/>
      <c r="Q502" s="37"/>
      <c r="R502" s="37"/>
    </row>
    <row r="503" spans="1:18" ht="15.75" customHeight="1" x14ac:dyDescent="0.35">
      <c r="A503" s="37"/>
      <c r="B503" s="37"/>
      <c r="C503" s="37"/>
      <c r="D503" s="37"/>
      <c r="E503" s="37"/>
      <c r="F503" s="38"/>
      <c r="G503" s="37"/>
      <c r="H503" s="239"/>
      <c r="I503" s="37"/>
      <c r="J503" s="37"/>
      <c r="K503" s="37"/>
      <c r="L503" s="37"/>
      <c r="M503" s="37"/>
      <c r="N503" s="37"/>
      <c r="O503" s="37"/>
      <c r="P503" s="37"/>
      <c r="Q503" s="37"/>
      <c r="R503" s="37"/>
    </row>
    <row r="504" spans="1:18" ht="15.75" customHeight="1" x14ac:dyDescent="0.35">
      <c r="A504" s="37"/>
      <c r="B504" s="37"/>
      <c r="C504" s="37"/>
      <c r="D504" s="37"/>
      <c r="E504" s="37"/>
      <c r="F504" s="38"/>
      <c r="G504" s="37"/>
      <c r="H504" s="239"/>
      <c r="I504" s="37"/>
      <c r="J504" s="37"/>
      <c r="K504" s="37"/>
      <c r="L504" s="37"/>
      <c r="M504" s="37"/>
      <c r="N504" s="37"/>
      <c r="O504" s="37"/>
      <c r="P504" s="37"/>
      <c r="Q504" s="37"/>
      <c r="R504" s="37"/>
    </row>
    <row r="505" spans="1:18" ht="15.75" customHeight="1" x14ac:dyDescent="0.35">
      <c r="A505" s="37"/>
      <c r="B505" s="37"/>
      <c r="C505" s="37"/>
      <c r="D505" s="37"/>
      <c r="E505" s="37"/>
      <c r="F505" s="38"/>
      <c r="G505" s="37"/>
      <c r="H505" s="239"/>
      <c r="I505" s="37"/>
      <c r="J505" s="37"/>
      <c r="K505" s="37"/>
      <c r="L505" s="37"/>
      <c r="M505" s="37"/>
      <c r="N505" s="37"/>
      <c r="O505" s="37"/>
      <c r="P505" s="37"/>
      <c r="Q505" s="37"/>
      <c r="R505" s="37"/>
    </row>
    <row r="506" spans="1:18" ht="15.75" customHeight="1" x14ac:dyDescent="0.35">
      <c r="A506" s="37"/>
      <c r="B506" s="37"/>
      <c r="C506" s="37"/>
      <c r="D506" s="37"/>
      <c r="E506" s="37"/>
      <c r="F506" s="38"/>
      <c r="G506" s="37"/>
      <c r="H506" s="239"/>
      <c r="I506" s="37"/>
      <c r="J506" s="37"/>
      <c r="K506" s="37"/>
      <c r="L506" s="37"/>
      <c r="M506" s="37"/>
      <c r="N506" s="37"/>
      <c r="O506" s="37"/>
      <c r="P506" s="37"/>
      <c r="Q506" s="37"/>
      <c r="R506" s="37"/>
    </row>
    <row r="507" spans="1:18" ht="15.75" customHeight="1" x14ac:dyDescent="0.35">
      <c r="A507" s="37"/>
      <c r="B507" s="37"/>
      <c r="C507" s="37"/>
      <c r="D507" s="37"/>
      <c r="E507" s="37"/>
      <c r="F507" s="38"/>
      <c r="G507" s="37"/>
      <c r="H507" s="239"/>
      <c r="I507" s="37"/>
      <c r="J507" s="37"/>
      <c r="K507" s="37"/>
      <c r="L507" s="37"/>
      <c r="M507" s="37"/>
      <c r="N507" s="37"/>
      <c r="O507" s="37"/>
      <c r="P507" s="37"/>
      <c r="Q507" s="37"/>
      <c r="R507" s="37"/>
    </row>
    <row r="508" spans="1:18" ht="15.75" customHeight="1" x14ac:dyDescent="0.35">
      <c r="A508" s="37"/>
      <c r="B508" s="37"/>
      <c r="C508" s="37"/>
      <c r="D508" s="37"/>
      <c r="E508" s="37"/>
      <c r="F508" s="38"/>
      <c r="G508" s="37"/>
      <c r="H508" s="239"/>
      <c r="I508" s="37"/>
      <c r="J508" s="37"/>
      <c r="K508" s="37"/>
      <c r="L508" s="37"/>
      <c r="M508" s="37"/>
      <c r="N508" s="37"/>
      <c r="O508" s="37"/>
      <c r="P508" s="37"/>
      <c r="Q508" s="37"/>
      <c r="R508" s="37"/>
    </row>
    <row r="509" spans="1:18" ht="15.75" customHeight="1" x14ac:dyDescent="0.35">
      <c r="A509" s="37"/>
      <c r="B509" s="37"/>
      <c r="C509" s="37"/>
      <c r="D509" s="37"/>
      <c r="E509" s="37"/>
      <c r="F509" s="38"/>
      <c r="G509" s="37"/>
      <c r="H509" s="239"/>
      <c r="I509" s="37"/>
      <c r="J509" s="37"/>
      <c r="K509" s="37"/>
      <c r="L509" s="37"/>
      <c r="M509" s="37"/>
      <c r="N509" s="37"/>
      <c r="O509" s="37"/>
      <c r="P509" s="37"/>
      <c r="Q509" s="37"/>
      <c r="R509" s="37"/>
    </row>
    <row r="510" spans="1:18" ht="15.75" customHeight="1" x14ac:dyDescent="0.35">
      <c r="A510" s="37"/>
      <c r="B510" s="37"/>
      <c r="C510" s="37"/>
      <c r="D510" s="37"/>
      <c r="E510" s="37"/>
      <c r="F510" s="38"/>
      <c r="G510" s="37"/>
      <c r="H510" s="239"/>
      <c r="I510" s="37"/>
      <c r="J510" s="37"/>
      <c r="K510" s="37"/>
      <c r="L510" s="37"/>
      <c r="M510" s="37"/>
      <c r="N510" s="37"/>
      <c r="O510" s="37"/>
      <c r="P510" s="37"/>
      <c r="Q510" s="37"/>
      <c r="R510" s="37"/>
    </row>
    <row r="511" spans="1:18" ht="15.75" customHeight="1" x14ac:dyDescent="0.35">
      <c r="A511" s="37"/>
      <c r="B511" s="37"/>
      <c r="C511" s="37"/>
      <c r="D511" s="37"/>
      <c r="E511" s="37"/>
      <c r="F511" s="38"/>
      <c r="G511" s="37"/>
      <c r="H511" s="239"/>
      <c r="I511" s="37"/>
      <c r="J511" s="37"/>
      <c r="K511" s="37"/>
      <c r="L511" s="37"/>
      <c r="M511" s="37"/>
      <c r="N511" s="37"/>
      <c r="O511" s="37"/>
      <c r="P511" s="37"/>
      <c r="Q511" s="37"/>
      <c r="R511" s="37"/>
    </row>
    <row r="512" spans="1:18" ht="15.75" customHeight="1" x14ac:dyDescent="0.35">
      <c r="A512" s="37"/>
      <c r="B512" s="37"/>
      <c r="C512" s="37"/>
      <c r="D512" s="37"/>
      <c r="E512" s="37"/>
      <c r="F512" s="38"/>
      <c r="G512" s="37"/>
      <c r="H512" s="239"/>
      <c r="I512" s="37"/>
      <c r="J512" s="37"/>
      <c r="K512" s="37"/>
      <c r="L512" s="37"/>
      <c r="M512" s="37"/>
      <c r="N512" s="37"/>
      <c r="O512" s="37"/>
      <c r="P512" s="37"/>
      <c r="Q512" s="37"/>
      <c r="R512" s="37"/>
    </row>
    <row r="513" spans="1:18" ht="15.75" customHeight="1" x14ac:dyDescent="0.35">
      <c r="A513" s="37"/>
      <c r="B513" s="37"/>
      <c r="C513" s="37"/>
      <c r="D513" s="37"/>
      <c r="E513" s="37"/>
      <c r="F513" s="38"/>
      <c r="G513" s="37"/>
      <c r="H513" s="239"/>
      <c r="I513" s="37"/>
      <c r="J513" s="37"/>
      <c r="K513" s="37"/>
      <c r="L513" s="37"/>
      <c r="M513" s="37"/>
      <c r="N513" s="37"/>
      <c r="O513" s="37"/>
      <c r="P513" s="37"/>
      <c r="Q513" s="37"/>
      <c r="R513" s="37"/>
    </row>
    <row r="514" spans="1:18" ht="15.75" customHeight="1" x14ac:dyDescent="0.35">
      <c r="A514" s="37"/>
      <c r="B514" s="37"/>
      <c r="C514" s="37"/>
      <c r="D514" s="37"/>
      <c r="E514" s="37"/>
      <c r="F514" s="38"/>
      <c r="G514" s="37"/>
      <c r="H514" s="239"/>
      <c r="I514" s="37"/>
      <c r="J514" s="37"/>
      <c r="K514" s="37"/>
      <c r="L514" s="37"/>
      <c r="M514" s="37"/>
      <c r="N514" s="37"/>
      <c r="O514" s="37"/>
      <c r="P514" s="37"/>
      <c r="Q514" s="37"/>
      <c r="R514" s="37"/>
    </row>
    <row r="515" spans="1:18" ht="15.75" customHeight="1" x14ac:dyDescent="0.35">
      <c r="A515" s="37"/>
      <c r="B515" s="37"/>
      <c r="C515" s="37"/>
      <c r="D515" s="37"/>
      <c r="E515" s="37"/>
      <c r="F515" s="38"/>
      <c r="G515" s="37"/>
      <c r="H515" s="239"/>
      <c r="I515" s="37"/>
      <c r="J515" s="37"/>
      <c r="K515" s="37"/>
      <c r="L515" s="37"/>
      <c r="M515" s="37"/>
      <c r="N515" s="37"/>
      <c r="O515" s="37"/>
      <c r="P515" s="37"/>
      <c r="Q515" s="37"/>
      <c r="R515" s="37"/>
    </row>
    <row r="516" spans="1:18" ht="15.75" customHeight="1" x14ac:dyDescent="0.35">
      <c r="A516" s="37"/>
      <c r="B516" s="37"/>
      <c r="C516" s="37"/>
      <c r="D516" s="37"/>
      <c r="E516" s="37"/>
      <c r="F516" s="38"/>
      <c r="G516" s="37"/>
      <c r="H516" s="239"/>
      <c r="I516" s="37"/>
      <c r="J516" s="37"/>
      <c r="K516" s="37"/>
      <c r="L516" s="37"/>
      <c r="M516" s="37"/>
      <c r="N516" s="37"/>
      <c r="O516" s="37"/>
      <c r="P516" s="37"/>
      <c r="Q516" s="37"/>
      <c r="R516" s="37"/>
    </row>
    <row r="517" spans="1:18" ht="15.75" customHeight="1" x14ac:dyDescent="0.35">
      <c r="A517" s="37"/>
      <c r="B517" s="37"/>
      <c r="C517" s="37"/>
      <c r="D517" s="37"/>
      <c r="E517" s="37"/>
      <c r="F517" s="38"/>
      <c r="G517" s="37"/>
      <c r="H517" s="239"/>
      <c r="I517" s="37"/>
      <c r="J517" s="37"/>
      <c r="K517" s="37"/>
      <c r="L517" s="37"/>
      <c r="M517" s="37"/>
      <c r="N517" s="37"/>
      <c r="O517" s="37"/>
      <c r="P517" s="37"/>
      <c r="Q517" s="37"/>
      <c r="R517" s="37"/>
    </row>
    <row r="518" spans="1:18" ht="15.75" customHeight="1" x14ac:dyDescent="0.35">
      <c r="A518" s="37"/>
      <c r="B518" s="37"/>
      <c r="C518" s="37"/>
      <c r="D518" s="37"/>
      <c r="E518" s="37"/>
      <c r="F518" s="38"/>
      <c r="G518" s="37"/>
      <c r="H518" s="239"/>
      <c r="I518" s="37"/>
      <c r="J518" s="37"/>
      <c r="K518" s="37"/>
      <c r="L518" s="37"/>
      <c r="M518" s="37"/>
      <c r="N518" s="37"/>
      <c r="O518" s="37"/>
      <c r="P518" s="37"/>
      <c r="Q518" s="37"/>
      <c r="R518" s="37"/>
    </row>
    <row r="519" spans="1:18" ht="15.75" customHeight="1" x14ac:dyDescent="0.35">
      <c r="A519" s="37"/>
      <c r="B519" s="37"/>
      <c r="C519" s="37"/>
      <c r="D519" s="37"/>
      <c r="E519" s="37"/>
      <c r="F519" s="38"/>
      <c r="G519" s="37"/>
      <c r="H519" s="239"/>
      <c r="I519" s="37"/>
      <c r="J519" s="37"/>
      <c r="K519" s="37"/>
      <c r="L519" s="37"/>
      <c r="M519" s="37"/>
      <c r="N519" s="37"/>
      <c r="O519" s="37"/>
      <c r="P519" s="37"/>
      <c r="Q519" s="37"/>
      <c r="R519" s="37"/>
    </row>
    <row r="520" spans="1:18" ht="15.75" customHeight="1" x14ac:dyDescent="0.35">
      <c r="A520" s="37"/>
      <c r="B520" s="37"/>
      <c r="C520" s="37"/>
      <c r="D520" s="37"/>
      <c r="E520" s="37"/>
      <c r="F520" s="38"/>
      <c r="G520" s="37"/>
      <c r="H520" s="239"/>
      <c r="I520" s="37"/>
      <c r="J520" s="37"/>
      <c r="K520" s="37"/>
      <c r="L520" s="37"/>
      <c r="M520" s="37"/>
      <c r="N520" s="37"/>
      <c r="O520" s="37"/>
      <c r="P520" s="37"/>
      <c r="Q520" s="37"/>
      <c r="R520" s="37"/>
    </row>
    <row r="521" spans="1:18" ht="15.75" customHeight="1" x14ac:dyDescent="0.35">
      <c r="A521" s="37"/>
      <c r="B521" s="37"/>
      <c r="C521" s="37"/>
      <c r="D521" s="37"/>
      <c r="E521" s="37"/>
      <c r="F521" s="38"/>
      <c r="G521" s="37"/>
      <c r="H521" s="239"/>
      <c r="I521" s="37"/>
      <c r="J521" s="37"/>
      <c r="K521" s="37"/>
      <c r="L521" s="37"/>
      <c r="M521" s="37"/>
      <c r="N521" s="37"/>
      <c r="O521" s="37"/>
      <c r="P521" s="37"/>
      <c r="Q521" s="37"/>
      <c r="R521" s="37"/>
    </row>
    <row r="522" spans="1:18" ht="15.75" customHeight="1" x14ac:dyDescent="0.35">
      <c r="A522" s="37"/>
      <c r="B522" s="37"/>
      <c r="C522" s="37"/>
      <c r="D522" s="37"/>
      <c r="E522" s="37"/>
      <c r="F522" s="38"/>
      <c r="G522" s="37"/>
      <c r="H522" s="239"/>
      <c r="I522" s="37"/>
      <c r="J522" s="37"/>
      <c r="K522" s="37"/>
      <c r="L522" s="37"/>
      <c r="M522" s="37"/>
      <c r="N522" s="37"/>
      <c r="O522" s="37"/>
      <c r="P522" s="37"/>
      <c r="Q522" s="37"/>
      <c r="R522" s="37"/>
    </row>
    <row r="523" spans="1:18" ht="15.75" customHeight="1" x14ac:dyDescent="0.35">
      <c r="A523" s="37"/>
      <c r="B523" s="37"/>
      <c r="C523" s="37"/>
      <c r="D523" s="37"/>
      <c r="E523" s="37"/>
      <c r="F523" s="38"/>
      <c r="G523" s="37"/>
      <c r="H523" s="239"/>
      <c r="I523" s="37"/>
      <c r="J523" s="37"/>
      <c r="K523" s="37"/>
      <c r="L523" s="37"/>
      <c r="M523" s="37"/>
      <c r="N523" s="37"/>
      <c r="O523" s="37"/>
      <c r="P523" s="37"/>
      <c r="Q523" s="37"/>
      <c r="R523" s="37"/>
    </row>
    <row r="524" spans="1:18" ht="15.75" customHeight="1" x14ac:dyDescent="0.35">
      <c r="A524" s="37"/>
      <c r="B524" s="37"/>
      <c r="C524" s="37"/>
      <c r="D524" s="37"/>
      <c r="E524" s="37"/>
      <c r="F524" s="38"/>
      <c r="G524" s="37"/>
      <c r="H524" s="239"/>
      <c r="I524" s="37"/>
      <c r="J524" s="37"/>
      <c r="K524" s="37"/>
      <c r="L524" s="37"/>
      <c r="M524" s="37"/>
      <c r="N524" s="37"/>
      <c r="O524" s="37"/>
      <c r="P524" s="37"/>
      <c r="Q524" s="37"/>
      <c r="R524" s="37"/>
    </row>
    <row r="525" spans="1:18" ht="15.75" customHeight="1" x14ac:dyDescent="0.35">
      <c r="A525" s="37"/>
      <c r="B525" s="37"/>
      <c r="C525" s="37"/>
      <c r="D525" s="37"/>
      <c r="E525" s="37"/>
      <c r="F525" s="38"/>
      <c r="G525" s="37"/>
      <c r="H525" s="239"/>
      <c r="I525" s="37"/>
      <c r="J525" s="37"/>
      <c r="K525" s="37"/>
      <c r="L525" s="37"/>
      <c r="M525" s="37"/>
      <c r="N525" s="37"/>
      <c r="O525" s="37"/>
      <c r="P525" s="37"/>
      <c r="Q525" s="37"/>
      <c r="R525" s="37"/>
    </row>
    <row r="526" spans="1:18" ht="15.75" customHeight="1" x14ac:dyDescent="0.35">
      <c r="A526" s="37"/>
      <c r="B526" s="37"/>
      <c r="C526" s="37"/>
      <c r="D526" s="37"/>
      <c r="E526" s="37"/>
      <c r="F526" s="38"/>
      <c r="G526" s="37"/>
      <c r="H526" s="239"/>
      <c r="I526" s="37"/>
      <c r="J526" s="37"/>
      <c r="K526" s="37"/>
      <c r="L526" s="37"/>
      <c r="M526" s="37"/>
      <c r="N526" s="37"/>
      <c r="O526" s="37"/>
      <c r="P526" s="37"/>
      <c r="Q526" s="37"/>
      <c r="R526" s="37"/>
    </row>
    <row r="527" spans="1:18" ht="15.75" customHeight="1" x14ac:dyDescent="0.35">
      <c r="A527" s="37"/>
      <c r="B527" s="37"/>
      <c r="C527" s="37"/>
      <c r="D527" s="37"/>
      <c r="E527" s="37"/>
      <c r="F527" s="38"/>
      <c r="G527" s="37"/>
      <c r="H527" s="239"/>
      <c r="I527" s="37"/>
      <c r="J527" s="37"/>
      <c r="K527" s="37"/>
      <c r="L527" s="37"/>
      <c r="M527" s="37"/>
      <c r="N527" s="37"/>
      <c r="O527" s="37"/>
      <c r="P527" s="37"/>
      <c r="Q527" s="37"/>
      <c r="R527" s="37"/>
    </row>
    <row r="528" spans="1:18" ht="15.75" customHeight="1" x14ac:dyDescent="0.35">
      <c r="A528" s="37"/>
      <c r="B528" s="37"/>
      <c r="C528" s="37"/>
      <c r="D528" s="37"/>
      <c r="E528" s="37"/>
      <c r="F528" s="38"/>
      <c r="G528" s="37"/>
      <c r="H528" s="239"/>
      <c r="I528" s="37"/>
      <c r="J528" s="37"/>
      <c r="K528" s="37"/>
      <c r="L528" s="37"/>
      <c r="M528" s="37"/>
      <c r="N528" s="37"/>
      <c r="O528" s="37"/>
      <c r="P528" s="37"/>
      <c r="Q528" s="37"/>
      <c r="R528" s="37"/>
    </row>
    <row r="529" spans="1:18" ht="15.75" customHeight="1" x14ac:dyDescent="0.35">
      <c r="A529" s="37"/>
      <c r="B529" s="37"/>
      <c r="C529" s="37"/>
      <c r="D529" s="37"/>
      <c r="E529" s="37"/>
      <c r="F529" s="38"/>
      <c r="G529" s="37"/>
      <c r="H529" s="239"/>
      <c r="I529" s="37"/>
      <c r="J529" s="37"/>
      <c r="K529" s="37"/>
      <c r="L529" s="37"/>
      <c r="M529" s="37"/>
      <c r="N529" s="37"/>
      <c r="O529" s="37"/>
      <c r="P529" s="37"/>
      <c r="Q529" s="37"/>
      <c r="R529" s="37"/>
    </row>
    <row r="530" spans="1:18" ht="15.75" customHeight="1" x14ac:dyDescent="0.35">
      <c r="A530" s="37"/>
      <c r="B530" s="37"/>
      <c r="C530" s="37"/>
      <c r="D530" s="37"/>
      <c r="E530" s="37"/>
      <c r="F530" s="38"/>
      <c r="G530" s="37"/>
      <c r="H530" s="239"/>
      <c r="I530" s="37"/>
      <c r="J530" s="37"/>
      <c r="K530" s="37"/>
      <c r="L530" s="37"/>
      <c r="M530" s="37"/>
      <c r="N530" s="37"/>
      <c r="O530" s="37"/>
      <c r="P530" s="37"/>
      <c r="Q530" s="37"/>
      <c r="R530" s="37"/>
    </row>
    <row r="531" spans="1:18" ht="15.75" customHeight="1" x14ac:dyDescent="0.35">
      <c r="A531" s="37"/>
      <c r="B531" s="37"/>
      <c r="C531" s="37"/>
      <c r="D531" s="37"/>
      <c r="E531" s="37"/>
      <c r="F531" s="38"/>
      <c r="G531" s="37"/>
      <c r="H531" s="239"/>
      <c r="I531" s="37"/>
      <c r="J531" s="37"/>
      <c r="K531" s="37"/>
      <c r="L531" s="37"/>
      <c r="M531" s="37"/>
      <c r="N531" s="37"/>
      <c r="O531" s="37"/>
      <c r="P531" s="37"/>
      <c r="Q531" s="37"/>
      <c r="R531" s="37"/>
    </row>
    <row r="532" spans="1:18" ht="15.75" customHeight="1" x14ac:dyDescent="0.35">
      <c r="A532" s="37"/>
      <c r="B532" s="37"/>
      <c r="C532" s="37"/>
      <c r="D532" s="37"/>
      <c r="E532" s="37"/>
      <c r="F532" s="38"/>
      <c r="G532" s="37"/>
      <c r="H532" s="239"/>
      <c r="I532" s="37"/>
      <c r="J532" s="37"/>
      <c r="K532" s="37"/>
      <c r="L532" s="37"/>
      <c r="M532" s="37"/>
      <c r="N532" s="37"/>
      <c r="O532" s="37"/>
      <c r="P532" s="37"/>
      <c r="Q532" s="37"/>
      <c r="R532" s="37"/>
    </row>
    <row r="533" spans="1:18" ht="15.75" customHeight="1" x14ac:dyDescent="0.35">
      <c r="A533" s="37"/>
      <c r="B533" s="37"/>
      <c r="C533" s="37"/>
      <c r="D533" s="37"/>
      <c r="E533" s="37"/>
      <c r="F533" s="38"/>
      <c r="G533" s="37"/>
      <c r="H533" s="239"/>
      <c r="I533" s="37"/>
      <c r="J533" s="37"/>
      <c r="K533" s="37"/>
      <c r="L533" s="37"/>
      <c r="M533" s="37"/>
      <c r="N533" s="37"/>
      <c r="O533" s="37"/>
      <c r="P533" s="37"/>
      <c r="Q533" s="37"/>
      <c r="R533" s="37"/>
    </row>
    <row r="534" spans="1:18" ht="15.75" customHeight="1" x14ac:dyDescent="0.35">
      <c r="A534" s="37"/>
      <c r="B534" s="37"/>
      <c r="C534" s="37"/>
      <c r="D534" s="37"/>
      <c r="E534" s="37"/>
      <c r="F534" s="38"/>
      <c r="G534" s="37"/>
      <c r="H534" s="239"/>
      <c r="I534" s="37"/>
      <c r="J534" s="37"/>
      <c r="K534" s="37"/>
      <c r="L534" s="37"/>
      <c r="M534" s="37"/>
      <c r="N534" s="37"/>
      <c r="O534" s="37"/>
      <c r="P534" s="37"/>
      <c r="Q534" s="37"/>
      <c r="R534" s="37"/>
    </row>
    <row r="535" spans="1:18" ht="15.75" customHeight="1" x14ac:dyDescent="0.35">
      <c r="A535" s="37"/>
      <c r="B535" s="37"/>
      <c r="C535" s="37"/>
      <c r="D535" s="37"/>
      <c r="E535" s="37"/>
      <c r="F535" s="38"/>
      <c r="G535" s="37"/>
      <c r="H535" s="239"/>
      <c r="I535" s="37"/>
      <c r="J535" s="37"/>
      <c r="K535" s="37"/>
      <c r="L535" s="37"/>
      <c r="M535" s="37"/>
      <c r="N535" s="37"/>
      <c r="O535" s="37"/>
      <c r="P535" s="37"/>
      <c r="Q535" s="37"/>
      <c r="R535" s="37"/>
    </row>
    <row r="536" spans="1:18" ht="15.75" customHeight="1" x14ac:dyDescent="0.35">
      <c r="A536" s="37"/>
      <c r="B536" s="37"/>
      <c r="C536" s="37"/>
      <c r="D536" s="37"/>
      <c r="E536" s="37"/>
      <c r="F536" s="38"/>
      <c r="G536" s="37"/>
      <c r="H536" s="239"/>
      <c r="I536" s="37"/>
      <c r="J536" s="37"/>
      <c r="K536" s="37"/>
      <c r="L536" s="37"/>
      <c r="M536" s="37"/>
      <c r="N536" s="37"/>
      <c r="O536" s="37"/>
      <c r="P536" s="37"/>
      <c r="Q536" s="37"/>
      <c r="R536" s="37"/>
    </row>
    <row r="537" spans="1:18" ht="15.75" customHeight="1" x14ac:dyDescent="0.35">
      <c r="A537" s="37"/>
      <c r="B537" s="37"/>
      <c r="C537" s="37"/>
      <c r="D537" s="37"/>
      <c r="E537" s="37"/>
      <c r="F537" s="38"/>
      <c r="G537" s="37"/>
      <c r="H537" s="239"/>
      <c r="I537" s="37"/>
      <c r="J537" s="37"/>
      <c r="K537" s="37"/>
      <c r="L537" s="37"/>
      <c r="M537" s="37"/>
      <c r="N537" s="37"/>
      <c r="O537" s="37"/>
      <c r="P537" s="37"/>
      <c r="Q537" s="37"/>
      <c r="R537" s="37"/>
    </row>
    <row r="538" spans="1:18" ht="15.75" customHeight="1" x14ac:dyDescent="0.35">
      <c r="A538" s="37"/>
      <c r="B538" s="37"/>
      <c r="C538" s="37"/>
      <c r="D538" s="37"/>
      <c r="E538" s="37"/>
      <c r="F538" s="38"/>
      <c r="G538" s="37"/>
      <c r="H538" s="239"/>
      <c r="I538" s="37"/>
      <c r="J538" s="37"/>
      <c r="K538" s="37"/>
      <c r="L538" s="37"/>
      <c r="M538" s="37"/>
      <c r="N538" s="37"/>
      <c r="O538" s="37"/>
      <c r="P538" s="37"/>
      <c r="Q538" s="37"/>
      <c r="R538" s="37"/>
    </row>
    <row r="539" spans="1:18" ht="15.75" customHeight="1" x14ac:dyDescent="0.35">
      <c r="A539" s="37"/>
      <c r="B539" s="37"/>
      <c r="C539" s="37"/>
      <c r="D539" s="37"/>
      <c r="E539" s="37"/>
      <c r="F539" s="38"/>
      <c r="G539" s="37"/>
      <c r="H539" s="239"/>
      <c r="I539" s="37"/>
      <c r="J539" s="37"/>
      <c r="K539" s="37"/>
      <c r="L539" s="37"/>
      <c r="M539" s="37"/>
      <c r="N539" s="37"/>
      <c r="O539" s="37"/>
      <c r="P539" s="37"/>
      <c r="Q539" s="37"/>
      <c r="R539" s="37"/>
    </row>
    <row r="540" spans="1:18" ht="15.75" customHeight="1" x14ac:dyDescent="0.35">
      <c r="A540" s="37"/>
      <c r="B540" s="37"/>
      <c r="C540" s="37"/>
      <c r="D540" s="37"/>
      <c r="E540" s="37"/>
      <c r="F540" s="38"/>
      <c r="G540" s="37"/>
      <c r="H540" s="239"/>
      <c r="I540" s="37"/>
      <c r="J540" s="37"/>
      <c r="K540" s="37"/>
      <c r="L540" s="37"/>
      <c r="M540" s="37"/>
      <c r="N540" s="37"/>
      <c r="O540" s="37"/>
      <c r="P540" s="37"/>
      <c r="Q540" s="37"/>
      <c r="R540" s="37"/>
    </row>
    <row r="541" spans="1:18" ht="15.75" customHeight="1" x14ac:dyDescent="0.35">
      <c r="A541" s="37"/>
      <c r="B541" s="37"/>
      <c r="C541" s="37"/>
      <c r="D541" s="37"/>
      <c r="E541" s="37"/>
      <c r="F541" s="38"/>
      <c r="G541" s="37"/>
      <c r="H541" s="239"/>
      <c r="I541" s="37"/>
      <c r="J541" s="37"/>
      <c r="K541" s="37"/>
      <c r="L541" s="37"/>
      <c r="M541" s="37"/>
      <c r="N541" s="37"/>
      <c r="O541" s="37"/>
      <c r="P541" s="37"/>
      <c r="Q541" s="37"/>
      <c r="R541" s="37"/>
    </row>
    <row r="542" spans="1:18" ht="15.75" customHeight="1" x14ac:dyDescent="0.35">
      <c r="A542" s="37"/>
      <c r="B542" s="37"/>
      <c r="C542" s="37"/>
      <c r="D542" s="37"/>
      <c r="E542" s="37"/>
      <c r="F542" s="38"/>
      <c r="G542" s="37"/>
      <c r="H542" s="239"/>
      <c r="I542" s="37"/>
      <c r="J542" s="37"/>
      <c r="K542" s="37"/>
      <c r="L542" s="37"/>
      <c r="M542" s="37"/>
      <c r="N542" s="37"/>
      <c r="O542" s="37"/>
      <c r="P542" s="37"/>
      <c r="Q542" s="37"/>
      <c r="R542" s="37"/>
    </row>
    <row r="543" spans="1:18" ht="15.75" customHeight="1" x14ac:dyDescent="0.35">
      <c r="A543" s="37"/>
      <c r="B543" s="37"/>
      <c r="C543" s="37"/>
      <c r="D543" s="37"/>
      <c r="E543" s="37"/>
      <c r="F543" s="38"/>
      <c r="G543" s="37"/>
      <c r="H543" s="239"/>
      <c r="I543" s="37"/>
      <c r="J543" s="37"/>
      <c r="K543" s="37"/>
      <c r="L543" s="37"/>
      <c r="M543" s="37"/>
      <c r="N543" s="37"/>
      <c r="O543" s="37"/>
      <c r="P543" s="37"/>
      <c r="Q543" s="37"/>
      <c r="R543" s="37"/>
    </row>
    <row r="544" spans="1:18" ht="15.75" customHeight="1" x14ac:dyDescent="0.35">
      <c r="A544" s="37"/>
      <c r="B544" s="37"/>
      <c r="C544" s="37"/>
      <c r="D544" s="37"/>
      <c r="E544" s="37"/>
      <c r="F544" s="38"/>
      <c r="G544" s="37"/>
      <c r="H544" s="239"/>
      <c r="I544" s="37"/>
      <c r="J544" s="37"/>
      <c r="K544" s="37"/>
      <c r="L544" s="37"/>
      <c r="M544" s="37"/>
      <c r="N544" s="37"/>
      <c r="O544" s="37"/>
      <c r="P544" s="37"/>
      <c r="Q544" s="37"/>
      <c r="R544" s="37"/>
    </row>
    <row r="545" spans="1:18" ht="15.75" customHeight="1" x14ac:dyDescent="0.35">
      <c r="A545" s="37"/>
      <c r="B545" s="37"/>
      <c r="C545" s="37"/>
      <c r="D545" s="37"/>
      <c r="E545" s="37"/>
      <c r="F545" s="38"/>
      <c r="G545" s="37"/>
      <c r="H545" s="239"/>
      <c r="I545" s="37"/>
      <c r="J545" s="37"/>
      <c r="K545" s="37"/>
      <c r="L545" s="37"/>
      <c r="M545" s="37"/>
      <c r="N545" s="37"/>
      <c r="O545" s="37"/>
      <c r="P545" s="37"/>
      <c r="Q545" s="37"/>
      <c r="R545" s="37"/>
    </row>
    <row r="546" spans="1:18" ht="15.75" customHeight="1" x14ac:dyDescent="0.35">
      <c r="A546" s="37"/>
      <c r="B546" s="37"/>
      <c r="C546" s="37"/>
      <c r="D546" s="37"/>
      <c r="E546" s="37"/>
      <c r="F546" s="38"/>
      <c r="G546" s="37"/>
      <c r="H546" s="239"/>
      <c r="I546" s="37"/>
      <c r="J546" s="37"/>
      <c r="K546" s="37"/>
      <c r="L546" s="37"/>
      <c r="M546" s="37"/>
      <c r="N546" s="37"/>
      <c r="O546" s="37"/>
      <c r="P546" s="37"/>
      <c r="Q546" s="37"/>
      <c r="R546" s="37"/>
    </row>
    <row r="547" spans="1:18" ht="15.75" customHeight="1" x14ac:dyDescent="0.35">
      <c r="A547" s="37"/>
      <c r="B547" s="37"/>
      <c r="C547" s="37"/>
      <c r="D547" s="37"/>
      <c r="E547" s="37"/>
      <c r="F547" s="38"/>
      <c r="G547" s="37"/>
      <c r="H547" s="239"/>
      <c r="I547" s="37"/>
      <c r="J547" s="37"/>
      <c r="K547" s="37"/>
      <c r="L547" s="37"/>
      <c r="M547" s="37"/>
      <c r="N547" s="37"/>
      <c r="O547" s="37"/>
      <c r="P547" s="37"/>
      <c r="Q547" s="37"/>
      <c r="R547" s="37"/>
    </row>
    <row r="548" spans="1:18" ht="15.75" customHeight="1" x14ac:dyDescent="0.35">
      <c r="A548" s="37"/>
      <c r="B548" s="37"/>
      <c r="C548" s="37"/>
      <c r="D548" s="37"/>
      <c r="E548" s="37"/>
      <c r="F548" s="38"/>
      <c r="G548" s="37"/>
      <c r="H548" s="239"/>
      <c r="I548" s="37"/>
      <c r="J548" s="37"/>
      <c r="K548" s="37"/>
      <c r="L548" s="37"/>
      <c r="M548" s="37"/>
      <c r="N548" s="37"/>
      <c r="O548" s="37"/>
      <c r="P548" s="37"/>
      <c r="Q548" s="37"/>
      <c r="R548" s="37"/>
    </row>
    <row r="549" spans="1:18" ht="15.75" customHeight="1" x14ac:dyDescent="0.35">
      <c r="A549" s="37"/>
      <c r="B549" s="37"/>
      <c r="C549" s="37"/>
      <c r="D549" s="37"/>
      <c r="E549" s="37"/>
      <c r="F549" s="38"/>
      <c r="G549" s="37"/>
      <c r="H549" s="239"/>
      <c r="I549" s="37"/>
      <c r="J549" s="37"/>
      <c r="K549" s="37"/>
      <c r="L549" s="37"/>
      <c r="M549" s="37"/>
      <c r="N549" s="37"/>
      <c r="O549" s="37"/>
      <c r="P549" s="37"/>
      <c r="Q549" s="37"/>
      <c r="R549" s="37"/>
    </row>
    <row r="550" spans="1:18" ht="15.75" customHeight="1" x14ac:dyDescent="0.35">
      <c r="A550" s="37"/>
      <c r="B550" s="37"/>
      <c r="C550" s="37"/>
      <c r="D550" s="37"/>
      <c r="E550" s="37"/>
      <c r="F550" s="38"/>
      <c r="G550" s="37"/>
      <c r="H550" s="239"/>
      <c r="I550" s="37"/>
      <c r="J550" s="37"/>
      <c r="K550" s="37"/>
      <c r="L550" s="37"/>
      <c r="M550" s="37"/>
      <c r="N550" s="37"/>
      <c r="O550" s="37"/>
      <c r="P550" s="37"/>
      <c r="Q550" s="37"/>
      <c r="R550" s="37"/>
    </row>
    <row r="551" spans="1:18" ht="15.75" customHeight="1" x14ac:dyDescent="0.35">
      <c r="A551" s="37"/>
      <c r="B551" s="37"/>
      <c r="C551" s="37"/>
      <c r="D551" s="37"/>
      <c r="E551" s="37"/>
      <c r="F551" s="38"/>
      <c r="G551" s="37"/>
      <c r="H551" s="239"/>
      <c r="I551" s="37"/>
      <c r="J551" s="37"/>
      <c r="K551" s="37"/>
      <c r="L551" s="37"/>
      <c r="M551" s="37"/>
      <c r="N551" s="37"/>
      <c r="O551" s="37"/>
      <c r="P551" s="37"/>
      <c r="Q551" s="37"/>
      <c r="R551" s="37"/>
    </row>
    <row r="552" spans="1:18" ht="15.75" customHeight="1" x14ac:dyDescent="0.35">
      <c r="A552" s="37"/>
      <c r="B552" s="37"/>
      <c r="C552" s="37"/>
      <c r="D552" s="37"/>
      <c r="E552" s="37"/>
      <c r="F552" s="38"/>
      <c r="G552" s="37"/>
      <c r="H552" s="239"/>
      <c r="I552" s="37"/>
      <c r="J552" s="37"/>
      <c r="K552" s="37"/>
      <c r="L552" s="37"/>
      <c r="M552" s="37"/>
      <c r="N552" s="37"/>
      <c r="O552" s="37"/>
      <c r="P552" s="37"/>
      <c r="Q552" s="37"/>
      <c r="R552" s="37"/>
    </row>
    <row r="553" spans="1:18" ht="15.75" customHeight="1" x14ac:dyDescent="0.35">
      <c r="A553" s="37"/>
      <c r="B553" s="37"/>
      <c r="C553" s="37"/>
      <c r="D553" s="37"/>
      <c r="E553" s="37"/>
      <c r="F553" s="38"/>
      <c r="G553" s="37"/>
      <c r="H553" s="239"/>
      <c r="I553" s="37"/>
      <c r="J553" s="37"/>
      <c r="K553" s="37"/>
      <c r="L553" s="37"/>
      <c r="M553" s="37"/>
      <c r="N553" s="37"/>
      <c r="O553" s="37"/>
      <c r="P553" s="37"/>
      <c r="Q553" s="37"/>
      <c r="R553" s="37"/>
    </row>
    <row r="554" spans="1:18" ht="15.75" customHeight="1" x14ac:dyDescent="0.35">
      <c r="A554" s="37"/>
      <c r="B554" s="37"/>
      <c r="C554" s="37"/>
      <c r="D554" s="37"/>
      <c r="E554" s="37"/>
      <c r="F554" s="38"/>
      <c r="G554" s="37"/>
      <c r="H554" s="239"/>
      <c r="I554" s="37"/>
      <c r="J554" s="37"/>
      <c r="K554" s="37"/>
      <c r="L554" s="37"/>
      <c r="M554" s="37"/>
      <c r="N554" s="37"/>
      <c r="O554" s="37"/>
      <c r="P554" s="37"/>
      <c r="Q554" s="37"/>
      <c r="R554" s="37"/>
    </row>
    <row r="555" spans="1:18" ht="15.75" customHeight="1" x14ac:dyDescent="0.35">
      <c r="A555" s="37"/>
      <c r="B555" s="37"/>
      <c r="C555" s="37"/>
      <c r="D555" s="37"/>
      <c r="E555" s="37"/>
      <c r="F555" s="38"/>
      <c r="G555" s="37"/>
      <c r="H555" s="239"/>
      <c r="I555" s="37"/>
      <c r="J555" s="37"/>
      <c r="K555" s="37"/>
      <c r="L555" s="37"/>
      <c r="M555" s="37"/>
      <c r="N555" s="37"/>
      <c r="O555" s="37"/>
      <c r="P555" s="37"/>
      <c r="Q555" s="37"/>
      <c r="R555" s="37"/>
    </row>
    <row r="556" spans="1:18" ht="15.75" customHeight="1" x14ac:dyDescent="0.35">
      <c r="A556" s="37"/>
      <c r="B556" s="37"/>
      <c r="C556" s="37"/>
      <c r="D556" s="37"/>
      <c r="E556" s="37"/>
      <c r="F556" s="38"/>
      <c r="G556" s="37"/>
      <c r="H556" s="239"/>
      <c r="I556" s="37"/>
      <c r="J556" s="37"/>
      <c r="K556" s="37"/>
      <c r="L556" s="37"/>
      <c r="M556" s="37"/>
      <c r="N556" s="37"/>
      <c r="O556" s="37"/>
      <c r="P556" s="37"/>
      <c r="Q556" s="37"/>
      <c r="R556" s="37"/>
    </row>
    <row r="557" spans="1:18" ht="15.75" customHeight="1" x14ac:dyDescent="0.35">
      <c r="A557" s="37"/>
      <c r="B557" s="37"/>
      <c r="C557" s="37"/>
      <c r="D557" s="37"/>
      <c r="E557" s="37"/>
      <c r="F557" s="38"/>
      <c r="G557" s="37"/>
      <c r="H557" s="239"/>
      <c r="I557" s="37"/>
      <c r="J557" s="37"/>
      <c r="K557" s="37"/>
      <c r="L557" s="37"/>
      <c r="M557" s="37"/>
      <c r="N557" s="37"/>
      <c r="O557" s="37"/>
      <c r="P557" s="37"/>
      <c r="Q557" s="37"/>
      <c r="R557" s="37"/>
    </row>
    <row r="558" spans="1:18" ht="15.75" customHeight="1" x14ac:dyDescent="0.35">
      <c r="A558" s="37"/>
      <c r="B558" s="37"/>
      <c r="C558" s="37"/>
      <c r="D558" s="37"/>
      <c r="E558" s="37"/>
      <c r="F558" s="38"/>
      <c r="G558" s="37"/>
      <c r="H558" s="239"/>
      <c r="I558" s="37"/>
      <c r="J558" s="37"/>
      <c r="K558" s="37"/>
      <c r="L558" s="37"/>
      <c r="M558" s="37"/>
      <c r="N558" s="37"/>
      <c r="O558" s="37"/>
      <c r="P558" s="37"/>
      <c r="Q558" s="37"/>
      <c r="R558" s="37"/>
    </row>
    <row r="559" spans="1:18" ht="15.75" customHeight="1" x14ac:dyDescent="0.35">
      <c r="A559" s="37"/>
      <c r="B559" s="37"/>
      <c r="C559" s="37"/>
      <c r="D559" s="37"/>
      <c r="E559" s="37"/>
      <c r="F559" s="38"/>
      <c r="G559" s="37"/>
      <c r="H559" s="239"/>
      <c r="I559" s="37"/>
      <c r="J559" s="37"/>
      <c r="K559" s="37"/>
      <c r="L559" s="37"/>
      <c r="M559" s="37"/>
      <c r="N559" s="37"/>
      <c r="O559" s="37"/>
      <c r="P559" s="37"/>
      <c r="Q559" s="37"/>
      <c r="R559" s="37"/>
    </row>
    <row r="560" spans="1:18" ht="15.75" customHeight="1" x14ac:dyDescent="0.35">
      <c r="A560" s="37"/>
      <c r="B560" s="37"/>
      <c r="C560" s="37"/>
      <c r="D560" s="37"/>
      <c r="E560" s="37"/>
      <c r="F560" s="38"/>
      <c r="G560" s="37"/>
      <c r="H560" s="239"/>
      <c r="I560" s="37"/>
      <c r="J560" s="37"/>
      <c r="K560" s="37"/>
      <c r="L560" s="37"/>
      <c r="M560" s="37"/>
      <c r="N560" s="37"/>
      <c r="O560" s="37"/>
      <c r="P560" s="37"/>
      <c r="Q560" s="37"/>
      <c r="R560" s="37"/>
    </row>
    <row r="561" spans="1:18" ht="15.75" customHeight="1" x14ac:dyDescent="0.35">
      <c r="A561" s="37"/>
      <c r="B561" s="37"/>
      <c r="C561" s="37"/>
      <c r="D561" s="37"/>
      <c r="E561" s="37"/>
      <c r="F561" s="38"/>
      <c r="G561" s="37"/>
      <c r="H561" s="239"/>
      <c r="I561" s="37"/>
      <c r="J561" s="37"/>
      <c r="K561" s="37"/>
      <c r="L561" s="37"/>
      <c r="M561" s="37"/>
      <c r="N561" s="37"/>
      <c r="O561" s="37"/>
      <c r="P561" s="37"/>
      <c r="Q561" s="37"/>
      <c r="R561" s="37"/>
    </row>
    <row r="562" spans="1:18" ht="15.75" customHeight="1" x14ac:dyDescent="0.35">
      <c r="A562" s="37"/>
      <c r="B562" s="37"/>
      <c r="C562" s="37"/>
      <c r="D562" s="37"/>
      <c r="E562" s="37"/>
      <c r="F562" s="38"/>
      <c r="G562" s="37"/>
      <c r="H562" s="239"/>
      <c r="I562" s="37"/>
      <c r="J562" s="37"/>
      <c r="K562" s="37"/>
      <c r="L562" s="37"/>
      <c r="M562" s="37"/>
      <c r="N562" s="37"/>
      <c r="O562" s="37"/>
      <c r="P562" s="37"/>
      <c r="Q562" s="37"/>
      <c r="R562" s="37"/>
    </row>
    <row r="563" spans="1:18" ht="15.75" customHeight="1" x14ac:dyDescent="0.35">
      <c r="A563" s="37"/>
      <c r="B563" s="37"/>
      <c r="C563" s="37"/>
      <c r="D563" s="37"/>
      <c r="E563" s="37"/>
      <c r="F563" s="38"/>
      <c r="G563" s="37"/>
      <c r="H563" s="239"/>
      <c r="I563" s="37"/>
      <c r="J563" s="37"/>
      <c r="K563" s="37"/>
      <c r="L563" s="37"/>
      <c r="M563" s="37"/>
      <c r="N563" s="37"/>
      <c r="O563" s="37"/>
      <c r="P563" s="37"/>
      <c r="Q563" s="37"/>
      <c r="R563" s="37"/>
    </row>
    <row r="564" spans="1:18" ht="15.75" customHeight="1" x14ac:dyDescent="0.35">
      <c r="A564" s="37"/>
      <c r="B564" s="37"/>
      <c r="C564" s="37"/>
      <c r="D564" s="37"/>
      <c r="E564" s="37"/>
      <c r="F564" s="38"/>
      <c r="G564" s="37"/>
      <c r="H564" s="239"/>
      <c r="I564" s="37"/>
      <c r="J564" s="37"/>
      <c r="K564" s="37"/>
      <c r="L564" s="37"/>
      <c r="M564" s="37"/>
      <c r="N564" s="37"/>
      <c r="O564" s="37"/>
      <c r="P564" s="37"/>
      <c r="Q564" s="37"/>
      <c r="R564" s="37"/>
    </row>
    <row r="565" spans="1:18" ht="15.75" customHeight="1" x14ac:dyDescent="0.35">
      <c r="A565" s="37"/>
      <c r="B565" s="37"/>
      <c r="C565" s="37"/>
      <c r="D565" s="37"/>
      <c r="E565" s="37"/>
      <c r="F565" s="38"/>
      <c r="G565" s="37"/>
      <c r="H565" s="239"/>
      <c r="I565" s="37"/>
      <c r="J565" s="37"/>
      <c r="K565" s="37"/>
      <c r="L565" s="37"/>
      <c r="M565" s="37"/>
      <c r="N565" s="37"/>
      <c r="O565" s="37"/>
      <c r="P565" s="37"/>
      <c r="Q565" s="37"/>
      <c r="R565" s="37"/>
    </row>
    <row r="566" spans="1:18" ht="15.75" customHeight="1" x14ac:dyDescent="0.35">
      <c r="A566" s="37"/>
      <c r="B566" s="37"/>
      <c r="C566" s="37"/>
      <c r="D566" s="37"/>
      <c r="E566" s="37"/>
      <c r="F566" s="38"/>
      <c r="G566" s="37"/>
      <c r="H566" s="239"/>
      <c r="I566" s="37"/>
      <c r="J566" s="37"/>
      <c r="K566" s="37"/>
      <c r="L566" s="37"/>
      <c r="M566" s="37"/>
      <c r="N566" s="37"/>
      <c r="O566" s="37"/>
      <c r="P566" s="37"/>
      <c r="Q566" s="37"/>
      <c r="R566" s="37"/>
    </row>
    <row r="567" spans="1:18" ht="15.75" customHeight="1" x14ac:dyDescent="0.35">
      <c r="A567" s="37"/>
      <c r="B567" s="37"/>
      <c r="C567" s="37"/>
      <c r="D567" s="37"/>
      <c r="E567" s="37"/>
      <c r="F567" s="38"/>
      <c r="G567" s="37"/>
      <c r="H567" s="239"/>
      <c r="I567" s="37"/>
      <c r="J567" s="37"/>
      <c r="K567" s="37"/>
      <c r="L567" s="37"/>
      <c r="M567" s="37"/>
      <c r="N567" s="37"/>
      <c r="O567" s="37"/>
      <c r="P567" s="37"/>
      <c r="Q567" s="37"/>
      <c r="R567" s="37"/>
    </row>
    <row r="568" spans="1:18" ht="15.75" customHeight="1" x14ac:dyDescent="0.35">
      <c r="A568" s="37"/>
      <c r="B568" s="37"/>
      <c r="C568" s="37"/>
      <c r="D568" s="37"/>
      <c r="E568" s="37"/>
      <c r="F568" s="38"/>
      <c r="G568" s="37"/>
      <c r="H568" s="239"/>
      <c r="I568" s="37"/>
      <c r="J568" s="37"/>
      <c r="K568" s="37"/>
      <c r="L568" s="37"/>
      <c r="M568" s="37"/>
      <c r="N568" s="37"/>
      <c r="O568" s="37"/>
      <c r="P568" s="37"/>
      <c r="Q568" s="37"/>
      <c r="R568" s="37"/>
    </row>
    <row r="569" spans="1:18" ht="15.75" customHeight="1" x14ac:dyDescent="0.35">
      <c r="A569" s="37"/>
      <c r="B569" s="37"/>
      <c r="C569" s="37"/>
      <c r="D569" s="37"/>
      <c r="E569" s="37"/>
      <c r="F569" s="38"/>
      <c r="G569" s="37"/>
      <c r="H569" s="239"/>
      <c r="I569" s="37"/>
      <c r="J569" s="37"/>
      <c r="K569" s="37"/>
      <c r="L569" s="37"/>
      <c r="M569" s="37"/>
      <c r="N569" s="37"/>
      <c r="O569" s="37"/>
      <c r="P569" s="37"/>
      <c r="Q569" s="37"/>
      <c r="R569" s="37"/>
    </row>
    <row r="570" spans="1:18" ht="15.75" customHeight="1" x14ac:dyDescent="0.35">
      <c r="A570" s="37"/>
      <c r="B570" s="37"/>
      <c r="C570" s="37"/>
      <c r="D570" s="37"/>
      <c r="E570" s="37"/>
      <c r="F570" s="38"/>
      <c r="G570" s="37"/>
      <c r="H570" s="239"/>
      <c r="I570" s="37"/>
      <c r="J570" s="37"/>
      <c r="K570" s="37"/>
      <c r="L570" s="37"/>
      <c r="M570" s="37"/>
      <c r="N570" s="37"/>
      <c r="O570" s="37"/>
      <c r="P570" s="37"/>
      <c r="Q570" s="37"/>
      <c r="R570" s="37"/>
    </row>
    <row r="571" spans="1:18" ht="15.75" customHeight="1" x14ac:dyDescent="0.35">
      <c r="A571" s="37"/>
      <c r="B571" s="37"/>
      <c r="C571" s="37"/>
      <c r="D571" s="37"/>
      <c r="E571" s="37"/>
      <c r="F571" s="38"/>
      <c r="G571" s="37"/>
      <c r="H571" s="239"/>
      <c r="I571" s="37"/>
      <c r="J571" s="37"/>
      <c r="K571" s="37"/>
      <c r="L571" s="37"/>
      <c r="M571" s="37"/>
      <c r="N571" s="37"/>
      <c r="O571" s="37"/>
      <c r="P571" s="37"/>
      <c r="Q571" s="37"/>
      <c r="R571" s="37"/>
    </row>
    <row r="572" spans="1:18" ht="15.75" customHeight="1" x14ac:dyDescent="0.35">
      <c r="A572" s="37"/>
      <c r="B572" s="37"/>
      <c r="C572" s="37"/>
      <c r="D572" s="37"/>
      <c r="E572" s="37"/>
      <c r="F572" s="38"/>
      <c r="G572" s="37"/>
      <c r="H572" s="239"/>
      <c r="I572" s="37"/>
      <c r="J572" s="37"/>
      <c r="K572" s="37"/>
      <c r="L572" s="37"/>
      <c r="M572" s="37"/>
      <c r="N572" s="37"/>
      <c r="O572" s="37"/>
      <c r="P572" s="37"/>
      <c r="Q572" s="37"/>
      <c r="R572" s="37"/>
    </row>
    <row r="573" spans="1:18" ht="15.75" customHeight="1" x14ac:dyDescent="0.35">
      <c r="A573" s="37"/>
      <c r="B573" s="37"/>
      <c r="C573" s="37"/>
      <c r="D573" s="37"/>
      <c r="E573" s="37"/>
      <c r="F573" s="38"/>
      <c r="G573" s="37"/>
      <c r="H573" s="239"/>
      <c r="I573" s="37"/>
      <c r="J573" s="37"/>
      <c r="K573" s="37"/>
      <c r="L573" s="37"/>
      <c r="M573" s="37"/>
      <c r="N573" s="37"/>
      <c r="O573" s="37"/>
      <c r="P573" s="37"/>
      <c r="Q573" s="37"/>
      <c r="R573" s="37"/>
    </row>
    <row r="574" spans="1:18" ht="15.75" customHeight="1" x14ac:dyDescent="0.35">
      <c r="A574" s="37"/>
      <c r="B574" s="37"/>
      <c r="C574" s="37"/>
      <c r="D574" s="37"/>
      <c r="E574" s="37"/>
      <c r="F574" s="38"/>
      <c r="G574" s="37"/>
      <c r="H574" s="239"/>
      <c r="I574" s="37"/>
      <c r="J574" s="37"/>
      <c r="K574" s="37"/>
      <c r="L574" s="37"/>
      <c r="M574" s="37"/>
      <c r="N574" s="37"/>
      <c r="O574" s="37"/>
      <c r="P574" s="37"/>
      <c r="Q574" s="37"/>
      <c r="R574" s="37"/>
    </row>
    <row r="575" spans="1:18" ht="15.75" customHeight="1" x14ac:dyDescent="0.35">
      <c r="A575" s="37"/>
      <c r="B575" s="37"/>
      <c r="C575" s="37"/>
      <c r="D575" s="37"/>
      <c r="E575" s="37"/>
      <c r="F575" s="38"/>
      <c r="G575" s="37"/>
      <c r="H575" s="239"/>
      <c r="I575" s="37"/>
      <c r="J575" s="37"/>
      <c r="K575" s="37"/>
      <c r="L575" s="37"/>
      <c r="M575" s="37"/>
      <c r="N575" s="37"/>
      <c r="O575" s="37"/>
      <c r="P575" s="37"/>
      <c r="Q575" s="37"/>
      <c r="R575" s="37"/>
    </row>
    <row r="576" spans="1:18" ht="15.75" customHeight="1" x14ac:dyDescent="0.35">
      <c r="A576" s="37"/>
      <c r="B576" s="37"/>
      <c r="C576" s="37"/>
      <c r="D576" s="37"/>
      <c r="E576" s="37"/>
      <c r="F576" s="38"/>
      <c r="G576" s="37"/>
      <c r="H576" s="239"/>
      <c r="I576" s="37"/>
      <c r="J576" s="37"/>
      <c r="K576" s="37"/>
      <c r="L576" s="37"/>
      <c r="M576" s="37"/>
      <c r="N576" s="37"/>
      <c r="O576" s="37"/>
      <c r="P576" s="37"/>
      <c r="Q576" s="37"/>
      <c r="R576" s="37"/>
    </row>
    <row r="577" spans="1:18" ht="15.75" customHeight="1" x14ac:dyDescent="0.35">
      <c r="A577" s="37"/>
      <c r="B577" s="37"/>
      <c r="C577" s="37"/>
      <c r="D577" s="37"/>
      <c r="E577" s="37"/>
      <c r="F577" s="38"/>
      <c r="G577" s="37"/>
      <c r="H577" s="239"/>
      <c r="I577" s="37"/>
      <c r="J577" s="37"/>
      <c r="K577" s="37"/>
      <c r="L577" s="37"/>
      <c r="M577" s="37"/>
      <c r="N577" s="37"/>
      <c r="O577" s="37"/>
      <c r="P577" s="37"/>
      <c r="Q577" s="37"/>
      <c r="R577" s="37"/>
    </row>
    <row r="578" spans="1:18" ht="15.75" customHeight="1" x14ac:dyDescent="0.35">
      <c r="A578" s="37"/>
      <c r="B578" s="37"/>
      <c r="C578" s="37"/>
      <c r="D578" s="37"/>
      <c r="E578" s="37"/>
      <c r="F578" s="38"/>
      <c r="G578" s="37"/>
      <c r="H578" s="239"/>
      <c r="I578" s="37"/>
      <c r="J578" s="37"/>
      <c r="K578" s="37"/>
      <c r="L578" s="37"/>
      <c r="M578" s="37"/>
      <c r="N578" s="37"/>
      <c r="O578" s="37"/>
      <c r="P578" s="37"/>
      <c r="Q578" s="37"/>
      <c r="R578" s="37"/>
    </row>
    <row r="579" spans="1:18" ht="15.75" customHeight="1" x14ac:dyDescent="0.35">
      <c r="A579" s="37"/>
      <c r="B579" s="37"/>
      <c r="C579" s="37"/>
      <c r="D579" s="37"/>
      <c r="E579" s="37"/>
      <c r="F579" s="38"/>
      <c r="G579" s="37"/>
      <c r="H579" s="239"/>
      <c r="I579" s="37"/>
      <c r="J579" s="37"/>
      <c r="K579" s="37"/>
      <c r="L579" s="37"/>
      <c r="M579" s="37"/>
      <c r="N579" s="37"/>
      <c r="O579" s="37"/>
      <c r="P579" s="37"/>
      <c r="Q579" s="37"/>
      <c r="R579" s="37"/>
    </row>
    <row r="580" spans="1:18" ht="15.75" customHeight="1" x14ac:dyDescent="0.35">
      <c r="A580" s="37"/>
      <c r="B580" s="37"/>
      <c r="C580" s="37"/>
      <c r="D580" s="37"/>
      <c r="E580" s="37"/>
      <c r="F580" s="38"/>
      <c r="G580" s="37"/>
      <c r="H580" s="239"/>
      <c r="I580" s="37"/>
      <c r="J580" s="37"/>
      <c r="K580" s="37"/>
      <c r="L580" s="37"/>
      <c r="M580" s="37"/>
      <c r="N580" s="37"/>
      <c r="O580" s="37"/>
      <c r="P580" s="37"/>
      <c r="Q580" s="37"/>
      <c r="R580" s="37"/>
    </row>
    <row r="581" spans="1:18" ht="15.75" customHeight="1" x14ac:dyDescent="0.35">
      <c r="A581" s="37"/>
      <c r="B581" s="37"/>
      <c r="C581" s="37"/>
      <c r="D581" s="37"/>
      <c r="E581" s="37"/>
      <c r="F581" s="38"/>
      <c r="G581" s="37"/>
      <c r="H581" s="239"/>
      <c r="I581" s="37"/>
      <c r="J581" s="37"/>
      <c r="K581" s="37"/>
      <c r="L581" s="37"/>
      <c r="M581" s="37"/>
      <c r="N581" s="37"/>
      <c r="O581" s="37"/>
      <c r="P581" s="37"/>
      <c r="Q581" s="37"/>
      <c r="R581" s="37"/>
    </row>
    <row r="582" spans="1:18" ht="15.75" customHeight="1" x14ac:dyDescent="0.35">
      <c r="A582" s="37"/>
      <c r="B582" s="37"/>
      <c r="C582" s="37"/>
      <c r="D582" s="37"/>
      <c r="E582" s="37"/>
      <c r="F582" s="38"/>
      <c r="G582" s="37"/>
      <c r="H582" s="239"/>
      <c r="I582" s="37"/>
      <c r="J582" s="37"/>
      <c r="K582" s="37"/>
      <c r="L582" s="37"/>
      <c r="M582" s="37"/>
      <c r="N582" s="37"/>
      <c r="O582" s="37"/>
      <c r="P582" s="37"/>
      <c r="Q582" s="37"/>
      <c r="R582" s="37"/>
    </row>
    <row r="583" spans="1:18" ht="15.75" customHeight="1" x14ac:dyDescent="0.35">
      <c r="A583" s="37"/>
      <c r="B583" s="37"/>
      <c r="C583" s="37"/>
      <c r="D583" s="37"/>
      <c r="E583" s="37"/>
      <c r="F583" s="38"/>
      <c r="G583" s="37"/>
      <c r="H583" s="239"/>
      <c r="I583" s="37"/>
      <c r="J583" s="37"/>
      <c r="K583" s="37"/>
      <c r="L583" s="37"/>
      <c r="M583" s="37"/>
      <c r="N583" s="37"/>
      <c r="O583" s="37"/>
      <c r="P583" s="37"/>
      <c r="Q583" s="37"/>
      <c r="R583" s="37"/>
    </row>
    <row r="584" spans="1:18" ht="15.75" customHeight="1" x14ac:dyDescent="0.35">
      <c r="A584" s="37"/>
      <c r="B584" s="37"/>
      <c r="C584" s="37"/>
      <c r="D584" s="37"/>
      <c r="E584" s="37"/>
      <c r="F584" s="38"/>
      <c r="G584" s="37"/>
      <c r="H584" s="239"/>
      <c r="I584" s="37"/>
      <c r="J584" s="37"/>
      <c r="K584" s="37"/>
      <c r="L584" s="37"/>
      <c r="M584" s="37"/>
      <c r="N584" s="37"/>
      <c r="O584" s="37"/>
      <c r="P584" s="37"/>
      <c r="Q584" s="37"/>
      <c r="R584" s="37"/>
    </row>
    <row r="585" spans="1:18" ht="15.75" customHeight="1" x14ac:dyDescent="0.35">
      <c r="A585" s="37"/>
      <c r="B585" s="37"/>
      <c r="C585" s="37"/>
      <c r="D585" s="37"/>
      <c r="E585" s="37"/>
      <c r="F585" s="38"/>
      <c r="G585" s="37"/>
      <c r="H585" s="239"/>
      <c r="I585" s="37"/>
      <c r="J585" s="37"/>
      <c r="K585" s="37"/>
      <c r="L585" s="37"/>
      <c r="M585" s="37"/>
      <c r="N585" s="37"/>
      <c r="O585" s="37"/>
      <c r="P585" s="37"/>
      <c r="Q585" s="37"/>
      <c r="R585" s="37"/>
    </row>
    <row r="586" spans="1:18" ht="15.75" customHeight="1" x14ac:dyDescent="0.35">
      <c r="A586" s="37"/>
      <c r="B586" s="37"/>
      <c r="C586" s="37"/>
      <c r="D586" s="37"/>
      <c r="E586" s="37"/>
      <c r="F586" s="38"/>
      <c r="G586" s="37"/>
      <c r="H586" s="239"/>
      <c r="I586" s="37"/>
      <c r="J586" s="37"/>
      <c r="K586" s="37"/>
      <c r="L586" s="37"/>
      <c r="M586" s="37"/>
      <c r="N586" s="37"/>
      <c r="O586" s="37"/>
      <c r="P586" s="37"/>
      <c r="Q586" s="37"/>
      <c r="R586" s="37"/>
    </row>
    <row r="587" spans="1:18" ht="15.75" customHeight="1" x14ac:dyDescent="0.35">
      <c r="A587" s="37"/>
      <c r="B587" s="37"/>
      <c r="C587" s="37"/>
      <c r="D587" s="37"/>
      <c r="E587" s="37"/>
      <c r="F587" s="38"/>
      <c r="G587" s="37"/>
      <c r="H587" s="239"/>
      <c r="I587" s="37"/>
      <c r="J587" s="37"/>
      <c r="K587" s="37"/>
      <c r="L587" s="37"/>
      <c r="M587" s="37"/>
      <c r="N587" s="37"/>
      <c r="O587" s="37"/>
      <c r="P587" s="37"/>
      <c r="Q587" s="37"/>
      <c r="R587" s="37"/>
    </row>
    <row r="588" spans="1:18" ht="15.75" customHeight="1" x14ac:dyDescent="0.35">
      <c r="A588" s="37"/>
      <c r="B588" s="37"/>
      <c r="C588" s="37"/>
      <c r="D588" s="37"/>
      <c r="E588" s="37"/>
      <c r="F588" s="38"/>
      <c r="G588" s="37"/>
      <c r="H588" s="239"/>
      <c r="I588" s="37"/>
      <c r="J588" s="37"/>
      <c r="K588" s="37"/>
      <c r="L588" s="37"/>
      <c r="M588" s="37"/>
      <c r="N588" s="37"/>
      <c r="O588" s="37"/>
      <c r="P588" s="37"/>
      <c r="Q588" s="37"/>
      <c r="R588" s="37"/>
    </row>
    <row r="589" spans="1:18" ht="15.75" customHeight="1" x14ac:dyDescent="0.35">
      <c r="A589" s="37"/>
      <c r="B589" s="37"/>
      <c r="C589" s="37"/>
      <c r="D589" s="37"/>
      <c r="E589" s="37"/>
      <c r="F589" s="38"/>
      <c r="G589" s="37"/>
      <c r="H589" s="239"/>
      <c r="I589" s="37"/>
      <c r="J589" s="37"/>
      <c r="K589" s="37"/>
      <c r="L589" s="37"/>
      <c r="M589" s="37"/>
      <c r="N589" s="37"/>
      <c r="O589" s="37"/>
      <c r="P589" s="37"/>
      <c r="Q589" s="37"/>
      <c r="R589" s="37"/>
    </row>
    <row r="590" spans="1:18" ht="15.75" customHeight="1" x14ac:dyDescent="0.35">
      <c r="A590" s="37"/>
      <c r="B590" s="37"/>
      <c r="C590" s="37"/>
      <c r="D590" s="37"/>
      <c r="E590" s="37"/>
      <c r="F590" s="38"/>
      <c r="G590" s="37"/>
      <c r="H590" s="239"/>
      <c r="I590" s="37"/>
      <c r="J590" s="37"/>
      <c r="K590" s="37"/>
      <c r="L590" s="37"/>
      <c r="M590" s="37"/>
      <c r="N590" s="37"/>
      <c r="O590" s="37"/>
      <c r="P590" s="37"/>
      <c r="Q590" s="37"/>
      <c r="R590" s="37"/>
    </row>
    <row r="591" spans="1:18" ht="15.75" customHeight="1" x14ac:dyDescent="0.35">
      <c r="A591" s="37"/>
      <c r="B591" s="37"/>
      <c r="C591" s="37"/>
      <c r="D591" s="37"/>
      <c r="E591" s="37"/>
      <c r="F591" s="38"/>
      <c r="G591" s="37"/>
      <c r="H591" s="239"/>
      <c r="I591" s="37"/>
      <c r="J591" s="37"/>
      <c r="K591" s="37"/>
      <c r="L591" s="37"/>
      <c r="M591" s="37"/>
      <c r="N591" s="37"/>
      <c r="O591" s="37"/>
      <c r="P591" s="37"/>
      <c r="Q591" s="37"/>
      <c r="R591" s="37"/>
    </row>
    <row r="592" spans="1:18" ht="15.75" customHeight="1" x14ac:dyDescent="0.35">
      <c r="A592" s="37"/>
      <c r="B592" s="37"/>
      <c r="C592" s="37"/>
      <c r="D592" s="37"/>
      <c r="E592" s="37"/>
      <c r="F592" s="38"/>
      <c r="G592" s="37"/>
      <c r="H592" s="239"/>
      <c r="I592" s="37"/>
      <c r="J592" s="37"/>
      <c r="K592" s="37"/>
      <c r="L592" s="37"/>
      <c r="M592" s="37"/>
      <c r="N592" s="37"/>
      <c r="O592" s="37"/>
      <c r="P592" s="37"/>
      <c r="Q592" s="37"/>
      <c r="R592" s="37"/>
    </row>
    <row r="593" spans="1:18" ht="15.75" customHeight="1" x14ac:dyDescent="0.35">
      <c r="A593" s="37"/>
      <c r="B593" s="37"/>
      <c r="C593" s="37"/>
      <c r="D593" s="37"/>
      <c r="E593" s="37"/>
      <c r="F593" s="38"/>
      <c r="G593" s="37"/>
      <c r="H593" s="239"/>
      <c r="I593" s="37"/>
      <c r="J593" s="37"/>
      <c r="K593" s="37"/>
      <c r="L593" s="37"/>
      <c r="M593" s="37"/>
      <c r="N593" s="37"/>
      <c r="O593" s="37"/>
      <c r="P593" s="37"/>
      <c r="Q593" s="37"/>
      <c r="R593" s="37"/>
    </row>
    <row r="594" spans="1:18" ht="15.75" customHeight="1" x14ac:dyDescent="0.35">
      <c r="A594" s="37"/>
      <c r="B594" s="37"/>
      <c r="C594" s="37"/>
      <c r="D594" s="37"/>
      <c r="E594" s="37"/>
      <c r="F594" s="38"/>
      <c r="G594" s="37"/>
      <c r="H594" s="239"/>
      <c r="I594" s="37"/>
      <c r="J594" s="37"/>
      <c r="K594" s="37"/>
      <c r="L594" s="37"/>
      <c r="M594" s="37"/>
      <c r="N594" s="37"/>
      <c r="O594" s="37"/>
      <c r="P594" s="37"/>
      <c r="Q594" s="37"/>
      <c r="R594" s="37"/>
    </row>
    <row r="595" spans="1:18" ht="15.75" customHeight="1" x14ac:dyDescent="0.35">
      <c r="A595" s="37"/>
      <c r="B595" s="37"/>
      <c r="C595" s="37"/>
      <c r="D595" s="37"/>
      <c r="E595" s="37"/>
      <c r="F595" s="38"/>
      <c r="G595" s="37"/>
      <c r="H595" s="239"/>
      <c r="I595" s="37"/>
      <c r="J595" s="37"/>
      <c r="K595" s="37"/>
      <c r="L595" s="37"/>
      <c r="M595" s="37"/>
      <c r="N595" s="37"/>
      <c r="O595" s="37"/>
      <c r="P595" s="37"/>
      <c r="Q595" s="37"/>
      <c r="R595" s="37"/>
    </row>
    <row r="596" spans="1:18" ht="15.75" customHeight="1" x14ac:dyDescent="0.35">
      <c r="A596" s="37"/>
      <c r="B596" s="37"/>
      <c r="C596" s="37"/>
      <c r="D596" s="37"/>
      <c r="E596" s="37"/>
      <c r="F596" s="38"/>
      <c r="G596" s="37"/>
      <c r="H596" s="239"/>
      <c r="I596" s="37"/>
      <c r="J596" s="37"/>
      <c r="K596" s="37"/>
      <c r="L596" s="37"/>
      <c r="M596" s="37"/>
      <c r="N596" s="37"/>
      <c r="O596" s="37"/>
      <c r="P596" s="37"/>
      <c r="Q596" s="37"/>
      <c r="R596" s="37"/>
    </row>
    <row r="597" spans="1:18" ht="15.75" customHeight="1" x14ac:dyDescent="0.35">
      <c r="A597" s="37"/>
      <c r="B597" s="37"/>
      <c r="C597" s="37"/>
      <c r="D597" s="37"/>
      <c r="E597" s="37"/>
      <c r="F597" s="38"/>
      <c r="G597" s="37"/>
      <c r="H597" s="239"/>
      <c r="I597" s="37"/>
      <c r="J597" s="37"/>
      <c r="K597" s="37"/>
      <c r="L597" s="37"/>
      <c r="M597" s="37"/>
      <c r="N597" s="37"/>
      <c r="O597" s="37"/>
      <c r="P597" s="37"/>
      <c r="Q597" s="37"/>
      <c r="R597" s="37"/>
    </row>
    <row r="598" spans="1:18" ht="15.75" customHeight="1" x14ac:dyDescent="0.35">
      <c r="A598" s="37"/>
      <c r="B598" s="37"/>
      <c r="C598" s="37"/>
      <c r="D598" s="37"/>
      <c r="E598" s="37"/>
      <c r="F598" s="38"/>
      <c r="G598" s="37"/>
      <c r="H598" s="239"/>
      <c r="I598" s="37"/>
      <c r="J598" s="37"/>
      <c r="K598" s="37"/>
      <c r="L598" s="37"/>
      <c r="M598" s="37"/>
      <c r="N598" s="37"/>
      <c r="O598" s="37"/>
      <c r="P598" s="37"/>
      <c r="Q598" s="37"/>
      <c r="R598" s="37"/>
    </row>
    <row r="599" spans="1:18" ht="15.75" customHeight="1" x14ac:dyDescent="0.35">
      <c r="A599" s="37"/>
      <c r="B599" s="37"/>
      <c r="C599" s="37"/>
      <c r="D599" s="37"/>
      <c r="E599" s="37"/>
      <c r="F599" s="38"/>
      <c r="G599" s="37"/>
      <c r="H599" s="239"/>
      <c r="I599" s="37"/>
      <c r="J599" s="37"/>
      <c r="K599" s="37"/>
      <c r="L599" s="37"/>
      <c r="M599" s="37"/>
      <c r="N599" s="37"/>
      <c r="O599" s="37"/>
      <c r="P599" s="37"/>
      <c r="Q599" s="37"/>
      <c r="R599" s="37"/>
    </row>
    <row r="600" spans="1:18" ht="15.75" customHeight="1" x14ac:dyDescent="0.35">
      <c r="A600" s="37"/>
      <c r="B600" s="37"/>
      <c r="C600" s="37"/>
      <c r="D600" s="37"/>
      <c r="E600" s="37"/>
      <c r="F600" s="38"/>
      <c r="G600" s="37"/>
      <c r="H600" s="239"/>
      <c r="I600" s="37"/>
      <c r="J600" s="37"/>
      <c r="K600" s="37"/>
      <c r="L600" s="37"/>
      <c r="M600" s="37"/>
      <c r="N600" s="37"/>
      <c r="O600" s="37"/>
      <c r="P600" s="37"/>
      <c r="Q600" s="37"/>
      <c r="R600" s="37"/>
    </row>
    <row r="601" spans="1:18" ht="15.75" customHeight="1" x14ac:dyDescent="0.35">
      <c r="A601" s="37"/>
      <c r="B601" s="37"/>
      <c r="C601" s="37"/>
      <c r="D601" s="37"/>
      <c r="E601" s="37"/>
      <c r="F601" s="38"/>
      <c r="G601" s="37"/>
      <c r="H601" s="239"/>
      <c r="I601" s="37"/>
      <c r="J601" s="37"/>
      <c r="K601" s="37"/>
      <c r="L601" s="37"/>
      <c r="M601" s="37"/>
      <c r="N601" s="37"/>
      <c r="O601" s="37"/>
      <c r="P601" s="37"/>
      <c r="Q601" s="37"/>
      <c r="R601" s="37"/>
    </row>
    <row r="602" spans="1:18" ht="15.75" customHeight="1" x14ac:dyDescent="0.35">
      <c r="A602" s="37"/>
      <c r="B602" s="37"/>
      <c r="C602" s="37"/>
      <c r="D602" s="37"/>
      <c r="E602" s="37"/>
      <c r="F602" s="38"/>
      <c r="G602" s="37"/>
      <c r="H602" s="239"/>
      <c r="I602" s="37"/>
      <c r="J602" s="37"/>
      <c r="K602" s="37"/>
      <c r="L602" s="37"/>
      <c r="M602" s="37"/>
      <c r="N602" s="37"/>
      <c r="O602" s="37"/>
      <c r="P602" s="37"/>
      <c r="Q602" s="37"/>
      <c r="R602" s="37"/>
    </row>
    <row r="603" spans="1:18" ht="15.75" customHeight="1" x14ac:dyDescent="0.35">
      <c r="A603" s="37"/>
      <c r="B603" s="37"/>
      <c r="C603" s="37"/>
      <c r="D603" s="37"/>
      <c r="E603" s="37"/>
      <c r="F603" s="38"/>
      <c r="G603" s="37"/>
      <c r="H603" s="239"/>
      <c r="I603" s="37"/>
      <c r="J603" s="37"/>
      <c r="K603" s="37"/>
      <c r="L603" s="37"/>
      <c r="M603" s="37"/>
      <c r="N603" s="37"/>
      <c r="O603" s="37"/>
      <c r="P603" s="37"/>
      <c r="Q603" s="37"/>
      <c r="R603" s="37"/>
    </row>
    <row r="604" spans="1:18" ht="15.75" customHeight="1" x14ac:dyDescent="0.35">
      <c r="A604" s="37"/>
      <c r="B604" s="37"/>
      <c r="C604" s="37"/>
      <c r="D604" s="37"/>
      <c r="E604" s="37"/>
      <c r="F604" s="38"/>
      <c r="G604" s="37"/>
      <c r="H604" s="239"/>
      <c r="I604" s="37"/>
      <c r="J604" s="37"/>
      <c r="K604" s="37"/>
      <c r="L604" s="37"/>
      <c r="M604" s="37"/>
      <c r="N604" s="37"/>
      <c r="O604" s="37"/>
      <c r="P604" s="37"/>
      <c r="Q604" s="37"/>
      <c r="R604" s="37"/>
    </row>
    <row r="605" spans="1:18" ht="15.75" customHeight="1" x14ac:dyDescent="0.35">
      <c r="A605" s="37"/>
      <c r="B605" s="37"/>
      <c r="C605" s="37"/>
      <c r="D605" s="37"/>
      <c r="E605" s="37"/>
      <c r="F605" s="38"/>
      <c r="G605" s="37"/>
      <c r="H605" s="239"/>
      <c r="I605" s="37"/>
      <c r="J605" s="37"/>
      <c r="K605" s="37"/>
      <c r="L605" s="37"/>
      <c r="M605" s="37"/>
      <c r="N605" s="37"/>
      <c r="O605" s="37"/>
      <c r="P605" s="37"/>
      <c r="Q605" s="37"/>
      <c r="R605" s="37"/>
    </row>
    <row r="606" spans="1:18" ht="15.75" customHeight="1" x14ac:dyDescent="0.35">
      <c r="A606" s="37"/>
      <c r="B606" s="37"/>
      <c r="C606" s="37"/>
      <c r="D606" s="37"/>
      <c r="E606" s="37"/>
      <c r="F606" s="38"/>
      <c r="G606" s="37"/>
      <c r="H606" s="239"/>
      <c r="I606" s="37"/>
      <c r="J606" s="37"/>
      <c r="K606" s="37"/>
      <c r="L606" s="37"/>
      <c r="M606" s="37"/>
      <c r="N606" s="37"/>
      <c r="O606" s="37"/>
      <c r="P606" s="37"/>
      <c r="Q606" s="37"/>
      <c r="R606" s="37"/>
    </row>
    <row r="607" spans="1:18" ht="15.75" customHeight="1" x14ac:dyDescent="0.35">
      <c r="A607" s="37"/>
      <c r="B607" s="37"/>
      <c r="C607" s="37"/>
      <c r="D607" s="37"/>
      <c r="E607" s="37"/>
      <c r="F607" s="38"/>
      <c r="G607" s="37"/>
      <c r="H607" s="239"/>
      <c r="I607" s="37"/>
      <c r="J607" s="37"/>
      <c r="K607" s="37"/>
      <c r="L607" s="37"/>
      <c r="M607" s="37"/>
      <c r="N607" s="37"/>
      <c r="O607" s="37"/>
      <c r="P607" s="37"/>
      <c r="Q607" s="37"/>
      <c r="R607" s="37"/>
    </row>
    <row r="608" spans="1:18" ht="15.75" customHeight="1" x14ac:dyDescent="0.35">
      <c r="A608" s="37"/>
      <c r="B608" s="37"/>
      <c r="C608" s="37"/>
      <c r="D608" s="37"/>
      <c r="E608" s="37"/>
      <c r="F608" s="38"/>
      <c r="G608" s="37"/>
      <c r="H608" s="239"/>
      <c r="I608" s="37"/>
      <c r="J608" s="37"/>
      <c r="K608" s="37"/>
      <c r="L608" s="37"/>
      <c r="M608" s="37"/>
      <c r="N608" s="37"/>
      <c r="O608" s="37"/>
      <c r="P608" s="37"/>
      <c r="Q608" s="37"/>
      <c r="R608" s="37"/>
    </row>
    <row r="609" spans="1:18" ht="15.75" customHeight="1" x14ac:dyDescent="0.35">
      <c r="A609" s="37"/>
      <c r="B609" s="37"/>
      <c r="C609" s="37"/>
      <c r="D609" s="37"/>
      <c r="E609" s="37"/>
      <c r="F609" s="38"/>
      <c r="G609" s="37"/>
      <c r="H609" s="239"/>
      <c r="I609" s="37"/>
      <c r="J609" s="37"/>
      <c r="K609" s="37"/>
      <c r="L609" s="37"/>
      <c r="M609" s="37"/>
      <c r="N609" s="37"/>
      <c r="O609" s="37"/>
      <c r="P609" s="37"/>
      <c r="Q609" s="37"/>
      <c r="R609" s="37"/>
    </row>
    <row r="610" spans="1:18" ht="15.75" customHeight="1" x14ac:dyDescent="0.35">
      <c r="A610" s="37"/>
      <c r="B610" s="37"/>
      <c r="C610" s="37"/>
      <c r="D610" s="37"/>
      <c r="E610" s="37"/>
      <c r="F610" s="38"/>
      <c r="G610" s="37"/>
      <c r="H610" s="239"/>
      <c r="I610" s="37"/>
      <c r="J610" s="37"/>
      <c r="K610" s="37"/>
      <c r="L610" s="37"/>
      <c r="M610" s="37"/>
      <c r="N610" s="37"/>
      <c r="O610" s="37"/>
      <c r="P610" s="37"/>
      <c r="Q610" s="37"/>
      <c r="R610" s="37"/>
    </row>
    <row r="611" spans="1:18" ht="15.75" customHeight="1" x14ac:dyDescent="0.35">
      <c r="A611" s="37"/>
      <c r="B611" s="37"/>
      <c r="C611" s="37"/>
      <c r="D611" s="37"/>
      <c r="E611" s="37"/>
      <c r="F611" s="38"/>
      <c r="G611" s="37"/>
      <c r="H611" s="239"/>
      <c r="I611" s="37"/>
      <c r="J611" s="37"/>
      <c r="K611" s="37"/>
      <c r="L611" s="37"/>
      <c r="M611" s="37"/>
      <c r="N611" s="37"/>
      <c r="O611" s="37"/>
      <c r="P611" s="37"/>
      <c r="Q611" s="37"/>
      <c r="R611" s="37"/>
    </row>
    <row r="612" spans="1:18" ht="15.75" customHeight="1" x14ac:dyDescent="0.35">
      <c r="A612" s="37"/>
      <c r="B612" s="37"/>
      <c r="C612" s="37"/>
      <c r="D612" s="37"/>
      <c r="E612" s="37"/>
      <c r="F612" s="38"/>
      <c r="G612" s="37"/>
      <c r="H612" s="239"/>
      <c r="I612" s="37"/>
      <c r="J612" s="37"/>
      <c r="K612" s="37"/>
      <c r="L612" s="37"/>
      <c r="M612" s="37"/>
      <c r="N612" s="37"/>
      <c r="O612" s="37"/>
      <c r="P612" s="37"/>
      <c r="Q612" s="37"/>
      <c r="R612" s="37"/>
    </row>
    <row r="613" spans="1:18" ht="15.75" customHeight="1" x14ac:dyDescent="0.35">
      <c r="A613" s="37"/>
      <c r="B613" s="37"/>
      <c r="C613" s="37"/>
      <c r="D613" s="37"/>
      <c r="E613" s="37"/>
      <c r="F613" s="38"/>
      <c r="G613" s="37"/>
      <c r="H613" s="239"/>
      <c r="I613" s="37"/>
      <c r="J613" s="37"/>
      <c r="K613" s="37"/>
      <c r="L613" s="37"/>
      <c r="M613" s="37"/>
      <c r="N613" s="37"/>
      <c r="O613" s="37"/>
      <c r="P613" s="37"/>
      <c r="Q613" s="37"/>
      <c r="R613" s="37"/>
    </row>
    <row r="614" spans="1:18" ht="15.75" customHeight="1" x14ac:dyDescent="0.35">
      <c r="A614" s="37"/>
      <c r="B614" s="37"/>
      <c r="C614" s="37"/>
      <c r="D614" s="37"/>
      <c r="E614" s="37"/>
      <c r="F614" s="38"/>
      <c r="G614" s="37"/>
      <c r="H614" s="239"/>
      <c r="I614" s="37"/>
      <c r="J614" s="37"/>
      <c r="K614" s="37"/>
      <c r="L614" s="37"/>
      <c r="M614" s="37"/>
      <c r="N614" s="37"/>
      <c r="O614" s="37"/>
      <c r="P614" s="37"/>
      <c r="Q614" s="37"/>
      <c r="R614" s="37"/>
    </row>
    <row r="615" spans="1:18" ht="15.75" customHeight="1" x14ac:dyDescent="0.35">
      <c r="A615" s="37"/>
      <c r="B615" s="37"/>
      <c r="C615" s="37"/>
      <c r="D615" s="37"/>
      <c r="E615" s="37"/>
      <c r="F615" s="38"/>
      <c r="G615" s="37"/>
      <c r="H615" s="239"/>
      <c r="I615" s="37"/>
      <c r="J615" s="37"/>
      <c r="K615" s="37"/>
      <c r="L615" s="37"/>
      <c r="M615" s="37"/>
      <c r="N615" s="37"/>
      <c r="O615" s="37"/>
      <c r="P615" s="37"/>
      <c r="Q615" s="37"/>
      <c r="R615" s="37"/>
    </row>
    <row r="616" spans="1:18" ht="15.75" customHeight="1" x14ac:dyDescent="0.35">
      <c r="A616" s="37"/>
      <c r="B616" s="37"/>
      <c r="C616" s="37"/>
      <c r="D616" s="37"/>
      <c r="E616" s="37"/>
      <c r="F616" s="38"/>
      <c r="G616" s="37"/>
      <c r="H616" s="239"/>
      <c r="I616" s="37"/>
      <c r="J616" s="37"/>
      <c r="K616" s="37"/>
      <c r="L616" s="37"/>
      <c r="M616" s="37"/>
      <c r="N616" s="37"/>
      <c r="O616" s="37"/>
      <c r="P616" s="37"/>
      <c r="Q616" s="37"/>
      <c r="R616" s="37"/>
    </row>
    <row r="617" spans="1:18" ht="15.75" customHeight="1" x14ac:dyDescent="0.35">
      <c r="A617" s="37"/>
      <c r="B617" s="37"/>
      <c r="C617" s="37"/>
      <c r="D617" s="37"/>
      <c r="E617" s="37"/>
      <c r="F617" s="38"/>
      <c r="G617" s="37"/>
      <c r="H617" s="239"/>
      <c r="I617" s="37"/>
      <c r="J617" s="37"/>
      <c r="K617" s="37"/>
      <c r="L617" s="37"/>
      <c r="M617" s="37"/>
      <c r="N617" s="37"/>
      <c r="O617" s="37"/>
      <c r="P617" s="37"/>
      <c r="Q617" s="37"/>
      <c r="R617" s="37"/>
    </row>
    <row r="618" spans="1:18" ht="15.75" customHeight="1" x14ac:dyDescent="0.35">
      <c r="A618" s="37"/>
      <c r="B618" s="37"/>
      <c r="C618" s="37"/>
      <c r="D618" s="37"/>
      <c r="E618" s="37"/>
      <c r="F618" s="38"/>
      <c r="G618" s="37"/>
      <c r="H618" s="239"/>
      <c r="I618" s="37"/>
      <c r="J618" s="37"/>
      <c r="K618" s="37"/>
      <c r="L618" s="37"/>
      <c r="M618" s="37"/>
      <c r="N618" s="37"/>
      <c r="O618" s="37"/>
      <c r="P618" s="37"/>
      <c r="Q618" s="37"/>
      <c r="R618" s="37"/>
    </row>
    <row r="619" spans="1:18" ht="15.75" customHeight="1" x14ac:dyDescent="0.35">
      <c r="A619" s="37"/>
      <c r="B619" s="37"/>
      <c r="C619" s="37"/>
      <c r="D619" s="37"/>
      <c r="E619" s="37"/>
      <c r="F619" s="38"/>
      <c r="G619" s="37"/>
      <c r="H619" s="239"/>
      <c r="I619" s="37"/>
      <c r="J619" s="37"/>
      <c r="K619" s="37"/>
      <c r="L619" s="37"/>
      <c r="M619" s="37"/>
      <c r="N619" s="37"/>
      <c r="O619" s="37"/>
      <c r="P619" s="37"/>
      <c r="Q619" s="37"/>
      <c r="R619" s="37"/>
    </row>
    <row r="620" spans="1:18" ht="15.75" customHeight="1" x14ac:dyDescent="0.35">
      <c r="A620" s="37"/>
      <c r="B620" s="37"/>
      <c r="C620" s="37"/>
      <c r="D620" s="37"/>
      <c r="E620" s="37"/>
      <c r="F620" s="38"/>
      <c r="G620" s="37"/>
      <c r="H620" s="239"/>
      <c r="I620" s="37"/>
      <c r="J620" s="37"/>
      <c r="K620" s="37"/>
      <c r="L620" s="37"/>
      <c r="M620" s="37"/>
      <c r="N620" s="37"/>
      <c r="O620" s="37"/>
      <c r="P620" s="37"/>
      <c r="Q620" s="37"/>
      <c r="R620" s="37"/>
    </row>
    <row r="621" spans="1:18" ht="15.75" customHeight="1" x14ac:dyDescent="0.35">
      <c r="A621" s="37"/>
      <c r="B621" s="37"/>
      <c r="C621" s="37"/>
      <c r="D621" s="37"/>
      <c r="E621" s="37"/>
      <c r="F621" s="38"/>
      <c r="G621" s="37"/>
      <c r="H621" s="239"/>
      <c r="I621" s="37"/>
      <c r="J621" s="37"/>
      <c r="K621" s="37"/>
      <c r="L621" s="37"/>
      <c r="M621" s="37"/>
      <c r="N621" s="37"/>
      <c r="O621" s="37"/>
      <c r="P621" s="37"/>
      <c r="Q621" s="37"/>
      <c r="R621" s="37"/>
    </row>
    <row r="622" spans="1:18" ht="15.75" customHeight="1" x14ac:dyDescent="0.35">
      <c r="A622" s="37"/>
      <c r="B622" s="37"/>
      <c r="C622" s="37"/>
      <c r="D622" s="37"/>
      <c r="E622" s="37"/>
      <c r="F622" s="38"/>
      <c r="G622" s="37"/>
      <c r="H622" s="239"/>
      <c r="I622" s="37"/>
      <c r="J622" s="37"/>
      <c r="K622" s="37"/>
      <c r="L622" s="37"/>
      <c r="M622" s="37"/>
      <c r="N622" s="37"/>
      <c r="O622" s="37"/>
      <c r="P622" s="37"/>
      <c r="Q622" s="37"/>
      <c r="R622" s="37"/>
    </row>
    <row r="623" spans="1:18" ht="15.75" customHeight="1" x14ac:dyDescent="0.35">
      <c r="A623" s="37"/>
      <c r="B623" s="37"/>
      <c r="C623" s="37"/>
      <c r="D623" s="37"/>
      <c r="E623" s="37"/>
      <c r="F623" s="38"/>
      <c r="G623" s="37"/>
      <c r="H623" s="239"/>
      <c r="I623" s="37"/>
      <c r="J623" s="37"/>
      <c r="K623" s="37"/>
      <c r="L623" s="37"/>
      <c r="M623" s="37"/>
      <c r="N623" s="37"/>
      <c r="O623" s="37"/>
      <c r="P623" s="37"/>
      <c r="Q623" s="37"/>
      <c r="R623" s="37"/>
    </row>
    <row r="624" spans="1:18" ht="15.75" customHeight="1" x14ac:dyDescent="0.35">
      <c r="A624" s="37"/>
      <c r="B624" s="37"/>
      <c r="C624" s="37"/>
      <c r="D624" s="37"/>
      <c r="E624" s="37"/>
      <c r="F624" s="38"/>
      <c r="G624" s="37"/>
      <c r="H624" s="239"/>
      <c r="I624" s="37"/>
      <c r="J624" s="37"/>
      <c r="K624" s="37"/>
      <c r="L624" s="37"/>
      <c r="M624" s="37"/>
      <c r="N624" s="37"/>
      <c r="O624" s="37"/>
      <c r="P624" s="37"/>
      <c r="Q624" s="37"/>
      <c r="R624" s="37"/>
    </row>
    <row r="625" spans="1:18" ht="15.75" customHeight="1" x14ac:dyDescent="0.35">
      <c r="A625" s="37"/>
      <c r="B625" s="37"/>
      <c r="C625" s="37"/>
      <c r="D625" s="37"/>
      <c r="E625" s="37"/>
      <c r="F625" s="38"/>
      <c r="G625" s="37"/>
      <c r="H625" s="239"/>
      <c r="I625" s="37"/>
      <c r="J625" s="37"/>
      <c r="K625" s="37"/>
      <c r="L625" s="37"/>
      <c r="M625" s="37"/>
      <c r="N625" s="37"/>
      <c r="O625" s="37"/>
      <c r="P625" s="37"/>
      <c r="Q625" s="37"/>
      <c r="R625" s="37"/>
    </row>
    <row r="626" spans="1:18" ht="15.75" customHeight="1" x14ac:dyDescent="0.35">
      <c r="A626" s="37"/>
      <c r="B626" s="37"/>
      <c r="C626" s="37"/>
      <c r="D626" s="37"/>
      <c r="E626" s="37"/>
      <c r="F626" s="38"/>
      <c r="G626" s="37"/>
      <c r="H626" s="239"/>
      <c r="I626" s="37"/>
      <c r="J626" s="37"/>
      <c r="K626" s="37"/>
      <c r="L626" s="37"/>
      <c r="M626" s="37"/>
      <c r="N626" s="37"/>
      <c r="O626" s="37"/>
      <c r="P626" s="37"/>
      <c r="Q626" s="37"/>
      <c r="R626" s="37"/>
    </row>
    <row r="627" spans="1:18" ht="15.75" customHeight="1" x14ac:dyDescent="0.35">
      <c r="A627" s="37"/>
      <c r="B627" s="37"/>
      <c r="C627" s="37"/>
      <c r="D627" s="37"/>
      <c r="E627" s="37"/>
      <c r="F627" s="38"/>
      <c r="G627" s="37"/>
      <c r="H627" s="239"/>
      <c r="I627" s="37"/>
      <c r="J627" s="37"/>
      <c r="K627" s="37"/>
      <c r="L627" s="37"/>
      <c r="M627" s="37"/>
      <c r="N627" s="37"/>
      <c r="O627" s="37"/>
      <c r="P627" s="37"/>
      <c r="Q627" s="37"/>
      <c r="R627" s="37"/>
    </row>
    <row r="628" spans="1:18" ht="15.75" customHeight="1" x14ac:dyDescent="0.35">
      <c r="A628" s="37"/>
      <c r="B628" s="37"/>
      <c r="C628" s="37"/>
      <c r="D628" s="37"/>
      <c r="E628" s="37"/>
      <c r="F628" s="38"/>
      <c r="G628" s="37"/>
      <c r="H628" s="239"/>
      <c r="I628" s="37"/>
      <c r="J628" s="37"/>
      <c r="K628" s="37"/>
      <c r="L628" s="37"/>
      <c r="M628" s="37"/>
      <c r="N628" s="37"/>
      <c r="O628" s="37"/>
      <c r="P628" s="37"/>
      <c r="Q628" s="37"/>
      <c r="R628" s="37"/>
    </row>
    <row r="629" spans="1:18" ht="15.75" customHeight="1" x14ac:dyDescent="0.35">
      <c r="A629" s="37"/>
      <c r="B629" s="37"/>
      <c r="C629" s="37"/>
      <c r="D629" s="37"/>
      <c r="E629" s="37"/>
      <c r="F629" s="38"/>
      <c r="G629" s="37"/>
      <c r="H629" s="239"/>
      <c r="I629" s="37"/>
      <c r="J629" s="37"/>
      <c r="K629" s="37"/>
      <c r="L629" s="37"/>
      <c r="M629" s="37"/>
      <c r="N629" s="37"/>
      <c r="O629" s="37"/>
      <c r="P629" s="37"/>
      <c r="Q629" s="37"/>
      <c r="R629" s="37"/>
    </row>
    <row r="630" spans="1:18" ht="15.75" customHeight="1" x14ac:dyDescent="0.35">
      <c r="A630" s="37"/>
      <c r="B630" s="37"/>
      <c r="C630" s="37"/>
      <c r="D630" s="37"/>
      <c r="E630" s="37"/>
      <c r="F630" s="38"/>
      <c r="G630" s="37"/>
      <c r="H630" s="239"/>
      <c r="I630" s="37"/>
      <c r="J630" s="37"/>
      <c r="K630" s="37"/>
      <c r="L630" s="37"/>
      <c r="M630" s="37"/>
      <c r="N630" s="37"/>
      <c r="O630" s="37"/>
      <c r="P630" s="37"/>
      <c r="Q630" s="37"/>
      <c r="R630" s="37"/>
    </row>
    <row r="631" spans="1:18" ht="15.75" customHeight="1" x14ac:dyDescent="0.35">
      <c r="A631" s="37"/>
      <c r="B631" s="37"/>
      <c r="C631" s="37"/>
      <c r="D631" s="37"/>
      <c r="E631" s="37"/>
      <c r="F631" s="38"/>
      <c r="G631" s="37"/>
      <c r="H631" s="239"/>
      <c r="I631" s="37"/>
      <c r="J631" s="37"/>
      <c r="K631" s="37"/>
      <c r="L631" s="37"/>
      <c r="M631" s="37"/>
      <c r="N631" s="37"/>
      <c r="O631" s="37"/>
      <c r="P631" s="37"/>
      <c r="Q631" s="37"/>
      <c r="R631" s="37"/>
    </row>
    <row r="632" spans="1:18" ht="15.75" customHeight="1" x14ac:dyDescent="0.35">
      <c r="A632" s="37"/>
      <c r="B632" s="37"/>
      <c r="C632" s="37"/>
      <c r="D632" s="37"/>
      <c r="E632" s="37"/>
      <c r="F632" s="38"/>
      <c r="G632" s="37"/>
      <c r="H632" s="239"/>
      <c r="I632" s="37"/>
      <c r="J632" s="37"/>
      <c r="K632" s="37"/>
      <c r="L632" s="37"/>
      <c r="M632" s="37"/>
      <c r="N632" s="37"/>
      <c r="O632" s="37"/>
      <c r="P632" s="37"/>
      <c r="Q632" s="37"/>
      <c r="R632" s="37"/>
    </row>
    <row r="633" spans="1:18" ht="15.75" customHeight="1" x14ac:dyDescent="0.35">
      <c r="A633" s="37"/>
      <c r="B633" s="37"/>
      <c r="C633" s="37"/>
      <c r="D633" s="37"/>
      <c r="E633" s="37"/>
      <c r="F633" s="38"/>
      <c r="G633" s="37"/>
      <c r="H633" s="239"/>
      <c r="I633" s="37"/>
      <c r="J633" s="37"/>
      <c r="K633" s="37"/>
      <c r="L633" s="37"/>
      <c r="M633" s="37"/>
      <c r="N633" s="37"/>
      <c r="O633" s="37"/>
      <c r="P633" s="37"/>
      <c r="Q633" s="37"/>
      <c r="R633" s="37"/>
    </row>
    <row r="634" spans="1:18" ht="15.75" customHeight="1" x14ac:dyDescent="0.35">
      <c r="A634" s="37"/>
      <c r="B634" s="37"/>
      <c r="C634" s="37"/>
      <c r="D634" s="37"/>
      <c r="E634" s="37"/>
      <c r="F634" s="38"/>
      <c r="G634" s="37"/>
      <c r="H634" s="239"/>
      <c r="I634" s="37"/>
      <c r="J634" s="37"/>
      <c r="K634" s="37"/>
      <c r="L634" s="37"/>
      <c r="M634" s="37"/>
      <c r="N634" s="37"/>
      <c r="O634" s="37"/>
      <c r="P634" s="37"/>
      <c r="Q634" s="37"/>
      <c r="R634" s="37"/>
    </row>
    <row r="635" spans="1:18" ht="15.75" customHeight="1" x14ac:dyDescent="0.35">
      <c r="A635" s="37"/>
      <c r="B635" s="37"/>
      <c r="C635" s="37"/>
      <c r="D635" s="37"/>
      <c r="E635" s="37"/>
      <c r="F635" s="38"/>
      <c r="G635" s="37"/>
      <c r="H635" s="239"/>
      <c r="I635" s="37"/>
      <c r="J635" s="37"/>
      <c r="K635" s="37"/>
      <c r="L635" s="37"/>
      <c r="M635" s="37"/>
      <c r="N635" s="37"/>
      <c r="O635" s="37"/>
      <c r="P635" s="37"/>
      <c r="Q635" s="37"/>
      <c r="R635" s="37"/>
    </row>
    <row r="636" spans="1:18" ht="15.75" customHeight="1" x14ac:dyDescent="0.35">
      <c r="A636" s="37"/>
      <c r="B636" s="37"/>
      <c r="C636" s="37"/>
      <c r="D636" s="37"/>
      <c r="E636" s="37"/>
      <c r="F636" s="38"/>
      <c r="G636" s="37"/>
      <c r="H636" s="239"/>
      <c r="I636" s="37"/>
      <c r="J636" s="37"/>
      <c r="K636" s="37"/>
      <c r="L636" s="37"/>
      <c r="M636" s="37"/>
      <c r="N636" s="37"/>
      <c r="O636" s="37"/>
      <c r="P636" s="37"/>
      <c r="Q636" s="37"/>
      <c r="R636" s="37"/>
    </row>
    <row r="637" spans="1:18" ht="15.75" customHeight="1" x14ac:dyDescent="0.35">
      <c r="A637" s="37"/>
      <c r="B637" s="37"/>
      <c r="C637" s="37"/>
      <c r="D637" s="37"/>
      <c r="E637" s="37"/>
      <c r="F637" s="38"/>
      <c r="G637" s="37"/>
      <c r="H637" s="239"/>
      <c r="I637" s="37"/>
      <c r="J637" s="37"/>
      <c r="K637" s="37"/>
      <c r="L637" s="37"/>
      <c r="M637" s="37"/>
      <c r="N637" s="37"/>
      <c r="O637" s="37"/>
      <c r="P637" s="37"/>
      <c r="Q637" s="37"/>
      <c r="R637" s="37"/>
    </row>
    <row r="638" spans="1:18" ht="15.75" customHeight="1" x14ac:dyDescent="0.35">
      <c r="A638" s="37"/>
      <c r="B638" s="37"/>
      <c r="C638" s="37"/>
      <c r="D638" s="37"/>
      <c r="E638" s="37"/>
      <c r="F638" s="38"/>
      <c r="G638" s="37"/>
      <c r="H638" s="239"/>
      <c r="I638" s="37"/>
      <c r="J638" s="37"/>
      <c r="K638" s="37"/>
      <c r="L638" s="37"/>
      <c r="M638" s="37"/>
      <c r="N638" s="37"/>
      <c r="O638" s="37"/>
      <c r="P638" s="37"/>
      <c r="Q638" s="37"/>
      <c r="R638" s="37"/>
    </row>
    <row r="639" spans="1:18" ht="15.75" customHeight="1" x14ac:dyDescent="0.35">
      <c r="A639" s="37"/>
      <c r="B639" s="37"/>
      <c r="C639" s="37"/>
      <c r="D639" s="37"/>
      <c r="E639" s="37"/>
      <c r="F639" s="38"/>
      <c r="G639" s="37"/>
      <c r="H639" s="239"/>
      <c r="I639" s="37"/>
      <c r="J639" s="37"/>
      <c r="K639" s="37"/>
      <c r="L639" s="37"/>
      <c r="M639" s="37"/>
      <c r="N639" s="37"/>
      <c r="O639" s="37"/>
      <c r="P639" s="37"/>
      <c r="Q639" s="37"/>
      <c r="R639" s="37"/>
    </row>
    <row r="640" spans="1:18" ht="15.75" customHeight="1" x14ac:dyDescent="0.35">
      <c r="A640" s="37"/>
      <c r="B640" s="37"/>
      <c r="C640" s="37"/>
      <c r="D640" s="37"/>
      <c r="E640" s="37"/>
      <c r="F640" s="38"/>
      <c r="G640" s="37"/>
      <c r="H640" s="239"/>
      <c r="I640" s="37"/>
      <c r="J640" s="37"/>
      <c r="K640" s="37"/>
      <c r="L640" s="37"/>
      <c r="M640" s="37"/>
      <c r="N640" s="37"/>
      <c r="O640" s="37"/>
      <c r="P640" s="37"/>
      <c r="Q640" s="37"/>
      <c r="R640" s="37"/>
    </row>
    <row r="641" spans="1:18" ht="15.75" customHeight="1" x14ac:dyDescent="0.35">
      <c r="A641" s="37"/>
      <c r="B641" s="37"/>
      <c r="C641" s="37"/>
      <c r="D641" s="37"/>
      <c r="E641" s="37"/>
      <c r="F641" s="38"/>
      <c r="G641" s="37"/>
      <c r="H641" s="239"/>
      <c r="I641" s="37"/>
      <c r="J641" s="37"/>
      <c r="K641" s="37"/>
      <c r="L641" s="37"/>
      <c r="M641" s="37"/>
      <c r="N641" s="37"/>
      <c r="O641" s="37"/>
      <c r="P641" s="37"/>
      <c r="Q641" s="37"/>
      <c r="R641" s="37"/>
    </row>
    <row r="642" spans="1:18" ht="15.75" customHeight="1" x14ac:dyDescent="0.35">
      <c r="A642" s="37"/>
      <c r="B642" s="37"/>
      <c r="C642" s="37"/>
      <c r="D642" s="37"/>
      <c r="E642" s="37"/>
      <c r="F642" s="38"/>
      <c r="G642" s="37"/>
      <c r="H642" s="239"/>
      <c r="I642" s="37"/>
      <c r="J642" s="37"/>
      <c r="K642" s="37"/>
      <c r="L642" s="37"/>
      <c r="M642" s="37"/>
      <c r="N642" s="37"/>
      <c r="O642" s="37"/>
      <c r="P642" s="37"/>
      <c r="Q642" s="37"/>
      <c r="R642" s="37"/>
    </row>
    <row r="643" spans="1:18" ht="15.75" customHeight="1" x14ac:dyDescent="0.35">
      <c r="A643" s="37"/>
      <c r="B643" s="37"/>
      <c r="C643" s="37"/>
      <c r="D643" s="37"/>
      <c r="E643" s="37"/>
      <c r="F643" s="38"/>
      <c r="G643" s="37"/>
      <c r="H643" s="239"/>
      <c r="I643" s="37"/>
      <c r="J643" s="37"/>
      <c r="K643" s="37"/>
      <c r="L643" s="37"/>
      <c r="M643" s="37"/>
      <c r="N643" s="37"/>
      <c r="O643" s="37"/>
      <c r="P643" s="37"/>
      <c r="Q643" s="37"/>
      <c r="R643" s="37"/>
    </row>
    <row r="644" spans="1:18" ht="15.75" customHeight="1" x14ac:dyDescent="0.35">
      <c r="A644" s="37"/>
      <c r="B644" s="37"/>
      <c r="C644" s="37"/>
      <c r="D644" s="37"/>
      <c r="E644" s="37"/>
      <c r="F644" s="38"/>
      <c r="G644" s="37"/>
      <c r="H644" s="239"/>
      <c r="I644" s="37"/>
      <c r="J644" s="37"/>
      <c r="K644" s="37"/>
      <c r="L644" s="37"/>
      <c r="M644" s="37"/>
      <c r="N644" s="37"/>
      <c r="O644" s="37"/>
      <c r="P644" s="37"/>
      <c r="Q644" s="37"/>
      <c r="R644" s="37"/>
    </row>
    <row r="645" spans="1:18" ht="15.75" customHeight="1" x14ac:dyDescent="0.35">
      <c r="A645" s="37"/>
      <c r="B645" s="37"/>
      <c r="C645" s="37"/>
      <c r="D645" s="37"/>
      <c r="E645" s="37"/>
      <c r="F645" s="38"/>
      <c r="G645" s="37"/>
      <c r="H645" s="239"/>
      <c r="I645" s="37"/>
      <c r="J645" s="37"/>
      <c r="K645" s="37"/>
      <c r="L645" s="37"/>
      <c r="M645" s="37"/>
      <c r="N645" s="37"/>
      <c r="O645" s="37"/>
      <c r="P645" s="37"/>
      <c r="Q645" s="37"/>
      <c r="R645" s="37"/>
    </row>
    <row r="646" spans="1:18" ht="15.75" customHeight="1" x14ac:dyDescent="0.35">
      <c r="A646" s="37"/>
      <c r="B646" s="37"/>
      <c r="C646" s="37"/>
      <c r="D646" s="37"/>
      <c r="E646" s="37"/>
      <c r="F646" s="38"/>
      <c r="G646" s="37"/>
      <c r="H646" s="239"/>
      <c r="I646" s="37"/>
      <c r="J646" s="37"/>
      <c r="K646" s="37"/>
      <c r="L646" s="37"/>
      <c r="M646" s="37"/>
      <c r="N646" s="37"/>
      <c r="O646" s="37"/>
      <c r="P646" s="37"/>
      <c r="Q646" s="37"/>
      <c r="R646" s="37"/>
    </row>
    <row r="647" spans="1:18" ht="15.75" customHeight="1" x14ac:dyDescent="0.35">
      <c r="A647" s="37"/>
      <c r="B647" s="37"/>
      <c r="C647" s="37"/>
      <c r="D647" s="37"/>
      <c r="E647" s="37"/>
      <c r="F647" s="38"/>
      <c r="G647" s="37"/>
      <c r="H647" s="239"/>
      <c r="I647" s="37"/>
      <c r="J647" s="37"/>
      <c r="K647" s="37"/>
      <c r="L647" s="37"/>
      <c r="M647" s="37"/>
      <c r="N647" s="37"/>
      <c r="O647" s="37"/>
      <c r="P647" s="37"/>
      <c r="Q647" s="37"/>
      <c r="R647" s="37"/>
    </row>
    <row r="648" spans="1:18" ht="15.75" customHeight="1" x14ac:dyDescent="0.35">
      <c r="A648" s="37"/>
      <c r="B648" s="37"/>
      <c r="C648" s="37"/>
      <c r="D648" s="37"/>
      <c r="E648" s="37"/>
      <c r="F648" s="38"/>
      <c r="G648" s="37"/>
      <c r="H648" s="239"/>
      <c r="I648" s="37"/>
      <c r="J648" s="37"/>
      <c r="K648" s="37"/>
      <c r="L648" s="37"/>
      <c r="M648" s="37"/>
      <c r="N648" s="37"/>
      <c r="O648" s="37"/>
      <c r="P648" s="37"/>
      <c r="Q648" s="37"/>
      <c r="R648" s="37"/>
    </row>
    <row r="649" spans="1:18" ht="15.75" customHeight="1" x14ac:dyDescent="0.35">
      <c r="A649" s="37"/>
      <c r="B649" s="37"/>
      <c r="C649" s="37"/>
      <c r="D649" s="37"/>
      <c r="E649" s="37"/>
      <c r="F649" s="38"/>
      <c r="G649" s="37"/>
      <c r="H649" s="239"/>
      <c r="I649" s="37"/>
      <c r="J649" s="37"/>
      <c r="K649" s="37"/>
      <c r="L649" s="37"/>
      <c r="M649" s="37"/>
      <c r="N649" s="37"/>
      <c r="O649" s="37"/>
      <c r="P649" s="37"/>
      <c r="Q649" s="37"/>
      <c r="R649" s="37"/>
    </row>
    <row r="650" spans="1:18" ht="15.75" customHeight="1" x14ac:dyDescent="0.35">
      <c r="A650" s="37"/>
      <c r="B650" s="37"/>
      <c r="C650" s="37"/>
      <c r="D650" s="37"/>
      <c r="E650" s="37"/>
      <c r="F650" s="38"/>
      <c r="G650" s="37"/>
      <c r="H650" s="239"/>
      <c r="I650" s="37"/>
      <c r="J650" s="37"/>
      <c r="K650" s="37"/>
      <c r="L650" s="37"/>
      <c r="M650" s="37"/>
      <c r="N650" s="37"/>
      <c r="O650" s="37"/>
      <c r="P650" s="37"/>
      <c r="Q650" s="37"/>
      <c r="R650" s="37"/>
    </row>
    <row r="651" spans="1:18" ht="15.75" customHeight="1" x14ac:dyDescent="0.35">
      <c r="A651" s="37"/>
      <c r="B651" s="37"/>
      <c r="C651" s="37"/>
      <c r="D651" s="37"/>
      <c r="E651" s="37"/>
      <c r="F651" s="38"/>
      <c r="G651" s="37"/>
      <c r="H651" s="239"/>
      <c r="I651" s="37"/>
      <c r="J651" s="37"/>
      <c r="K651" s="37"/>
      <c r="L651" s="37"/>
      <c r="M651" s="37"/>
      <c r="N651" s="37"/>
      <c r="O651" s="37"/>
      <c r="P651" s="37"/>
      <c r="Q651" s="37"/>
      <c r="R651" s="37"/>
    </row>
    <row r="652" spans="1:18" ht="15.75" customHeight="1" x14ac:dyDescent="0.35">
      <c r="A652" s="37"/>
      <c r="B652" s="37"/>
      <c r="C652" s="37"/>
      <c r="D652" s="37"/>
      <c r="E652" s="37"/>
      <c r="F652" s="38"/>
      <c r="G652" s="37"/>
      <c r="H652" s="239"/>
      <c r="I652" s="37"/>
      <c r="J652" s="37"/>
      <c r="K652" s="37"/>
      <c r="L652" s="37"/>
      <c r="M652" s="37"/>
      <c r="N652" s="37"/>
      <c r="O652" s="37"/>
      <c r="P652" s="37"/>
      <c r="Q652" s="37"/>
      <c r="R652" s="37"/>
    </row>
    <row r="653" spans="1:18" ht="15.75" customHeight="1" x14ac:dyDescent="0.35">
      <c r="A653" s="37"/>
      <c r="B653" s="37"/>
      <c r="C653" s="37"/>
      <c r="D653" s="37"/>
      <c r="E653" s="37"/>
      <c r="F653" s="38"/>
      <c r="G653" s="37"/>
      <c r="H653" s="239"/>
      <c r="I653" s="37"/>
      <c r="J653" s="37"/>
      <c r="K653" s="37"/>
      <c r="L653" s="37"/>
      <c r="M653" s="37"/>
      <c r="N653" s="37"/>
      <c r="O653" s="37"/>
      <c r="P653" s="37"/>
      <c r="Q653" s="37"/>
      <c r="R653" s="37"/>
    </row>
    <row r="654" spans="1:18" ht="15.75" customHeight="1" x14ac:dyDescent="0.35">
      <c r="A654" s="37"/>
      <c r="B654" s="37"/>
      <c r="C654" s="37"/>
      <c r="D654" s="37"/>
      <c r="E654" s="37"/>
      <c r="F654" s="38"/>
      <c r="G654" s="37"/>
      <c r="H654" s="239"/>
      <c r="I654" s="37"/>
      <c r="J654" s="37"/>
      <c r="K654" s="37"/>
      <c r="L654" s="37"/>
      <c r="M654" s="37"/>
      <c r="N654" s="37"/>
      <c r="O654" s="37"/>
      <c r="P654" s="37"/>
      <c r="Q654" s="37"/>
      <c r="R654" s="37"/>
    </row>
    <row r="655" spans="1:18" ht="15.75" customHeight="1" x14ac:dyDescent="0.35">
      <c r="A655" s="37"/>
      <c r="B655" s="37"/>
      <c r="C655" s="37"/>
      <c r="D655" s="37"/>
      <c r="E655" s="37"/>
      <c r="F655" s="38"/>
      <c r="G655" s="37"/>
      <c r="H655" s="239"/>
      <c r="I655" s="37"/>
      <c r="J655" s="37"/>
      <c r="K655" s="37"/>
      <c r="L655" s="37"/>
      <c r="M655" s="37"/>
      <c r="N655" s="37"/>
      <c r="O655" s="37"/>
      <c r="P655" s="37"/>
      <c r="Q655" s="37"/>
      <c r="R655" s="37"/>
    </row>
    <row r="656" spans="1:18" ht="15.75" customHeight="1" x14ac:dyDescent="0.35">
      <c r="A656" s="37"/>
      <c r="B656" s="37"/>
      <c r="C656" s="37"/>
      <c r="D656" s="37"/>
      <c r="E656" s="37"/>
      <c r="F656" s="38"/>
      <c r="G656" s="37"/>
      <c r="H656" s="239"/>
      <c r="I656" s="37"/>
      <c r="J656" s="37"/>
      <c r="K656" s="37"/>
      <c r="L656" s="37"/>
      <c r="M656" s="37"/>
      <c r="N656" s="37"/>
      <c r="O656" s="37"/>
      <c r="P656" s="37"/>
      <c r="Q656" s="37"/>
      <c r="R656" s="37"/>
    </row>
    <row r="657" spans="1:18" ht="15.75" customHeight="1" x14ac:dyDescent="0.35">
      <c r="A657" s="37"/>
      <c r="B657" s="37"/>
      <c r="C657" s="37"/>
      <c r="D657" s="37"/>
      <c r="E657" s="37"/>
      <c r="F657" s="38"/>
      <c r="G657" s="37"/>
      <c r="H657" s="239"/>
      <c r="I657" s="37"/>
      <c r="J657" s="37"/>
      <c r="K657" s="37"/>
      <c r="L657" s="37"/>
      <c r="M657" s="37"/>
      <c r="N657" s="37"/>
      <c r="O657" s="37"/>
      <c r="P657" s="37"/>
      <c r="Q657" s="37"/>
      <c r="R657" s="37"/>
    </row>
    <row r="658" spans="1:18" ht="15.75" customHeight="1" x14ac:dyDescent="0.35">
      <c r="A658" s="37"/>
      <c r="B658" s="37"/>
      <c r="C658" s="37"/>
      <c r="D658" s="37"/>
      <c r="E658" s="37"/>
      <c r="F658" s="38"/>
      <c r="G658" s="37"/>
      <c r="H658" s="239"/>
      <c r="I658" s="37"/>
      <c r="J658" s="37"/>
      <c r="K658" s="37"/>
      <c r="L658" s="37"/>
      <c r="M658" s="37"/>
      <c r="N658" s="37"/>
      <c r="O658" s="37"/>
      <c r="P658" s="37"/>
      <c r="Q658" s="37"/>
      <c r="R658" s="37"/>
    </row>
    <row r="659" spans="1:18" ht="15.75" customHeight="1" x14ac:dyDescent="0.35">
      <c r="A659" s="37"/>
      <c r="B659" s="37"/>
      <c r="C659" s="37"/>
      <c r="D659" s="37"/>
      <c r="E659" s="37"/>
      <c r="F659" s="38"/>
      <c r="G659" s="37"/>
      <c r="H659" s="239"/>
      <c r="I659" s="37"/>
      <c r="J659" s="37"/>
      <c r="K659" s="37"/>
      <c r="L659" s="37"/>
      <c r="M659" s="37"/>
      <c r="N659" s="37"/>
      <c r="O659" s="37"/>
      <c r="P659" s="37"/>
      <c r="Q659" s="37"/>
      <c r="R659" s="37"/>
    </row>
    <row r="660" spans="1:18" ht="15.75" customHeight="1" x14ac:dyDescent="0.35">
      <c r="A660" s="37"/>
      <c r="B660" s="37"/>
      <c r="C660" s="37"/>
      <c r="D660" s="37"/>
      <c r="E660" s="37"/>
      <c r="F660" s="38"/>
      <c r="G660" s="37"/>
      <c r="H660" s="239"/>
      <c r="I660" s="37"/>
      <c r="J660" s="37"/>
      <c r="K660" s="37"/>
      <c r="L660" s="37"/>
      <c r="M660" s="37"/>
      <c r="N660" s="37"/>
      <c r="O660" s="37"/>
      <c r="P660" s="37"/>
      <c r="Q660" s="37"/>
      <c r="R660" s="37"/>
    </row>
    <row r="661" spans="1:18" ht="15.75" customHeight="1" x14ac:dyDescent="0.35">
      <c r="A661" s="37"/>
      <c r="B661" s="37"/>
      <c r="C661" s="37"/>
      <c r="D661" s="37"/>
      <c r="E661" s="37"/>
      <c r="F661" s="38"/>
      <c r="G661" s="37"/>
      <c r="H661" s="239"/>
      <c r="I661" s="37"/>
      <c r="J661" s="37"/>
      <c r="K661" s="37"/>
      <c r="L661" s="37"/>
      <c r="M661" s="37"/>
      <c r="N661" s="37"/>
      <c r="O661" s="37"/>
      <c r="P661" s="37"/>
      <c r="Q661" s="37"/>
      <c r="R661" s="37"/>
    </row>
    <row r="662" spans="1:18" ht="15.75" customHeight="1" x14ac:dyDescent="0.35">
      <c r="A662" s="37"/>
      <c r="B662" s="37"/>
      <c r="C662" s="37"/>
      <c r="D662" s="37"/>
      <c r="E662" s="37"/>
      <c r="F662" s="38"/>
      <c r="G662" s="37"/>
      <c r="H662" s="239"/>
      <c r="I662" s="37"/>
      <c r="J662" s="37"/>
      <c r="K662" s="37"/>
      <c r="L662" s="37"/>
      <c r="M662" s="37"/>
      <c r="N662" s="37"/>
      <c r="O662" s="37"/>
      <c r="P662" s="37"/>
      <c r="Q662" s="37"/>
      <c r="R662" s="37"/>
    </row>
    <row r="663" spans="1:18" ht="15.75" customHeight="1" x14ac:dyDescent="0.35">
      <c r="A663" s="37"/>
      <c r="B663" s="37"/>
      <c r="C663" s="37"/>
      <c r="D663" s="37"/>
      <c r="E663" s="37"/>
      <c r="F663" s="38"/>
      <c r="G663" s="37"/>
      <c r="H663" s="239"/>
      <c r="I663" s="37"/>
      <c r="J663" s="37"/>
      <c r="K663" s="37"/>
      <c r="L663" s="37"/>
      <c r="M663" s="37"/>
      <c r="N663" s="37"/>
      <c r="O663" s="37"/>
      <c r="P663" s="37"/>
      <c r="Q663" s="37"/>
      <c r="R663" s="37"/>
    </row>
    <row r="664" spans="1:18" ht="15.75" customHeight="1" x14ac:dyDescent="0.35">
      <c r="A664" s="37"/>
      <c r="B664" s="37"/>
      <c r="C664" s="37"/>
      <c r="D664" s="37"/>
      <c r="E664" s="37"/>
      <c r="F664" s="38"/>
      <c r="G664" s="37"/>
      <c r="H664" s="239"/>
      <c r="I664" s="37"/>
      <c r="J664" s="37"/>
      <c r="K664" s="37"/>
      <c r="L664" s="37"/>
      <c r="M664" s="37"/>
      <c r="N664" s="37"/>
      <c r="O664" s="37"/>
      <c r="P664" s="37"/>
      <c r="Q664" s="37"/>
      <c r="R664" s="37"/>
    </row>
    <row r="665" spans="1:18" ht="15.75" customHeight="1" x14ac:dyDescent="0.35">
      <c r="A665" s="37"/>
      <c r="B665" s="37"/>
      <c r="C665" s="37"/>
      <c r="D665" s="37"/>
      <c r="E665" s="37"/>
      <c r="F665" s="38"/>
      <c r="G665" s="37"/>
      <c r="H665" s="239"/>
      <c r="I665" s="37"/>
      <c r="J665" s="37"/>
      <c r="K665" s="37"/>
      <c r="L665" s="37"/>
      <c r="M665" s="37"/>
      <c r="N665" s="37"/>
      <c r="O665" s="37"/>
      <c r="P665" s="37"/>
      <c r="Q665" s="37"/>
      <c r="R665" s="37"/>
    </row>
    <row r="666" spans="1:18" ht="15.75" customHeight="1" x14ac:dyDescent="0.35">
      <c r="A666" s="37"/>
      <c r="B666" s="37"/>
      <c r="C666" s="37"/>
      <c r="D666" s="37"/>
      <c r="E666" s="37"/>
      <c r="F666" s="38"/>
      <c r="G666" s="37"/>
      <c r="H666" s="239"/>
      <c r="I666" s="37"/>
      <c r="J666" s="37"/>
      <c r="K666" s="37"/>
      <c r="L666" s="37"/>
      <c r="M666" s="37"/>
      <c r="N666" s="37"/>
      <c r="O666" s="37"/>
      <c r="P666" s="37"/>
      <c r="Q666" s="37"/>
      <c r="R666" s="37"/>
    </row>
    <row r="667" spans="1:18" ht="15.75" customHeight="1" x14ac:dyDescent="0.35">
      <c r="A667" s="37"/>
      <c r="B667" s="37"/>
      <c r="C667" s="37"/>
      <c r="D667" s="37"/>
      <c r="E667" s="37"/>
      <c r="F667" s="38"/>
      <c r="G667" s="37"/>
      <c r="H667" s="239"/>
      <c r="I667" s="37"/>
      <c r="J667" s="37"/>
      <c r="K667" s="37"/>
      <c r="L667" s="37"/>
      <c r="M667" s="37"/>
      <c r="N667" s="37"/>
      <c r="O667" s="37"/>
      <c r="P667" s="37"/>
      <c r="Q667" s="37"/>
      <c r="R667" s="37"/>
    </row>
    <row r="668" spans="1:18" ht="15.75" customHeight="1" x14ac:dyDescent="0.35">
      <c r="A668" s="37"/>
      <c r="B668" s="37"/>
      <c r="C668" s="37"/>
      <c r="D668" s="37"/>
      <c r="E668" s="37"/>
      <c r="F668" s="38"/>
      <c r="G668" s="37"/>
      <c r="H668" s="239"/>
      <c r="I668" s="37"/>
      <c r="J668" s="37"/>
      <c r="K668" s="37"/>
      <c r="L668" s="37"/>
      <c r="M668" s="37"/>
      <c r="N668" s="37"/>
      <c r="O668" s="37"/>
      <c r="P668" s="37"/>
      <c r="Q668" s="37"/>
      <c r="R668" s="37"/>
    </row>
    <row r="669" spans="1:18" ht="15.75" customHeight="1" x14ac:dyDescent="0.35">
      <c r="A669" s="37"/>
      <c r="B669" s="37"/>
      <c r="C669" s="37"/>
      <c r="D669" s="37"/>
      <c r="E669" s="37"/>
      <c r="F669" s="38"/>
      <c r="G669" s="37"/>
      <c r="H669" s="239"/>
      <c r="I669" s="37"/>
      <c r="J669" s="37"/>
      <c r="K669" s="37"/>
      <c r="L669" s="37"/>
      <c r="M669" s="37"/>
      <c r="N669" s="37"/>
      <c r="O669" s="37"/>
      <c r="P669" s="37"/>
      <c r="Q669" s="37"/>
      <c r="R669" s="37"/>
    </row>
    <row r="670" spans="1:18" ht="15.75" customHeight="1" x14ac:dyDescent="0.35">
      <c r="A670" s="37"/>
      <c r="B670" s="37"/>
      <c r="C670" s="37"/>
      <c r="D670" s="37"/>
      <c r="E670" s="37"/>
      <c r="F670" s="38"/>
      <c r="G670" s="37"/>
      <c r="H670" s="239"/>
      <c r="I670" s="37"/>
      <c r="J670" s="37"/>
      <c r="K670" s="37"/>
      <c r="L670" s="37"/>
      <c r="M670" s="37"/>
      <c r="N670" s="37"/>
      <c r="O670" s="37"/>
      <c r="P670" s="37"/>
      <c r="Q670" s="37"/>
      <c r="R670" s="37"/>
    </row>
    <row r="671" spans="1:18" ht="15.75" customHeight="1" x14ac:dyDescent="0.35">
      <c r="A671" s="37"/>
      <c r="B671" s="37"/>
      <c r="C671" s="37"/>
      <c r="D671" s="37"/>
      <c r="E671" s="37"/>
      <c r="F671" s="38"/>
      <c r="G671" s="37"/>
      <c r="H671" s="239"/>
      <c r="I671" s="37"/>
      <c r="J671" s="37"/>
      <c r="K671" s="37"/>
      <c r="L671" s="37"/>
      <c r="M671" s="37"/>
      <c r="N671" s="37"/>
      <c r="O671" s="37"/>
      <c r="P671" s="37"/>
      <c r="Q671" s="37"/>
      <c r="R671" s="37"/>
    </row>
    <row r="672" spans="1:18" ht="15.75" customHeight="1" x14ac:dyDescent="0.35">
      <c r="A672" s="37"/>
      <c r="B672" s="37"/>
      <c r="C672" s="37"/>
      <c r="D672" s="37"/>
      <c r="E672" s="37"/>
      <c r="F672" s="38"/>
      <c r="G672" s="37"/>
      <c r="H672" s="239"/>
      <c r="I672" s="37"/>
      <c r="J672" s="37"/>
      <c r="K672" s="37"/>
      <c r="L672" s="37"/>
      <c r="M672" s="37"/>
      <c r="N672" s="37"/>
      <c r="O672" s="37"/>
      <c r="P672" s="37"/>
      <c r="Q672" s="37"/>
      <c r="R672" s="37"/>
    </row>
    <row r="673" spans="1:18" ht="15.75" customHeight="1" x14ac:dyDescent="0.35">
      <c r="A673" s="37"/>
      <c r="B673" s="37"/>
      <c r="C673" s="37"/>
      <c r="D673" s="37"/>
      <c r="E673" s="37"/>
      <c r="F673" s="38"/>
      <c r="G673" s="37"/>
      <c r="H673" s="239"/>
      <c r="I673" s="37"/>
      <c r="J673" s="37"/>
      <c r="K673" s="37"/>
      <c r="L673" s="37"/>
      <c r="M673" s="37"/>
      <c r="N673" s="37"/>
      <c r="O673" s="37"/>
      <c r="P673" s="37"/>
      <c r="Q673" s="37"/>
      <c r="R673" s="37"/>
    </row>
    <row r="674" spans="1:18" ht="15.75" customHeight="1" x14ac:dyDescent="0.35">
      <c r="A674" s="37"/>
      <c r="B674" s="37"/>
      <c r="C674" s="37"/>
      <c r="D674" s="37"/>
      <c r="E674" s="37"/>
      <c r="F674" s="38"/>
      <c r="G674" s="37"/>
      <c r="H674" s="239"/>
      <c r="I674" s="37"/>
      <c r="J674" s="37"/>
      <c r="K674" s="37"/>
      <c r="L674" s="37"/>
      <c r="M674" s="37"/>
      <c r="N674" s="37"/>
      <c r="O674" s="37"/>
      <c r="P674" s="37"/>
      <c r="Q674" s="37"/>
      <c r="R674" s="37"/>
    </row>
    <row r="675" spans="1:18" ht="15.75" customHeight="1" x14ac:dyDescent="0.35">
      <c r="A675" s="37"/>
      <c r="B675" s="37"/>
      <c r="C675" s="37"/>
      <c r="D675" s="37"/>
      <c r="E675" s="37"/>
      <c r="F675" s="38"/>
      <c r="G675" s="37"/>
      <c r="H675" s="239"/>
      <c r="I675" s="37"/>
      <c r="J675" s="37"/>
      <c r="K675" s="37"/>
      <c r="L675" s="37"/>
      <c r="M675" s="37"/>
      <c r="N675" s="37"/>
      <c r="O675" s="37"/>
      <c r="P675" s="37"/>
      <c r="Q675" s="37"/>
      <c r="R675" s="37"/>
    </row>
    <row r="676" spans="1:18" ht="15.75" customHeight="1" x14ac:dyDescent="0.35">
      <c r="A676" s="37"/>
      <c r="B676" s="37"/>
      <c r="C676" s="37"/>
      <c r="D676" s="37"/>
      <c r="E676" s="37"/>
      <c r="F676" s="38"/>
      <c r="G676" s="37"/>
      <c r="H676" s="239"/>
      <c r="I676" s="37"/>
      <c r="J676" s="37"/>
      <c r="K676" s="37"/>
      <c r="L676" s="37"/>
      <c r="M676" s="37"/>
      <c r="N676" s="37"/>
      <c r="O676" s="37"/>
      <c r="P676" s="37"/>
      <c r="Q676" s="37"/>
      <c r="R676" s="37"/>
    </row>
    <row r="677" spans="1:18" ht="15.75" customHeight="1" x14ac:dyDescent="0.35">
      <c r="A677" s="37"/>
      <c r="B677" s="37"/>
      <c r="C677" s="37"/>
      <c r="D677" s="37"/>
      <c r="E677" s="37"/>
      <c r="F677" s="38"/>
      <c r="G677" s="37"/>
      <c r="H677" s="239"/>
      <c r="I677" s="37"/>
      <c r="J677" s="37"/>
      <c r="K677" s="37"/>
      <c r="L677" s="37"/>
      <c r="M677" s="37"/>
      <c r="N677" s="37"/>
      <c r="O677" s="37"/>
      <c r="P677" s="37"/>
      <c r="Q677" s="37"/>
      <c r="R677" s="37"/>
    </row>
    <row r="678" spans="1:18" ht="15.75" customHeight="1" x14ac:dyDescent="0.35">
      <c r="A678" s="37"/>
      <c r="B678" s="37"/>
      <c r="C678" s="37"/>
      <c r="D678" s="37"/>
      <c r="E678" s="37"/>
      <c r="F678" s="38"/>
      <c r="G678" s="37"/>
      <c r="H678" s="239"/>
      <c r="I678" s="37"/>
      <c r="J678" s="37"/>
      <c r="K678" s="37"/>
      <c r="L678" s="37"/>
      <c r="M678" s="37"/>
      <c r="N678" s="37"/>
      <c r="O678" s="37"/>
      <c r="P678" s="37"/>
      <c r="Q678" s="37"/>
      <c r="R678" s="37"/>
    </row>
    <row r="679" spans="1:18" ht="15.75" customHeight="1" x14ac:dyDescent="0.35">
      <c r="A679" s="37"/>
      <c r="B679" s="37"/>
      <c r="C679" s="37"/>
      <c r="D679" s="37"/>
      <c r="E679" s="37"/>
      <c r="F679" s="38"/>
      <c r="G679" s="37"/>
      <c r="H679" s="239"/>
      <c r="I679" s="37"/>
      <c r="J679" s="37"/>
      <c r="K679" s="37"/>
      <c r="L679" s="37"/>
      <c r="M679" s="37"/>
      <c r="N679" s="37"/>
      <c r="O679" s="37"/>
      <c r="P679" s="37"/>
      <c r="Q679" s="37"/>
      <c r="R679" s="37"/>
    </row>
    <row r="680" spans="1:18" ht="15.75" customHeight="1" x14ac:dyDescent="0.35">
      <c r="A680" s="37"/>
      <c r="B680" s="37"/>
      <c r="C680" s="37"/>
      <c r="D680" s="37"/>
      <c r="E680" s="37"/>
      <c r="F680" s="38"/>
      <c r="G680" s="37"/>
      <c r="H680" s="239"/>
      <c r="I680" s="37"/>
      <c r="J680" s="37"/>
      <c r="K680" s="37"/>
      <c r="L680" s="37"/>
      <c r="M680" s="37"/>
      <c r="N680" s="37"/>
      <c r="O680" s="37"/>
      <c r="P680" s="37"/>
      <c r="Q680" s="37"/>
      <c r="R680" s="37"/>
    </row>
    <row r="681" spans="1:18" ht="15.75" customHeight="1" x14ac:dyDescent="0.35">
      <c r="A681" s="37"/>
      <c r="B681" s="37"/>
      <c r="C681" s="37"/>
      <c r="D681" s="37"/>
      <c r="E681" s="37"/>
      <c r="F681" s="38"/>
      <c r="G681" s="37"/>
      <c r="H681" s="239"/>
      <c r="I681" s="37"/>
      <c r="J681" s="37"/>
      <c r="K681" s="37"/>
      <c r="L681" s="37"/>
      <c r="M681" s="37"/>
      <c r="N681" s="37"/>
      <c r="O681" s="37"/>
      <c r="P681" s="37"/>
      <c r="Q681" s="37"/>
      <c r="R681" s="37"/>
    </row>
    <row r="682" spans="1:18" ht="15.75" customHeight="1" x14ac:dyDescent="0.35">
      <c r="A682" s="37"/>
      <c r="B682" s="37"/>
      <c r="C682" s="37"/>
      <c r="D682" s="37"/>
      <c r="E682" s="37"/>
      <c r="F682" s="38"/>
      <c r="G682" s="37"/>
      <c r="H682" s="239"/>
      <c r="I682" s="37"/>
      <c r="J682" s="37"/>
      <c r="K682" s="37"/>
      <c r="L682" s="37"/>
      <c r="M682" s="37"/>
      <c r="N682" s="37"/>
      <c r="O682" s="37"/>
      <c r="P682" s="37"/>
      <c r="Q682" s="37"/>
      <c r="R682" s="37"/>
    </row>
    <row r="683" spans="1:18" ht="15.75" customHeight="1" x14ac:dyDescent="0.35">
      <c r="A683" s="37"/>
      <c r="B683" s="37"/>
      <c r="C683" s="37"/>
      <c r="D683" s="37"/>
      <c r="E683" s="37"/>
      <c r="F683" s="38"/>
      <c r="G683" s="37"/>
      <c r="H683" s="239"/>
      <c r="I683" s="37"/>
      <c r="J683" s="37"/>
      <c r="K683" s="37"/>
      <c r="L683" s="37"/>
      <c r="M683" s="37"/>
      <c r="N683" s="37"/>
      <c r="O683" s="37"/>
      <c r="P683" s="37"/>
      <c r="Q683" s="37"/>
      <c r="R683" s="37"/>
    </row>
    <row r="684" spans="1:18" ht="15.75" customHeight="1" x14ac:dyDescent="0.35">
      <c r="A684" s="37"/>
      <c r="B684" s="37"/>
      <c r="C684" s="37"/>
      <c r="D684" s="37"/>
      <c r="E684" s="37"/>
      <c r="F684" s="38"/>
      <c r="G684" s="37"/>
      <c r="H684" s="239"/>
      <c r="I684" s="37"/>
      <c r="J684" s="37"/>
      <c r="K684" s="37"/>
      <c r="L684" s="37"/>
      <c r="M684" s="37"/>
      <c r="N684" s="37"/>
      <c r="O684" s="37"/>
      <c r="P684" s="37"/>
      <c r="Q684" s="37"/>
      <c r="R684" s="37"/>
    </row>
    <row r="685" spans="1:18" ht="15.75" customHeight="1" x14ac:dyDescent="0.35">
      <c r="A685" s="37"/>
      <c r="B685" s="37"/>
      <c r="C685" s="37"/>
      <c r="D685" s="37"/>
      <c r="E685" s="37"/>
      <c r="F685" s="38"/>
      <c r="G685" s="37"/>
      <c r="H685" s="239"/>
      <c r="I685" s="37"/>
      <c r="J685" s="37"/>
      <c r="K685" s="37"/>
      <c r="L685" s="37"/>
      <c r="M685" s="37"/>
      <c r="N685" s="37"/>
      <c r="O685" s="37"/>
      <c r="P685" s="37"/>
      <c r="Q685" s="37"/>
      <c r="R685" s="37"/>
    </row>
    <row r="686" spans="1:18" ht="15.75" customHeight="1" x14ac:dyDescent="0.35">
      <c r="A686" s="37"/>
      <c r="B686" s="37"/>
      <c r="C686" s="37"/>
      <c r="D686" s="37"/>
      <c r="E686" s="37"/>
      <c r="F686" s="38"/>
      <c r="G686" s="37"/>
      <c r="H686" s="239"/>
      <c r="I686" s="37"/>
      <c r="J686" s="37"/>
      <c r="K686" s="37"/>
      <c r="L686" s="37"/>
      <c r="M686" s="37"/>
      <c r="N686" s="37"/>
      <c r="O686" s="37"/>
      <c r="P686" s="37"/>
      <c r="Q686" s="37"/>
      <c r="R686" s="37"/>
    </row>
    <row r="687" spans="1:18" ht="15.75" customHeight="1" x14ac:dyDescent="0.35">
      <c r="A687" s="37"/>
      <c r="B687" s="37"/>
      <c r="C687" s="37"/>
      <c r="D687" s="37"/>
      <c r="E687" s="37"/>
      <c r="F687" s="38"/>
      <c r="G687" s="37"/>
      <c r="H687" s="239"/>
      <c r="I687" s="37"/>
      <c r="J687" s="37"/>
      <c r="K687" s="37"/>
      <c r="L687" s="37"/>
      <c r="M687" s="37"/>
      <c r="N687" s="37"/>
      <c r="O687" s="37"/>
      <c r="P687" s="37"/>
      <c r="Q687" s="37"/>
      <c r="R687" s="37"/>
    </row>
    <row r="688" spans="1:18" ht="15.75" customHeight="1" x14ac:dyDescent="0.35">
      <c r="A688" s="37"/>
      <c r="B688" s="37"/>
      <c r="C688" s="37"/>
      <c r="D688" s="37"/>
      <c r="E688" s="37"/>
      <c r="F688" s="38"/>
      <c r="G688" s="37"/>
      <c r="H688" s="239"/>
      <c r="I688" s="37"/>
      <c r="J688" s="37"/>
      <c r="K688" s="37"/>
      <c r="L688" s="37"/>
      <c r="M688" s="37"/>
      <c r="N688" s="37"/>
      <c r="O688" s="37"/>
      <c r="P688" s="37"/>
      <c r="Q688" s="37"/>
      <c r="R688" s="37"/>
    </row>
    <row r="689" spans="1:18" ht="15.75" customHeight="1" x14ac:dyDescent="0.35">
      <c r="A689" s="37"/>
      <c r="B689" s="37"/>
      <c r="C689" s="37"/>
      <c r="D689" s="37"/>
      <c r="E689" s="37"/>
      <c r="F689" s="38"/>
      <c r="G689" s="37"/>
      <c r="H689" s="239"/>
      <c r="I689" s="37"/>
      <c r="J689" s="37"/>
      <c r="K689" s="37"/>
      <c r="L689" s="37"/>
      <c r="M689" s="37"/>
      <c r="N689" s="37"/>
      <c r="O689" s="37"/>
      <c r="P689" s="37"/>
      <c r="Q689" s="37"/>
      <c r="R689" s="37"/>
    </row>
    <row r="690" spans="1:18" ht="15.75" customHeight="1" x14ac:dyDescent="0.35">
      <c r="A690" s="37"/>
      <c r="B690" s="37"/>
      <c r="C690" s="37"/>
      <c r="D690" s="37"/>
      <c r="E690" s="37"/>
      <c r="F690" s="38"/>
      <c r="G690" s="37"/>
      <c r="H690" s="239"/>
      <c r="I690" s="37"/>
      <c r="J690" s="37"/>
      <c r="K690" s="37"/>
      <c r="L690" s="37"/>
      <c r="M690" s="37"/>
      <c r="N690" s="37"/>
      <c r="O690" s="37"/>
      <c r="P690" s="37"/>
      <c r="Q690" s="37"/>
      <c r="R690" s="37"/>
    </row>
    <row r="691" spans="1:18" ht="15.75" customHeight="1" x14ac:dyDescent="0.35">
      <c r="A691" s="37"/>
      <c r="B691" s="37"/>
      <c r="C691" s="37"/>
      <c r="D691" s="37"/>
      <c r="E691" s="37"/>
      <c r="F691" s="38"/>
      <c r="G691" s="37"/>
      <c r="H691" s="239"/>
      <c r="I691" s="37"/>
      <c r="J691" s="37"/>
      <c r="K691" s="37"/>
      <c r="L691" s="37"/>
      <c r="M691" s="37"/>
      <c r="N691" s="37"/>
      <c r="O691" s="37"/>
      <c r="P691" s="37"/>
      <c r="Q691" s="37"/>
      <c r="R691" s="37"/>
    </row>
    <row r="692" spans="1:18" ht="15.75" customHeight="1" x14ac:dyDescent="0.35">
      <c r="A692" s="37"/>
      <c r="B692" s="37"/>
      <c r="C692" s="37"/>
      <c r="D692" s="37"/>
      <c r="E692" s="37"/>
      <c r="F692" s="38"/>
      <c r="G692" s="37"/>
      <c r="H692" s="239"/>
      <c r="I692" s="37"/>
      <c r="J692" s="37"/>
      <c r="K692" s="37"/>
      <c r="L692" s="37"/>
      <c r="M692" s="37"/>
      <c r="N692" s="37"/>
      <c r="O692" s="37"/>
      <c r="P692" s="37"/>
      <c r="Q692" s="37"/>
      <c r="R692" s="37"/>
    </row>
    <row r="693" spans="1:18" ht="15.75" customHeight="1" x14ac:dyDescent="0.35">
      <c r="A693" s="37"/>
      <c r="B693" s="37"/>
      <c r="C693" s="37"/>
      <c r="D693" s="37"/>
      <c r="E693" s="37"/>
      <c r="F693" s="38"/>
      <c r="G693" s="37"/>
      <c r="H693" s="239"/>
      <c r="I693" s="37"/>
      <c r="J693" s="37"/>
      <c r="K693" s="37"/>
      <c r="L693" s="37"/>
      <c r="M693" s="37"/>
      <c r="N693" s="37"/>
      <c r="O693" s="37"/>
      <c r="P693" s="37"/>
      <c r="Q693" s="37"/>
      <c r="R693" s="37"/>
    </row>
    <row r="694" spans="1:18" ht="15.75" customHeight="1" x14ac:dyDescent="0.35">
      <c r="A694" s="37"/>
      <c r="B694" s="37"/>
      <c r="C694" s="37"/>
      <c r="D694" s="37"/>
      <c r="E694" s="37"/>
      <c r="F694" s="38"/>
      <c r="G694" s="37"/>
      <c r="H694" s="239"/>
      <c r="I694" s="37"/>
      <c r="J694" s="37"/>
      <c r="K694" s="37"/>
      <c r="L694" s="37"/>
      <c r="M694" s="37"/>
      <c r="N694" s="37"/>
      <c r="O694" s="37"/>
      <c r="P694" s="37"/>
      <c r="Q694" s="37"/>
      <c r="R694" s="37"/>
    </row>
    <row r="695" spans="1:18" ht="15.75" customHeight="1" x14ac:dyDescent="0.35">
      <c r="A695" s="37"/>
      <c r="B695" s="37"/>
      <c r="C695" s="37"/>
      <c r="D695" s="37"/>
      <c r="E695" s="37"/>
      <c r="F695" s="38"/>
      <c r="G695" s="37"/>
      <c r="H695" s="239"/>
      <c r="I695" s="37"/>
      <c r="J695" s="37"/>
      <c r="K695" s="37"/>
      <c r="L695" s="37"/>
      <c r="M695" s="37"/>
      <c r="N695" s="37"/>
      <c r="O695" s="37"/>
      <c r="P695" s="37"/>
      <c r="Q695" s="37"/>
      <c r="R695" s="37"/>
    </row>
    <row r="696" spans="1:18" ht="15.75" customHeight="1" x14ac:dyDescent="0.35">
      <c r="A696" s="37"/>
      <c r="B696" s="37"/>
      <c r="C696" s="37"/>
      <c r="D696" s="37"/>
      <c r="E696" s="37"/>
      <c r="F696" s="38"/>
      <c r="G696" s="37"/>
      <c r="H696" s="239"/>
      <c r="I696" s="37"/>
      <c r="J696" s="37"/>
      <c r="K696" s="37"/>
      <c r="L696" s="37"/>
      <c r="M696" s="37"/>
      <c r="N696" s="37"/>
      <c r="O696" s="37"/>
      <c r="P696" s="37"/>
      <c r="Q696" s="37"/>
      <c r="R696" s="37"/>
    </row>
    <row r="697" spans="1:18" ht="15.75" customHeight="1" x14ac:dyDescent="0.35">
      <c r="A697" s="37"/>
      <c r="B697" s="37"/>
      <c r="C697" s="37"/>
      <c r="D697" s="37"/>
      <c r="E697" s="37"/>
      <c r="F697" s="38"/>
      <c r="G697" s="37"/>
      <c r="H697" s="239"/>
      <c r="I697" s="37"/>
      <c r="J697" s="37"/>
      <c r="K697" s="37"/>
      <c r="L697" s="37"/>
      <c r="M697" s="37"/>
      <c r="N697" s="37"/>
      <c r="O697" s="37"/>
      <c r="P697" s="37"/>
      <c r="Q697" s="37"/>
      <c r="R697" s="37"/>
    </row>
    <row r="698" spans="1:18" ht="15.75" customHeight="1" x14ac:dyDescent="0.35">
      <c r="A698" s="37"/>
      <c r="B698" s="37"/>
      <c r="C698" s="37"/>
      <c r="D698" s="37"/>
      <c r="E698" s="37"/>
      <c r="F698" s="38"/>
      <c r="G698" s="37"/>
      <c r="H698" s="239"/>
      <c r="I698" s="37"/>
      <c r="J698" s="37"/>
      <c r="K698" s="37"/>
      <c r="L698" s="37"/>
      <c r="M698" s="37"/>
      <c r="N698" s="37"/>
      <c r="O698" s="37"/>
      <c r="P698" s="37"/>
      <c r="Q698" s="37"/>
      <c r="R698" s="37"/>
    </row>
    <row r="699" spans="1:18" ht="15.75" customHeight="1" x14ac:dyDescent="0.35">
      <c r="A699" s="37"/>
      <c r="B699" s="37"/>
      <c r="C699" s="37"/>
      <c r="D699" s="37"/>
      <c r="E699" s="37"/>
      <c r="F699" s="38"/>
      <c r="G699" s="37"/>
      <c r="H699" s="239"/>
      <c r="I699" s="37"/>
      <c r="J699" s="37"/>
      <c r="K699" s="37"/>
      <c r="L699" s="37"/>
      <c r="M699" s="37"/>
      <c r="N699" s="37"/>
      <c r="O699" s="37"/>
      <c r="P699" s="37"/>
      <c r="Q699" s="37"/>
      <c r="R699" s="37"/>
    </row>
    <row r="700" spans="1:18" ht="15.75" customHeight="1" x14ac:dyDescent="0.35">
      <c r="A700" s="37"/>
      <c r="B700" s="37"/>
      <c r="C700" s="37"/>
      <c r="D700" s="37"/>
      <c r="E700" s="37"/>
      <c r="F700" s="38"/>
      <c r="G700" s="37"/>
      <c r="H700" s="239"/>
      <c r="I700" s="37"/>
      <c r="J700" s="37"/>
      <c r="K700" s="37"/>
      <c r="L700" s="37"/>
      <c r="M700" s="37"/>
      <c r="N700" s="37"/>
      <c r="O700" s="37"/>
      <c r="P700" s="37"/>
      <c r="Q700" s="37"/>
      <c r="R700" s="37"/>
    </row>
    <row r="701" spans="1:18" ht="15.75" customHeight="1" x14ac:dyDescent="0.35">
      <c r="A701" s="37"/>
      <c r="B701" s="37"/>
      <c r="C701" s="37"/>
      <c r="D701" s="37"/>
      <c r="E701" s="37"/>
      <c r="F701" s="38"/>
      <c r="G701" s="37"/>
      <c r="H701" s="239"/>
      <c r="I701" s="37"/>
      <c r="J701" s="37"/>
      <c r="K701" s="37"/>
      <c r="L701" s="37"/>
      <c r="M701" s="37"/>
      <c r="N701" s="37"/>
      <c r="O701" s="37"/>
      <c r="P701" s="37"/>
      <c r="Q701" s="37"/>
      <c r="R701" s="37"/>
    </row>
    <row r="702" spans="1:18" ht="15.75" customHeight="1" x14ac:dyDescent="0.35">
      <c r="A702" s="37"/>
      <c r="B702" s="37"/>
      <c r="C702" s="37"/>
      <c r="D702" s="37"/>
      <c r="E702" s="37"/>
      <c r="F702" s="38"/>
      <c r="G702" s="37"/>
      <c r="H702" s="239"/>
      <c r="I702" s="37"/>
      <c r="J702" s="37"/>
      <c r="K702" s="37"/>
      <c r="L702" s="37"/>
      <c r="M702" s="37"/>
      <c r="N702" s="37"/>
      <c r="O702" s="37"/>
      <c r="P702" s="37"/>
      <c r="Q702" s="37"/>
      <c r="R702" s="37"/>
    </row>
    <row r="703" spans="1:18" ht="15.75" customHeight="1" x14ac:dyDescent="0.35">
      <c r="A703" s="37"/>
      <c r="B703" s="37"/>
      <c r="C703" s="37"/>
      <c r="D703" s="37"/>
      <c r="E703" s="37"/>
      <c r="F703" s="38"/>
      <c r="G703" s="37"/>
      <c r="H703" s="239"/>
      <c r="I703" s="37"/>
      <c r="J703" s="37"/>
      <c r="K703" s="37"/>
      <c r="L703" s="37"/>
      <c r="M703" s="37"/>
      <c r="N703" s="37"/>
      <c r="O703" s="37"/>
      <c r="P703" s="37"/>
      <c r="Q703" s="37"/>
      <c r="R703" s="37"/>
    </row>
    <row r="704" spans="1:18" ht="15.75" customHeight="1" x14ac:dyDescent="0.35">
      <c r="A704" s="37"/>
      <c r="B704" s="37"/>
      <c r="C704" s="37"/>
      <c r="D704" s="37"/>
      <c r="E704" s="37"/>
      <c r="F704" s="38"/>
      <c r="G704" s="37"/>
      <c r="H704" s="239"/>
      <c r="I704" s="37"/>
      <c r="J704" s="37"/>
      <c r="K704" s="37"/>
      <c r="L704" s="37"/>
      <c r="M704" s="37"/>
      <c r="N704" s="37"/>
      <c r="O704" s="37"/>
      <c r="P704" s="37"/>
      <c r="Q704" s="37"/>
      <c r="R704" s="37"/>
    </row>
    <row r="705" spans="1:18" ht="15.75" customHeight="1" x14ac:dyDescent="0.35">
      <c r="A705" s="37"/>
      <c r="B705" s="37"/>
      <c r="C705" s="37"/>
      <c r="D705" s="37"/>
      <c r="E705" s="37"/>
      <c r="F705" s="38"/>
      <c r="G705" s="37"/>
      <c r="H705" s="239"/>
      <c r="I705" s="37"/>
      <c r="J705" s="37"/>
      <c r="K705" s="37"/>
      <c r="L705" s="37"/>
      <c r="M705" s="37"/>
      <c r="N705" s="37"/>
      <c r="O705" s="37"/>
      <c r="P705" s="37"/>
      <c r="Q705" s="37"/>
      <c r="R705" s="37"/>
    </row>
    <row r="706" spans="1:18" ht="15.75" customHeight="1" x14ac:dyDescent="0.35">
      <c r="A706" s="37"/>
      <c r="B706" s="37"/>
      <c r="C706" s="37"/>
      <c r="D706" s="37"/>
      <c r="E706" s="37"/>
      <c r="F706" s="38"/>
      <c r="G706" s="37"/>
      <c r="H706" s="239"/>
      <c r="I706" s="37"/>
      <c r="J706" s="37"/>
      <c r="K706" s="37"/>
      <c r="L706" s="37"/>
      <c r="M706" s="37"/>
      <c r="N706" s="37"/>
      <c r="O706" s="37"/>
      <c r="P706" s="37"/>
      <c r="Q706" s="37"/>
      <c r="R706" s="37"/>
    </row>
    <row r="707" spans="1:18" ht="15.75" customHeight="1" x14ac:dyDescent="0.35">
      <c r="A707" s="37"/>
      <c r="B707" s="37"/>
      <c r="C707" s="37"/>
      <c r="D707" s="37"/>
      <c r="E707" s="37"/>
      <c r="F707" s="38"/>
      <c r="G707" s="37"/>
      <c r="H707" s="239"/>
      <c r="I707" s="37"/>
      <c r="J707" s="37"/>
      <c r="K707" s="37"/>
      <c r="L707" s="37"/>
      <c r="M707" s="37"/>
      <c r="N707" s="37"/>
      <c r="O707" s="37"/>
      <c r="P707" s="37"/>
      <c r="Q707" s="37"/>
      <c r="R707" s="37"/>
    </row>
    <row r="708" spans="1:18" ht="15.75" customHeight="1" x14ac:dyDescent="0.35">
      <c r="A708" s="37"/>
      <c r="B708" s="37"/>
      <c r="C708" s="37"/>
      <c r="D708" s="37"/>
      <c r="E708" s="37"/>
      <c r="F708" s="38"/>
      <c r="G708" s="37"/>
      <c r="H708" s="239"/>
      <c r="I708" s="37"/>
      <c r="J708" s="37"/>
      <c r="K708" s="37"/>
      <c r="L708" s="37"/>
      <c r="M708" s="37"/>
      <c r="N708" s="37"/>
      <c r="O708" s="37"/>
      <c r="P708" s="37"/>
      <c r="Q708" s="37"/>
      <c r="R708" s="37"/>
    </row>
    <row r="709" spans="1:18" ht="15.75" customHeight="1" x14ac:dyDescent="0.35">
      <c r="A709" s="37"/>
      <c r="B709" s="37"/>
      <c r="C709" s="37"/>
      <c r="D709" s="37"/>
      <c r="E709" s="37"/>
      <c r="F709" s="38"/>
      <c r="G709" s="37"/>
      <c r="H709" s="239"/>
      <c r="I709" s="37"/>
      <c r="J709" s="37"/>
      <c r="K709" s="37"/>
      <c r="L709" s="37"/>
      <c r="M709" s="37"/>
      <c r="N709" s="37"/>
      <c r="O709" s="37"/>
      <c r="P709" s="37"/>
      <c r="Q709" s="37"/>
      <c r="R709" s="37"/>
    </row>
    <row r="710" spans="1:18" ht="15.75" customHeight="1" x14ac:dyDescent="0.35">
      <c r="A710" s="37"/>
      <c r="B710" s="37"/>
      <c r="C710" s="37"/>
      <c r="D710" s="37"/>
      <c r="E710" s="37"/>
      <c r="F710" s="38"/>
      <c r="G710" s="37"/>
      <c r="H710" s="239"/>
      <c r="I710" s="37"/>
      <c r="J710" s="37"/>
      <c r="K710" s="37"/>
      <c r="L710" s="37"/>
      <c r="M710" s="37"/>
      <c r="N710" s="37"/>
      <c r="O710" s="37"/>
      <c r="P710" s="37"/>
      <c r="Q710" s="37"/>
      <c r="R710" s="37"/>
    </row>
    <row r="711" spans="1:18" ht="15.75" customHeight="1" x14ac:dyDescent="0.35">
      <c r="A711" s="37"/>
      <c r="B711" s="37"/>
      <c r="C711" s="37"/>
      <c r="D711" s="37"/>
      <c r="E711" s="37"/>
      <c r="F711" s="38"/>
      <c r="G711" s="37"/>
      <c r="H711" s="239"/>
      <c r="I711" s="37"/>
      <c r="J711" s="37"/>
      <c r="K711" s="37"/>
      <c r="L711" s="37"/>
      <c r="M711" s="37"/>
      <c r="N711" s="37"/>
      <c r="O711" s="37"/>
      <c r="P711" s="37"/>
      <c r="Q711" s="37"/>
      <c r="R711" s="37"/>
    </row>
    <row r="712" spans="1:18" ht="15.75" customHeight="1" x14ac:dyDescent="0.35">
      <c r="A712" s="37"/>
      <c r="B712" s="37"/>
      <c r="C712" s="37"/>
      <c r="D712" s="37"/>
      <c r="E712" s="37"/>
      <c r="F712" s="38"/>
      <c r="G712" s="37"/>
      <c r="H712" s="239"/>
      <c r="I712" s="37"/>
      <c r="J712" s="37"/>
      <c r="K712" s="37"/>
      <c r="L712" s="37"/>
      <c r="M712" s="37"/>
      <c r="N712" s="37"/>
      <c r="O712" s="37"/>
      <c r="P712" s="37"/>
      <c r="Q712" s="37"/>
      <c r="R712" s="37"/>
    </row>
    <row r="713" spans="1:18" ht="15.75" customHeight="1" x14ac:dyDescent="0.35">
      <c r="A713" s="37"/>
      <c r="B713" s="37"/>
      <c r="C713" s="37"/>
      <c r="D713" s="37"/>
      <c r="E713" s="37"/>
      <c r="F713" s="38"/>
      <c r="G713" s="37"/>
      <c r="H713" s="239"/>
      <c r="I713" s="37"/>
      <c r="J713" s="37"/>
      <c r="K713" s="37"/>
      <c r="L713" s="37"/>
      <c r="M713" s="37"/>
      <c r="N713" s="37"/>
      <c r="O713" s="37"/>
      <c r="P713" s="37"/>
      <c r="Q713" s="37"/>
      <c r="R713" s="37"/>
    </row>
    <row r="714" spans="1:18" ht="15.75" customHeight="1" x14ac:dyDescent="0.35">
      <c r="A714" s="37"/>
      <c r="B714" s="37"/>
      <c r="C714" s="37"/>
      <c r="D714" s="37"/>
      <c r="E714" s="37"/>
      <c r="F714" s="38"/>
      <c r="G714" s="37"/>
      <c r="H714" s="239"/>
      <c r="I714" s="37"/>
      <c r="J714" s="37"/>
      <c r="K714" s="37"/>
      <c r="L714" s="37"/>
      <c r="M714" s="37"/>
      <c r="N714" s="37"/>
      <c r="O714" s="37"/>
      <c r="P714" s="37"/>
      <c r="Q714" s="37"/>
      <c r="R714" s="37"/>
    </row>
    <row r="715" spans="1:18" ht="15.75" customHeight="1" x14ac:dyDescent="0.35">
      <c r="A715" s="37"/>
      <c r="B715" s="37"/>
      <c r="C715" s="37"/>
      <c r="D715" s="37"/>
      <c r="E715" s="37"/>
      <c r="F715" s="38"/>
      <c r="G715" s="37"/>
      <c r="H715" s="239"/>
      <c r="I715" s="37"/>
      <c r="J715" s="37"/>
      <c r="K715" s="37"/>
      <c r="L715" s="37"/>
      <c r="M715" s="37"/>
      <c r="N715" s="37"/>
      <c r="O715" s="37"/>
      <c r="P715" s="37"/>
      <c r="Q715" s="37"/>
      <c r="R715" s="37"/>
    </row>
    <row r="716" spans="1:18" ht="15.75" customHeight="1" x14ac:dyDescent="0.35">
      <c r="A716" s="37"/>
      <c r="B716" s="37"/>
      <c r="C716" s="37"/>
      <c r="D716" s="37"/>
      <c r="E716" s="37"/>
      <c r="F716" s="38"/>
      <c r="G716" s="37"/>
      <c r="H716" s="239"/>
      <c r="I716" s="37"/>
      <c r="J716" s="37"/>
      <c r="K716" s="37"/>
      <c r="L716" s="37"/>
      <c r="M716" s="37"/>
      <c r="N716" s="37"/>
      <c r="O716" s="37"/>
      <c r="P716" s="37"/>
      <c r="Q716" s="37"/>
      <c r="R716" s="37"/>
    </row>
    <row r="717" spans="1:18" ht="15.75" customHeight="1" x14ac:dyDescent="0.35">
      <c r="A717" s="37"/>
      <c r="B717" s="37"/>
      <c r="C717" s="37"/>
      <c r="D717" s="37"/>
      <c r="E717" s="37"/>
      <c r="F717" s="38"/>
      <c r="G717" s="37"/>
      <c r="H717" s="239"/>
      <c r="I717" s="37"/>
      <c r="J717" s="37"/>
      <c r="K717" s="37"/>
      <c r="L717" s="37"/>
      <c r="M717" s="37"/>
      <c r="N717" s="37"/>
      <c r="O717" s="37"/>
      <c r="P717" s="37"/>
      <c r="Q717" s="37"/>
      <c r="R717" s="37"/>
    </row>
    <row r="718" spans="1:18" ht="15.75" customHeight="1" x14ac:dyDescent="0.35">
      <c r="A718" s="37"/>
      <c r="B718" s="37"/>
      <c r="C718" s="37"/>
      <c r="D718" s="37"/>
      <c r="E718" s="37"/>
      <c r="F718" s="38"/>
      <c r="G718" s="37"/>
      <c r="H718" s="239"/>
      <c r="I718" s="37"/>
      <c r="J718" s="37"/>
      <c r="K718" s="37"/>
      <c r="L718" s="37"/>
      <c r="M718" s="37"/>
      <c r="N718" s="37"/>
      <c r="O718" s="37"/>
      <c r="P718" s="37"/>
      <c r="Q718" s="37"/>
      <c r="R718" s="37"/>
    </row>
    <row r="719" spans="1:18" ht="15.75" customHeight="1" x14ac:dyDescent="0.35">
      <c r="A719" s="37"/>
      <c r="B719" s="37"/>
      <c r="C719" s="37"/>
      <c r="D719" s="37"/>
      <c r="E719" s="37"/>
      <c r="F719" s="38"/>
      <c r="G719" s="37"/>
      <c r="H719" s="239"/>
      <c r="I719" s="37"/>
      <c r="J719" s="37"/>
      <c r="K719" s="37"/>
      <c r="L719" s="37"/>
      <c r="M719" s="37"/>
      <c r="N719" s="37"/>
      <c r="O719" s="37"/>
      <c r="P719" s="37"/>
      <c r="Q719" s="37"/>
      <c r="R719" s="37"/>
    </row>
    <row r="720" spans="1:18" ht="15.75" customHeight="1" x14ac:dyDescent="0.35">
      <c r="A720" s="37"/>
      <c r="B720" s="37"/>
      <c r="C720" s="37"/>
      <c r="D720" s="37"/>
      <c r="E720" s="37"/>
      <c r="F720" s="38"/>
      <c r="G720" s="37"/>
      <c r="H720" s="239"/>
      <c r="I720" s="37"/>
      <c r="J720" s="37"/>
      <c r="K720" s="37"/>
      <c r="L720" s="37"/>
      <c r="M720" s="37"/>
      <c r="N720" s="37"/>
      <c r="O720" s="37"/>
      <c r="P720" s="37"/>
      <c r="Q720" s="37"/>
      <c r="R720" s="37"/>
    </row>
    <row r="721" spans="1:18" ht="15.75" customHeight="1" x14ac:dyDescent="0.35">
      <c r="A721" s="37"/>
      <c r="B721" s="37"/>
      <c r="C721" s="37"/>
      <c r="D721" s="37"/>
      <c r="E721" s="37"/>
      <c r="F721" s="38"/>
      <c r="G721" s="37"/>
      <c r="H721" s="239"/>
      <c r="I721" s="37"/>
      <c r="J721" s="37"/>
      <c r="K721" s="37"/>
      <c r="L721" s="37"/>
      <c r="M721" s="37"/>
      <c r="N721" s="37"/>
      <c r="O721" s="37"/>
      <c r="P721" s="37"/>
      <c r="Q721" s="37"/>
      <c r="R721" s="37"/>
    </row>
    <row r="722" spans="1:18" ht="15.75" customHeight="1" x14ac:dyDescent="0.35">
      <c r="A722" s="37"/>
      <c r="B722" s="37"/>
      <c r="C722" s="37"/>
      <c r="D722" s="37"/>
      <c r="E722" s="37"/>
      <c r="F722" s="38"/>
      <c r="G722" s="37"/>
      <c r="H722" s="239"/>
      <c r="I722" s="37"/>
      <c r="J722" s="37"/>
      <c r="K722" s="37"/>
      <c r="L722" s="37"/>
      <c r="M722" s="37"/>
      <c r="N722" s="37"/>
      <c r="O722" s="37"/>
      <c r="P722" s="37"/>
      <c r="Q722" s="37"/>
      <c r="R722" s="37"/>
    </row>
    <row r="723" spans="1:18" ht="15.75" customHeight="1" x14ac:dyDescent="0.35">
      <c r="A723" s="37"/>
      <c r="B723" s="37"/>
      <c r="C723" s="37"/>
      <c r="D723" s="37"/>
      <c r="E723" s="37"/>
      <c r="F723" s="38"/>
      <c r="G723" s="37"/>
      <c r="H723" s="239"/>
      <c r="I723" s="37"/>
      <c r="J723" s="37"/>
      <c r="K723" s="37"/>
      <c r="L723" s="37"/>
      <c r="M723" s="37"/>
      <c r="N723" s="37"/>
      <c r="O723" s="37"/>
      <c r="P723" s="37"/>
      <c r="Q723" s="37"/>
      <c r="R723" s="37"/>
    </row>
    <row r="724" spans="1:18" ht="15.75" customHeight="1" x14ac:dyDescent="0.35">
      <c r="A724" s="37"/>
      <c r="B724" s="37"/>
      <c r="C724" s="37"/>
      <c r="D724" s="37"/>
      <c r="E724" s="37"/>
      <c r="F724" s="38"/>
      <c r="G724" s="37"/>
      <c r="H724" s="239"/>
      <c r="I724" s="37"/>
      <c r="J724" s="37"/>
      <c r="K724" s="37"/>
      <c r="L724" s="37"/>
      <c r="M724" s="37"/>
      <c r="N724" s="37"/>
      <c r="O724" s="37"/>
      <c r="P724" s="37"/>
      <c r="Q724" s="37"/>
      <c r="R724" s="37"/>
    </row>
    <row r="725" spans="1:18" ht="15.75" customHeight="1" x14ac:dyDescent="0.35">
      <c r="A725" s="37"/>
      <c r="B725" s="37"/>
      <c r="C725" s="37"/>
      <c r="D725" s="37"/>
      <c r="E725" s="37"/>
      <c r="F725" s="38"/>
      <c r="G725" s="37"/>
      <c r="H725" s="239"/>
      <c r="I725" s="37"/>
      <c r="J725" s="37"/>
      <c r="K725" s="37"/>
      <c r="L725" s="37"/>
      <c r="M725" s="37"/>
      <c r="N725" s="37"/>
      <c r="O725" s="37"/>
      <c r="P725" s="37"/>
      <c r="Q725" s="37"/>
      <c r="R725" s="37"/>
    </row>
    <row r="726" spans="1:18" ht="15.75" customHeight="1" x14ac:dyDescent="0.35">
      <c r="A726" s="37"/>
      <c r="B726" s="37"/>
      <c r="C726" s="37"/>
      <c r="D726" s="37"/>
      <c r="E726" s="37"/>
      <c r="F726" s="38"/>
      <c r="G726" s="37"/>
      <c r="H726" s="239"/>
      <c r="I726" s="37"/>
      <c r="J726" s="37"/>
      <c r="K726" s="37"/>
      <c r="L726" s="37"/>
      <c r="M726" s="37"/>
      <c r="N726" s="37"/>
      <c r="O726" s="37"/>
      <c r="P726" s="37"/>
      <c r="Q726" s="37"/>
      <c r="R726" s="37"/>
    </row>
    <row r="727" spans="1:18" ht="15.75" customHeight="1" x14ac:dyDescent="0.35">
      <c r="A727" s="37"/>
      <c r="B727" s="37"/>
      <c r="C727" s="37"/>
      <c r="D727" s="37"/>
      <c r="E727" s="37"/>
      <c r="F727" s="38"/>
      <c r="G727" s="37"/>
      <c r="H727" s="239"/>
      <c r="I727" s="37"/>
      <c r="J727" s="37"/>
      <c r="K727" s="37"/>
      <c r="L727" s="37"/>
      <c r="M727" s="37"/>
      <c r="N727" s="37"/>
      <c r="O727" s="37"/>
      <c r="P727" s="37"/>
      <c r="Q727" s="37"/>
      <c r="R727" s="37"/>
    </row>
    <row r="728" spans="1:18" ht="15.75" customHeight="1" x14ac:dyDescent="0.35">
      <c r="A728" s="37"/>
      <c r="B728" s="37"/>
      <c r="C728" s="37"/>
      <c r="D728" s="37"/>
      <c r="E728" s="37"/>
      <c r="F728" s="38"/>
      <c r="G728" s="37"/>
      <c r="H728" s="239"/>
      <c r="I728" s="37"/>
      <c r="J728" s="37"/>
      <c r="K728" s="37"/>
      <c r="L728" s="37"/>
      <c r="M728" s="37"/>
      <c r="N728" s="37"/>
      <c r="O728" s="37"/>
      <c r="P728" s="37"/>
      <c r="Q728" s="37"/>
      <c r="R728" s="37"/>
    </row>
    <row r="729" spans="1:18" ht="15.75" customHeight="1" x14ac:dyDescent="0.35">
      <c r="A729" s="37"/>
      <c r="B729" s="37"/>
      <c r="C729" s="37"/>
      <c r="D729" s="37"/>
      <c r="E729" s="37"/>
      <c r="F729" s="38"/>
      <c r="G729" s="37"/>
      <c r="H729" s="239"/>
      <c r="I729" s="37"/>
      <c r="J729" s="37"/>
      <c r="K729" s="37"/>
      <c r="L729" s="37"/>
      <c r="M729" s="37"/>
      <c r="N729" s="37"/>
      <c r="O729" s="37"/>
      <c r="P729" s="37"/>
      <c r="Q729" s="37"/>
      <c r="R729" s="37"/>
    </row>
    <row r="730" spans="1:18" ht="15.75" customHeight="1" x14ac:dyDescent="0.35">
      <c r="A730" s="37"/>
      <c r="B730" s="37"/>
      <c r="C730" s="37"/>
      <c r="D730" s="37"/>
      <c r="E730" s="37"/>
      <c r="F730" s="38"/>
      <c r="G730" s="37"/>
      <c r="H730" s="239"/>
      <c r="I730" s="37"/>
      <c r="J730" s="37"/>
      <c r="K730" s="37"/>
      <c r="L730" s="37"/>
      <c r="M730" s="37"/>
      <c r="N730" s="37"/>
      <c r="O730" s="37"/>
      <c r="P730" s="37"/>
      <c r="Q730" s="37"/>
      <c r="R730" s="37"/>
    </row>
    <row r="731" spans="1:18" ht="15.75" customHeight="1" x14ac:dyDescent="0.35">
      <c r="A731" s="37"/>
      <c r="B731" s="37"/>
      <c r="C731" s="37"/>
      <c r="D731" s="37"/>
      <c r="E731" s="37"/>
      <c r="F731" s="38"/>
      <c r="G731" s="37"/>
      <c r="H731" s="239"/>
      <c r="I731" s="37"/>
      <c r="J731" s="37"/>
      <c r="K731" s="37"/>
      <c r="L731" s="37"/>
      <c r="M731" s="37"/>
      <c r="N731" s="37"/>
      <c r="O731" s="37"/>
      <c r="P731" s="37"/>
      <c r="Q731" s="37"/>
      <c r="R731" s="37"/>
    </row>
    <row r="732" spans="1:18" ht="15.75" customHeight="1" x14ac:dyDescent="0.35">
      <c r="A732" s="37"/>
      <c r="B732" s="37"/>
      <c r="C732" s="37"/>
      <c r="D732" s="37"/>
      <c r="E732" s="37"/>
      <c r="F732" s="38"/>
      <c r="G732" s="37"/>
      <c r="H732" s="239"/>
      <c r="I732" s="37"/>
      <c r="J732" s="37"/>
      <c r="K732" s="37"/>
      <c r="L732" s="37"/>
      <c r="M732" s="37"/>
      <c r="N732" s="37"/>
      <c r="O732" s="37"/>
      <c r="P732" s="37"/>
      <c r="Q732" s="37"/>
      <c r="R732" s="37"/>
    </row>
    <row r="733" spans="1:18" ht="15.75" customHeight="1" x14ac:dyDescent="0.35">
      <c r="A733" s="37"/>
      <c r="B733" s="37"/>
      <c r="C733" s="37"/>
      <c r="D733" s="37"/>
      <c r="E733" s="37"/>
      <c r="F733" s="38"/>
      <c r="G733" s="37"/>
      <c r="H733" s="239"/>
      <c r="I733" s="37"/>
      <c r="J733" s="37"/>
      <c r="K733" s="37"/>
      <c r="L733" s="37"/>
      <c r="M733" s="37"/>
      <c r="N733" s="37"/>
      <c r="O733" s="37"/>
      <c r="P733" s="37"/>
      <c r="Q733" s="37"/>
      <c r="R733" s="37"/>
    </row>
    <row r="734" spans="1:18" ht="15.75" customHeight="1" x14ac:dyDescent="0.35">
      <c r="A734" s="37"/>
      <c r="B734" s="37"/>
      <c r="C734" s="37"/>
      <c r="D734" s="37"/>
      <c r="E734" s="37"/>
      <c r="F734" s="38"/>
      <c r="G734" s="37"/>
      <c r="H734" s="239"/>
      <c r="I734" s="37"/>
      <c r="J734" s="37"/>
      <c r="K734" s="37"/>
      <c r="L734" s="37"/>
      <c r="M734" s="37"/>
      <c r="N734" s="37"/>
      <c r="O734" s="37"/>
      <c r="P734" s="37"/>
      <c r="Q734" s="37"/>
      <c r="R734" s="37"/>
    </row>
    <row r="735" spans="1:18" ht="15.75" customHeight="1" x14ac:dyDescent="0.35">
      <c r="A735" s="37"/>
      <c r="B735" s="37"/>
      <c r="C735" s="37"/>
      <c r="D735" s="37"/>
      <c r="E735" s="37"/>
      <c r="F735" s="38"/>
      <c r="G735" s="37"/>
      <c r="H735" s="239"/>
      <c r="I735" s="37"/>
      <c r="J735" s="37"/>
      <c r="K735" s="37"/>
      <c r="L735" s="37"/>
      <c r="M735" s="37"/>
      <c r="N735" s="37"/>
      <c r="O735" s="37"/>
      <c r="P735" s="37"/>
      <c r="Q735" s="37"/>
      <c r="R735" s="37"/>
    </row>
    <row r="736" spans="1:18" ht="15.75" customHeight="1" x14ac:dyDescent="0.35">
      <c r="A736" s="37"/>
      <c r="B736" s="37"/>
      <c r="C736" s="37"/>
      <c r="D736" s="37"/>
      <c r="E736" s="37"/>
      <c r="F736" s="38"/>
      <c r="G736" s="37"/>
      <c r="H736" s="239"/>
      <c r="I736" s="37"/>
      <c r="J736" s="37"/>
      <c r="K736" s="37"/>
      <c r="L736" s="37"/>
      <c r="M736" s="37"/>
      <c r="N736" s="37"/>
      <c r="O736" s="37"/>
      <c r="P736" s="37"/>
      <c r="Q736" s="37"/>
      <c r="R736" s="37"/>
    </row>
    <row r="737" spans="1:18" ht="15.75" customHeight="1" x14ac:dyDescent="0.35">
      <c r="A737" s="37"/>
      <c r="B737" s="37"/>
      <c r="C737" s="37"/>
      <c r="D737" s="37"/>
      <c r="E737" s="37"/>
      <c r="F737" s="38"/>
      <c r="G737" s="37"/>
      <c r="H737" s="239"/>
      <c r="I737" s="37"/>
      <c r="J737" s="37"/>
      <c r="K737" s="37"/>
      <c r="L737" s="37"/>
      <c r="M737" s="37"/>
      <c r="N737" s="37"/>
      <c r="O737" s="37"/>
      <c r="P737" s="37"/>
      <c r="Q737" s="37"/>
      <c r="R737" s="37"/>
    </row>
    <row r="738" spans="1:18" ht="15.75" customHeight="1" x14ac:dyDescent="0.35">
      <c r="A738" s="37"/>
      <c r="B738" s="37"/>
      <c r="C738" s="37"/>
      <c r="D738" s="37"/>
      <c r="E738" s="37"/>
      <c r="F738" s="38"/>
      <c r="G738" s="37"/>
      <c r="H738" s="239"/>
      <c r="I738" s="37"/>
      <c r="J738" s="37"/>
      <c r="K738" s="37"/>
      <c r="L738" s="37"/>
      <c r="M738" s="37"/>
      <c r="N738" s="37"/>
      <c r="O738" s="37"/>
      <c r="P738" s="37"/>
      <c r="Q738" s="37"/>
      <c r="R738" s="37"/>
    </row>
    <row r="739" spans="1:18" ht="15.75" customHeight="1" x14ac:dyDescent="0.35">
      <c r="A739" s="37"/>
      <c r="B739" s="37"/>
      <c r="C739" s="37"/>
      <c r="D739" s="37"/>
      <c r="E739" s="37"/>
      <c r="F739" s="38"/>
      <c r="G739" s="37"/>
      <c r="H739" s="239"/>
      <c r="I739" s="37"/>
      <c r="J739" s="37"/>
      <c r="K739" s="37"/>
      <c r="L739" s="37"/>
      <c r="M739" s="37"/>
      <c r="N739" s="37"/>
      <c r="O739" s="37"/>
      <c r="P739" s="37"/>
      <c r="Q739" s="37"/>
      <c r="R739" s="37"/>
    </row>
    <row r="740" spans="1:18" ht="15.75" customHeight="1" x14ac:dyDescent="0.35">
      <c r="A740" s="37"/>
      <c r="B740" s="37"/>
      <c r="C740" s="37"/>
      <c r="D740" s="37"/>
      <c r="E740" s="37"/>
      <c r="F740" s="38"/>
      <c r="G740" s="37"/>
      <c r="H740" s="239"/>
      <c r="I740" s="37"/>
      <c r="J740" s="37"/>
      <c r="K740" s="37"/>
      <c r="L740" s="37"/>
      <c r="M740" s="37"/>
      <c r="N740" s="37"/>
      <c r="O740" s="37"/>
      <c r="P740" s="37"/>
      <c r="Q740" s="37"/>
      <c r="R740" s="37"/>
    </row>
    <row r="741" spans="1:18" ht="15.75" customHeight="1" x14ac:dyDescent="0.35">
      <c r="A741" s="37"/>
      <c r="B741" s="37"/>
      <c r="C741" s="37"/>
      <c r="D741" s="37"/>
      <c r="E741" s="37"/>
      <c r="F741" s="38"/>
      <c r="G741" s="37"/>
      <c r="H741" s="239"/>
      <c r="I741" s="37"/>
      <c r="J741" s="37"/>
      <c r="K741" s="37"/>
      <c r="L741" s="37"/>
      <c r="M741" s="37"/>
      <c r="N741" s="37"/>
      <c r="O741" s="37"/>
      <c r="P741" s="37"/>
      <c r="Q741" s="37"/>
      <c r="R741" s="37"/>
    </row>
    <row r="742" spans="1:18" ht="15.75" customHeight="1" x14ac:dyDescent="0.35">
      <c r="A742" s="37"/>
      <c r="B742" s="37"/>
      <c r="C742" s="37"/>
      <c r="D742" s="37"/>
      <c r="E742" s="37"/>
      <c r="F742" s="38"/>
      <c r="G742" s="37"/>
      <c r="H742" s="239"/>
      <c r="I742" s="37"/>
      <c r="J742" s="37"/>
      <c r="K742" s="37"/>
      <c r="L742" s="37"/>
      <c r="M742" s="37"/>
      <c r="N742" s="37"/>
      <c r="O742" s="37"/>
      <c r="P742" s="37"/>
      <c r="Q742" s="37"/>
      <c r="R742" s="37"/>
    </row>
    <row r="743" spans="1:18" ht="15.75" customHeight="1" x14ac:dyDescent="0.35">
      <c r="A743" s="37"/>
      <c r="B743" s="37"/>
      <c r="C743" s="37"/>
      <c r="D743" s="37"/>
      <c r="E743" s="37"/>
      <c r="F743" s="38"/>
      <c r="G743" s="37"/>
      <c r="H743" s="239"/>
      <c r="I743" s="37"/>
      <c r="J743" s="37"/>
      <c r="K743" s="37"/>
      <c r="L743" s="37"/>
      <c r="M743" s="37"/>
      <c r="N743" s="37"/>
      <c r="O743" s="37"/>
      <c r="P743" s="37"/>
      <c r="Q743" s="37"/>
      <c r="R743" s="37"/>
    </row>
    <row r="744" spans="1:18" ht="15.75" customHeight="1" x14ac:dyDescent="0.35">
      <c r="A744" s="37"/>
      <c r="B744" s="37"/>
      <c r="C744" s="37"/>
      <c r="D744" s="37"/>
      <c r="E744" s="37"/>
      <c r="F744" s="38"/>
      <c r="G744" s="37"/>
      <c r="H744" s="239"/>
      <c r="I744" s="37"/>
      <c r="J744" s="37"/>
      <c r="K744" s="37"/>
      <c r="L744" s="37"/>
      <c r="M744" s="37"/>
      <c r="N744" s="37"/>
      <c r="O744" s="37"/>
      <c r="P744" s="37"/>
      <c r="Q744" s="37"/>
      <c r="R744" s="37"/>
    </row>
    <row r="745" spans="1:18" ht="15.75" customHeight="1" x14ac:dyDescent="0.35">
      <c r="A745" s="37"/>
      <c r="B745" s="37"/>
      <c r="C745" s="37"/>
      <c r="D745" s="37"/>
      <c r="E745" s="37"/>
      <c r="F745" s="38"/>
      <c r="G745" s="37"/>
      <c r="H745" s="239"/>
      <c r="I745" s="37"/>
      <c r="J745" s="37"/>
      <c r="K745" s="37"/>
      <c r="L745" s="37"/>
      <c r="M745" s="37"/>
      <c r="N745" s="37"/>
      <c r="O745" s="37"/>
      <c r="P745" s="37"/>
      <c r="Q745" s="37"/>
      <c r="R745" s="37"/>
    </row>
    <row r="746" spans="1:18" ht="15.75" customHeight="1" x14ac:dyDescent="0.35">
      <c r="A746" s="37"/>
      <c r="B746" s="37"/>
      <c r="C746" s="37"/>
      <c r="D746" s="37"/>
      <c r="E746" s="37"/>
      <c r="F746" s="38"/>
      <c r="G746" s="37"/>
      <c r="H746" s="239"/>
      <c r="I746" s="37"/>
      <c r="J746" s="37"/>
      <c r="K746" s="37"/>
      <c r="L746" s="37"/>
      <c r="M746" s="37"/>
      <c r="N746" s="37"/>
      <c r="O746" s="37"/>
      <c r="P746" s="37"/>
      <c r="Q746" s="37"/>
      <c r="R746" s="37"/>
    </row>
    <row r="747" spans="1:18" ht="15.75" customHeight="1" x14ac:dyDescent="0.35">
      <c r="A747" s="37"/>
      <c r="B747" s="37"/>
      <c r="C747" s="37"/>
      <c r="D747" s="37"/>
      <c r="E747" s="37"/>
      <c r="F747" s="38"/>
      <c r="G747" s="37"/>
      <c r="H747" s="239"/>
      <c r="I747" s="37"/>
      <c r="J747" s="37"/>
      <c r="K747" s="37"/>
      <c r="L747" s="37"/>
      <c r="M747" s="37"/>
      <c r="N747" s="37"/>
      <c r="O747" s="37"/>
      <c r="P747" s="37"/>
      <c r="Q747" s="37"/>
      <c r="R747" s="37"/>
    </row>
    <row r="748" spans="1:18" ht="15.75" customHeight="1" x14ac:dyDescent="0.35">
      <c r="A748" s="37"/>
      <c r="B748" s="37"/>
      <c r="C748" s="37"/>
      <c r="D748" s="37"/>
      <c r="E748" s="37"/>
      <c r="F748" s="38"/>
      <c r="G748" s="37"/>
      <c r="H748" s="239"/>
      <c r="I748" s="37"/>
      <c r="J748" s="37"/>
      <c r="K748" s="37"/>
      <c r="L748" s="37"/>
      <c r="M748" s="37"/>
      <c r="N748" s="37"/>
      <c r="O748" s="37"/>
      <c r="P748" s="37"/>
      <c r="Q748" s="37"/>
      <c r="R748" s="37"/>
    </row>
    <row r="749" spans="1:18" ht="15.75" customHeight="1" x14ac:dyDescent="0.35">
      <c r="A749" s="37"/>
      <c r="B749" s="37"/>
      <c r="C749" s="37"/>
      <c r="D749" s="37"/>
      <c r="E749" s="37"/>
      <c r="F749" s="38"/>
      <c r="G749" s="37"/>
      <c r="H749" s="239"/>
      <c r="I749" s="37"/>
      <c r="J749" s="37"/>
      <c r="K749" s="37"/>
      <c r="L749" s="37"/>
      <c r="M749" s="37"/>
      <c r="N749" s="37"/>
      <c r="O749" s="37"/>
      <c r="P749" s="37"/>
      <c r="Q749" s="37"/>
      <c r="R749" s="37"/>
    </row>
    <row r="750" spans="1:18" ht="15.75" customHeight="1" x14ac:dyDescent="0.35">
      <c r="A750" s="37"/>
      <c r="B750" s="37"/>
      <c r="C750" s="37"/>
      <c r="D750" s="37"/>
      <c r="E750" s="37"/>
      <c r="F750" s="38"/>
      <c r="G750" s="37"/>
      <c r="H750" s="239"/>
      <c r="I750" s="37"/>
      <c r="J750" s="37"/>
      <c r="K750" s="37"/>
      <c r="L750" s="37"/>
      <c r="M750" s="37"/>
      <c r="N750" s="37"/>
      <c r="O750" s="37"/>
      <c r="P750" s="37"/>
      <c r="Q750" s="37"/>
      <c r="R750" s="37"/>
    </row>
    <row r="751" spans="1:18" ht="15.75" customHeight="1" x14ac:dyDescent="0.35">
      <c r="A751" s="37"/>
      <c r="B751" s="37"/>
      <c r="C751" s="37"/>
      <c r="D751" s="37"/>
      <c r="E751" s="37"/>
      <c r="F751" s="38"/>
      <c r="G751" s="37"/>
      <c r="H751" s="239"/>
      <c r="I751" s="37"/>
      <c r="J751" s="37"/>
      <c r="K751" s="37"/>
      <c r="L751" s="37"/>
      <c r="M751" s="37"/>
      <c r="N751" s="37"/>
      <c r="O751" s="37"/>
      <c r="P751" s="37"/>
      <c r="Q751" s="37"/>
      <c r="R751" s="37"/>
    </row>
    <row r="752" spans="1:18" ht="15.75" customHeight="1" x14ac:dyDescent="0.35">
      <c r="A752" s="37"/>
      <c r="B752" s="37"/>
      <c r="C752" s="37"/>
      <c r="D752" s="37"/>
      <c r="E752" s="37"/>
      <c r="F752" s="38"/>
      <c r="G752" s="37"/>
      <c r="H752" s="239"/>
      <c r="I752" s="37"/>
      <c r="J752" s="37"/>
      <c r="K752" s="37"/>
      <c r="L752" s="37"/>
      <c r="M752" s="37"/>
      <c r="N752" s="37"/>
      <c r="O752" s="37"/>
      <c r="P752" s="37"/>
      <c r="Q752" s="37"/>
      <c r="R752" s="37"/>
    </row>
    <row r="753" spans="1:18" ht="15.75" customHeight="1" x14ac:dyDescent="0.35">
      <c r="A753" s="37"/>
      <c r="B753" s="37"/>
      <c r="C753" s="37"/>
      <c r="D753" s="37"/>
      <c r="E753" s="37"/>
      <c r="F753" s="38"/>
      <c r="G753" s="37"/>
      <c r="H753" s="239"/>
      <c r="I753" s="37"/>
      <c r="J753" s="37"/>
      <c r="K753" s="37"/>
      <c r="L753" s="37"/>
      <c r="M753" s="37"/>
      <c r="N753" s="37"/>
      <c r="O753" s="37"/>
      <c r="P753" s="37"/>
      <c r="Q753" s="37"/>
      <c r="R753" s="37"/>
    </row>
    <row r="754" spans="1:18" ht="15.75" customHeight="1" x14ac:dyDescent="0.35">
      <c r="A754" s="37"/>
      <c r="B754" s="37"/>
      <c r="C754" s="37"/>
      <c r="D754" s="37"/>
      <c r="E754" s="37"/>
      <c r="F754" s="38"/>
      <c r="G754" s="37"/>
      <c r="H754" s="239"/>
      <c r="I754" s="37"/>
      <c r="J754" s="37"/>
      <c r="K754" s="37"/>
      <c r="L754" s="37"/>
      <c r="M754" s="37"/>
      <c r="N754" s="37"/>
      <c r="O754" s="37"/>
      <c r="P754" s="37"/>
      <c r="Q754" s="37"/>
      <c r="R754" s="37"/>
    </row>
    <row r="755" spans="1:18" ht="15.75" customHeight="1" x14ac:dyDescent="0.35">
      <c r="A755" s="37"/>
      <c r="B755" s="37"/>
      <c r="C755" s="37"/>
      <c r="D755" s="37"/>
      <c r="E755" s="37"/>
      <c r="F755" s="38"/>
      <c r="G755" s="37"/>
      <c r="H755" s="239"/>
      <c r="I755" s="37"/>
      <c r="J755" s="37"/>
      <c r="K755" s="37"/>
      <c r="L755" s="37"/>
      <c r="M755" s="37"/>
      <c r="N755" s="37"/>
      <c r="O755" s="37"/>
      <c r="P755" s="37"/>
      <c r="Q755" s="37"/>
      <c r="R755" s="37"/>
    </row>
    <row r="756" spans="1:18" ht="15.75" customHeight="1" x14ac:dyDescent="0.35">
      <c r="A756" s="37"/>
      <c r="B756" s="37"/>
      <c r="C756" s="37"/>
      <c r="D756" s="37"/>
      <c r="E756" s="37"/>
      <c r="F756" s="38"/>
      <c r="G756" s="37"/>
      <c r="H756" s="239"/>
      <c r="I756" s="37"/>
      <c r="J756" s="37"/>
      <c r="K756" s="37"/>
      <c r="L756" s="37"/>
      <c r="M756" s="37"/>
      <c r="N756" s="37"/>
      <c r="O756" s="37"/>
      <c r="P756" s="37"/>
      <c r="Q756" s="37"/>
      <c r="R756" s="37"/>
    </row>
    <row r="757" spans="1:18" ht="15.75" customHeight="1" x14ac:dyDescent="0.35">
      <c r="A757" s="37"/>
      <c r="B757" s="37"/>
      <c r="C757" s="37"/>
      <c r="D757" s="37"/>
      <c r="E757" s="37"/>
      <c r="F757" s="38"/>
      <c r="G757" s="37"/>
      <c r="H757" s="239"/>
      <c r="I757" s="37"/>
      <c r="J757" s="37"/>
      <c r="K757" s="37"/>
      <c r="L757" s="37"/>
      <c r="M757" s="37"/>
      <c r="N757" s="37"/>
      <c r="O757" s="37"/>
      <c r="P757" s="37"/>
      <c r="Q757" s="37"/>
      <c r="R757" s="37"/>
    </row>
    <row r="758" spans="1:18" ht="15.75" customHeight="1" x14ac:dyDescent="0.35">
      <c r="A758" s="37"/>
      <c r="B758" s="37"/>
      <c r="C758" s="37"/>
      <c r="D758" s="37"/>
      <c r="E758" s="37"/>
      <c r="F758" s="38"/>
      <c r="G758" s="37"/>
      <c r="H758" s="239"/>
      <c r="I758" s="37"/>
      <c r="J758" s="37"/>
      <c r="K758" s="37"/>
      <c r="L758" s="37"/>
      <c r="M758" s="37"/>
      <c r="N758" s="37"/>
      <c r="O758" s="37"/>
      <c r="P758" s="37"/>
      <c r="Q758" s="37"/>
      <c r="R758" s="37"/>
    </row>
    <row r="759" spans="1:18" ht="15.75" customHeight="1" x14ac:dyDescent="0.35">
      <c r="A759" s="37"/>
      <c r="B759" s="37"/>
      <c r="C759" s="37"/>
      <c r="D759" s="37"/>
      <c r="E759" s="37"/>
      <c r="F759" s="38"/>
      <c r="G759" s="37"/>
      <c r="H759" s="239"/>
      <c r="I759" s="37"/>
      <c r="J759" s="37"/>
      <c r="K759" s="37"/>
      <c r="L759" s="37"/>
      <c r="M759" s="37"/>
      <c r="N759" s="37"/>
      <c r="O759" s="37"/>
      <c r="P759" s="37"/>
      <c r="Q759" s="37"/>
      <c r="R759" s="37"/>
    </row>
    <row r="760" spans="1:18" ht="15.75" customHeight="1" x14ac:dyDescent="0.35">
      <c r="A760" s="37"/>
      <c r="B760" s="37"/>
      <c r="C760" s="37"/>
      <c r="D760" s="37"/>
      <c r="E760" s="37"/>
      <c r="F760" s="38"/>
      <c r="G760" s="37"/>
      <c r="H760" s="239"/>
      <c r="I760" s="37"/>
      <c r="J760" s="37"/>
      <c r="K760" s="37"/>
      <c r="L760" s="37"/>
      <c r="M760" s="37"/>
      <c r="N760" s="37"/>
      <c r="O760" s="37"/>
      <c r="P760" s="37"/>
      <c r="Q760" s="37"/>
      <c r="R760" s="37"/>
    </row>
    <row r="761" spans="1:18" ht="15.75" customHeight="1" x14ac:dyDescent="0.35">
      <c r="A761" s="37"/>
      <c r="B761" s="37"/>
      <c r="C761" s="37"/>
      <c r="D761" s="37"/>
      <c r="E761" s="37"/>
      <c r="F761" s="38"/>
      <c r="G761" s="37"/>
      <c r="H761" s="239"/>
      <c r="I761" s="37"/>
      <c r="J761" s="37"/>
      <c r="K761" s="37"/>
      <c r="L761" s="37"/>
      <c r="M761" s="37"/>
      <c r="N761" s="37"/>
      <c r="O761" s="37"/>
      <c r="P761" s="37"/>
      <c r="Q761" s="37"/>
      <c r="R761" s="37"/>
    </row>
    <row r="762" spans="1:18" ht="15.75" customHeight="1" x14ac:dyDescent="0.35">
      <c r="A762" s="37"/>
      <c r="B762" s="37"/>
      <c r="C762" s="37"/>
      <c r="D762" s="37"/>
      <c r="E762" s="37"/>
      <c r="F762" s="38"/>
      <c r="G762" s="37"/>
      <c r="H762" s="239"/>
      <c r="I762" s="37"/>
      <c r="J762" s="37"/>
      <c r="K762" s="37"/>
      <c r="L762" s="37"/>
      <c r="M762" s="37"/>
      <c r="N762" s="37"/>
      <c r="O762" s="37"/>
      <c r="P762" s="37"/>
      <c r="Q762" s="37"/>
      <c r="R762" s="37"/>
    </row>
    <row r="763" spans="1:18" ht="15.75" customHeight="1" x14ac:dyDescent="0.35">
      <c r="A763" s="37"/>
      <c r="B763" s="37"/>
      <c r="C763" s="37"/>
      <c r="D763" s="37"/>
      <c r="E763" s="37"/>
      <c r="F763" s="38"/>
      <c r="G763" s="37"/>
      <c r="H763" s="239"/>
      <c r="I763" s="37"/>
      <c r="J763" s="37"/>
      <c r="K763" s="37"/>
      <c r="L763" s="37"/>
      <c r="M763" s="37"/>
      <c r="N763" s="37"/>
      <c r="O763" s="37"/>
      <c r="P763" s="37"/>
      <c r="Q763" s="37"/>
      <c r="R763" s="37"/>
    </row>
    <row r="764" spans="1:18" ht="15.75" customHeight="1" x14ac:dyDescent="0.35">
      <c r="A764" s="37"/>
      <c r="B764" s="37"/>
      <c r="C764" s="37"/>
      <c r="D764" s="37"/>
      <c r="E764" s="37"/>
      <c r="F764" s="38"/>
      <c r="G764" s="37"/>
      <c r="H764" s="239"/>
      <c r="I764" s="37"/>
      <c r="J764" s="37"/>
      <c r="K764" s="37"/>
      <c r="L764" s="37"/>
      <c r="M764" s="37"/>
      <c r="N764" s="37"/>
      <c r="O764" s="37"/>
      <c r="P764" s="37"/>
      <c r="Q764" s="37"/>
      <c r="R764" s="37"/>
    </row>
    <row r="765" spans="1:18" ht="15.75" customHeight="1" x14ac:dyDescent="0.35">
      <c r="A765" s="37"/>
      <c r="B765" s="37"/>
      <c r="C765" s="37"/>
      <c r="D765" s="37"/>
      <c r="E765" s="37"/>
      <c r="F765" s="38"/>
      <c r="G765" s="37"/>
      <c r="H765" s="239"/>
      <c r="I765" s="37"/>
      <c r="J765" s="37"/>
      <c r="K765" s="37"/>
      <c r="L765" s="37"/>
      <c r="M765" s="37"/>
      <c r="N765" s="37"/>
      <c r="O765" s="37"/>
      <c r="P765" s="37"/>
      <c r="Q765" s="37"/>
      <c r="R765" s="37"/>
    </row>
    <row r="766" spans="1:18" ht="15.75" customHeight="1" x14ac:dyDescent="0.35">
      <c r="A766" s="37"/>
      <c r="B766" s="37"/>
      <c r="C766" s="37"/>
      <c r="D766" s="37"/>
      <c r="E766" s="37"/>
      <c r="F766" s="38"/>
      <c r="G766" s="37"/>
      <c r="H766" s="239"/>
      <c r="I766" s="37"/>
      <c r="J766" s="37"/>
      <c r="K766" s="37"/>
      <c r="L766" s="37"/>
      <c r="M766" s="37"/>
      <c r="N766" s="37"/>
      <c r="O766" s="37"/>
      <c r="P766" s="37"/>
      <c r="Q766" s="37"/>
      <c r="R766" s="37"/>
    </row>
    <row r="767" spans="1:18" ht="15.75" customHeight="1" x14ac:dyDescent="0.35">
      <c r="A767" s="37"/>
      <c r="B767" s="37"/>
      <c r="C767" s="37"/>
      <c r="D767" s="37"/>
      <c r="E767" s="37"/>
      <c r="F767" s="38"/>
      <c r="G767" s="37"/>
      <c r="H767" s="239"/>
      <c r="I767" s="37"/>
      <c r="J767" s="37"/>
      <c r="K767" s="37"/>
      <c r="L767" s="37"/>
      <c r="M767" s="37"/>
      <c r="N767" s="37"/>
      <c r="O767" s="37"/>
      <c r="P767" s="37"/>
      <c r="Q767" s="37"/>
      <c r="R767" s="37"/>
    </row>
    <row r="768" spans="1:18" ht="15.75" customHeight="1" x14ac:dyDescent="0.35">
      <c r="A768" s="37"/>
      <c r="B768" s="37"/>
      <c r="C768" s="37"/>
      <c r="D768" s="37"/>
      <c r="E768" s="37"/>
      <c r="F768" s="38"/>
      <c r="G768" s="37"/>
      <c r="H768" s="239"/>
      <c r="I768" s="37"/>
      <c r="J768" s="37"/>
      <c r="K768" s="37"/>
      <c r="L768" s="37"/>
      <c r="M768" s="37"/>
      <c r="N768" s="37"/>
      <c r="O768" s="37"/>
      <c r="P768" s="37"/>
      <c r="Q768" s="37"/>
      <c r="R768" s="37"/>
    </row>
    <row r="769" spans="1:18" ht="15.75" customHeight="1" x14ac:dyDescent="0.35">
      <c r="A769" s="37"/>
      <c r="B769" s="37"/>
      <c r="C769" s="37"/>
      <c r="D769" s="37"/>
      <c r="E769" s="37"/>
      <c r="F769" s="38"/>
      <c r="G769" s="37"/>
      <c r="H769" s="239"/>
      <c r="I769" s="37"/>
      <c r="J769" s="37"/>
      <c r="K769" s="37"/>
      <c r="L769" s="37"/>
      <c r="M769" s="37"/>
      <c r="N769" s="37"/>
      <c r="O769" s="37"/>
      <c r="P769" s="37"/>
      <c r="Q769" s="37"/>
      <c r="R769" s="37"/>
    </row>
    <row r="770" spans="1:18" ht="15.75" customHeight="1" x14ac:dyDescent="0.35">
      <c r="A770" s="37"/>
      <c r="B770" s="37"/>
      <c r="C770" s="37"/>
      <c r="D770" s="37"/>
      <c r="E770" s="37"/>
      <c r="F770" s="38"/>
      <c r="G770" s="37"/>
      <c r="H770" s="239"/>
      <c r="I770" s="37"/>
      <c r="J770" s="37"/>
      <c r="K770" s="37"/>
      <c r="L770" s="37"/>
      <c r="M770" s="37"/>
      <c r="N770" s="37"/>
      <c r="O770" s="37"/>
      <c r="P770" s="37"/>
      <c r="Q770" s="37"/>
      <c r="R770" s="37"/>
    </row>
    <row r="771" spans="1:18" ht="15.75" customHeight="1" x14ac:dyDescent="0.35">
      <c r="A771" s="37"/>
      <c r="B771" s="37"/>
      <c r="C771" s="37"/>
      <c r="D771" s="37"/>
      <c r="E771" s="37"/>
      <c r="F771" s="38"/>
      <c r="G771" s="37"/>
      <c r="H771" s="239"/>
      <c r="I771" s="37"/>
      <c r="J771" s="37"/>
      <c r="K771" s="37"/>
      <c r="L771" s="37"/>
      <c r="M771" s="37"/>
      <c r="N771" s="37"/>
      <c r="O771" s="37"/>
      <c r="P771" s="37"/>
      <c r="Q771" s="37"/>
      <c r="R771" s="37"/>
    </row>
    <row r="772" spans="1:18" ht="15.75" customHeight="1" x14ac:dyDescent="0.35">
      <c r="A772" s="37"/>
      <c r="B772" s="37"/>
      <c r="C772" s="37"/>
      <c r="D772" s="37"/>
      <c r="E772" s="37"/>
      <c r="F772" s="38"/>
      <c r="G772" s="37"/>
      <c r="H772" s="239"/>
      <c r="I772" s="37"/>
      <c r="J772" s="37"/>
      <c r="K772" s="37"/>
      <c r="L772" s="37"/>
      <c r="M772" s="37"/>
      <c r="N772" s="37"/>
      <c r="O772" s="37"/>
      <c r="P772" s="37"/>
      <c r="Q772" s="37"/>
      <c r="R772" s="37"/>
    </row>
    <row r="773" spans="1:18" ht="15.75" customHeight="1" x14ac:dyDescent="0.35">
      <c r="A773" s="37"/>
      <c r="B773" s="37"/>
      <c r="C773" s="37"/>
      <c r="D773" s="37"/>
      <c r="E773" s="37"/>
      <c r="F773" s="38"/>
      <c r="G773" s="37"/>
      <c r="H773" s="239"/>
      <c r="I773" s="37"/>
      <c r="J773" s="37"/>
      <c r="K773" s="37"/>
      <c r="L773" s="37"/>
      <c r="M773" s="37"/>
      <c r="N773" s="37"/>
      <c r="O773" s="37"/>
      <c r="P773" s="37"/>
      <c r="Q773" s="37"/>
      <c r="R773" s="37"/>
    </row>
    <row r="774" spans="1:18" ht="15.75" customHeight="1" x14ac:dyDescent="0.35">
      <c r="A774" s="37"/>
      <c r="B774" s="37"/>
      <c r="C774" s="37"/>
      <c r="D774" s="37"/>
      <c r="E774" s="37"/>
      <c r="F774" s="38"/>
      <c r="G774" s="37"/>
      <c r="H774" s="239"/>
      <c r="I774" s="37"/>
      <c r="J774" s="37"/>
      <c r="K774" s="37"/>
      <c r="L774" s="37"/>
      <c r="M774" s="37"/>
      <c r="N774" s="37"/>
      <c r="O774" s="37"/>
      <c r="P774" s="37"/>
      <c r="Q774" s="37"/>
      <c r="R774" s="37"/>
    </row>
    <row r="775" spans="1:18" ht="15.75" customHeight="1" x14ac:dyDescent="0.35">
      <c r="A775" s="37"/>
      <c r="B775" s="37"/>
      <c r="C775" s="37"/>
      <c r="D775" s="37"/>
      <c r="E775" s="37"/>
      <c r="F775" s="38"/>
      <c r="G775" s="37"/>
      <c r="H775" s="239"/>
      <c r="I775" s="37"/>
      <c r="J775" s="37"/>
      <c r="K775" s="37"/>
      <c r="L775" s="37"/>
      <c r="M775" s="37"/>
      <c r="N775" s="37"/>
      <c r="O775" s="37"/>
      <c r="P775" s="37"/>
      <c r="Q775" s="37"/>
      <c r="R775" s="37"/>
    </row>
    <row r="776" spans="1:18" ht="15.75" customHeight="1" x14ac:dyDescent="0.35">
      <c r="A776" s="37"/>
      <c r="B776" s="37"/>
      <c r="C776" s="37"/>
      <c r="D776" s="37"/>
      <c r="E776" s="37"/>
      <c r="F776" s="38"/>
      <c r="G776" s="37"/>
      <c r="H776" s="239"/>
      <c r="I776" s="37"/>
      <c r="J776" s="37"/>
      <c r="K776" s="37"/>
      <c r="L776" s="37"/>
      <c r="M776" s="37"/>
      <c r="N776" s="37"/>
      <c r="O776" s="37"/>
      <c r="P776" s="37"/>
      <c r="Q776" s="37"/>
      <c r="R776" s="37"/>
    </row>
    <row r="777" spans="1:18" ht="15.75" customHeight="1" x14ac:dyDescent="0.35">
      <c r="A777" s="37"/>
      <c r="B777" s="37"/>
      <c r="C777" s="37"/>
      <c r="D777" s="37"/>
      <c r="E777" s="37"/>
      <c r="F777" s="38"/>
      <c r="G777" s="37"/>
      <c r="H777" s="239"/>
      <c r="I777" s="37"/>
      <c r="J777" s="37"/>
      <c r="K777" s="37"/>
      <c r="L777" s="37"/>
      <c r="M777" s="37"/>
      <c r="N777" s="37"/>
      <c r="O777" s="37"/>
      <c r="P777" s="37"/>
      <c r="Q777" s="37"/>
      <c r="R777" s="37"/>
    </row>
    <row r="778" spans="1:18" ht="15.75" customHeight="1" x14ac:dyDescent="0.35">
      <c r="A778" s="37"/>
      <c r="B778" s="37"/>
      <c r="C778" s="37"/>
      <c r="D778" s="37"/>
      <c r="E778" s="37"/>
      <c r="F778" s="38"/>
      <c r="G778" s="37"/>
      <c r="H778" s="239"/>
      <c r="I778" s="37"/>
      <c r="J778" s="37"/>
      <c r="K778" s="37"/>
      <c r="L778" s="37"/>
      <c r="M778" s="37"/>
      <c r="N778" s="37"/>
      <c r="O778" s="37"/>
      <c r="P778" s="37"/>
      <c r="Q778" s="37"/>
      <c r="R778" s="37"/>
    </row>
    <row r="779" spans="1:18" ht="15.75" customHeight="1" x14ac:dyDescent="0.35">
      <c r="A779" s="37"/>
      <c r="B779" s="37"/>
      <c r="C779" s="37"/>
      <c r="D779" s="37"/>
      <c r="E779" s="37"/>
      <c r="F779" s="38"/>
      <c r="G779" s="37"/>
      <c r="H779" s="239"/>
      <c r="I779" s="37"/>
      <c r="J779" s="37"/>
      <c r="K779" s="37"/>
      <c r="L779" s="37"/>
      <c r="M779" s="37"/>
      <c r="N779" s="37"/>
      <c r="O779" s="37"/>
      <c r="P779" s="37"/>
      <c r="Q779" s="37"/>
      <c r="R779" s="37"/>
    </row>
    <row r="780" spans="1:18" ht="15.75" customHeight="1" x14ac:dyDescent="0.35">
      <c r="A780" s="37"/>
      <c r="B780" s="37"/>
      <c r="C780" s="37"/>
      <c r="D780" s="37"/>
      <c r="E780" s="37"/>
      <c r="F780" s="38"/>
      <c r="G780" s="37"/>
      <c r="H780" s="239"/>
      <c r="I780" s="37"/>
      <c r="J780" s="37"/>
      <c r="K780" s="37"/>
      <c r="L780" s="37"/>
      <c r="M780" s="37"/>
      <c r="N780" s="37"/>
      <c r="O780" s="37"/>
      <c r="P780" s="37"/>
      <c r="Q780" s="37"/>
      <c r="R780" s="37"/>
    </row>
    <row r="781" spans="1:18" ht="15.75" customHeight="1" x14ac:dyDescent="0.35">
      <c r="A781" s="37"/>
      <c r="B781" s="37"/>
      <c r="C781" s="37"/>
      <c r="D781" s="37"/>
      <c r="E781" s="37"/>
      <c r="F781" s="38"/>
      <c r="G781" s="37"/>
      <c r="H781" s="239"/>
      <c r="I781" s="37"/>
      <c r="J781" s="37"/>
      <c r="K781" s="37"/>
      <c r="L781" s="37"/>
      <c r="M781" s="37"/>
      <c r="N781" s="37"/>
      <c r="O781" s="37"/>
      <c r="P781" s="37"/>
      <c r="Q781" s="37"/>
      <c r="R781" s="37"/>
    </row>
    <row r="782" spans="1:18" ht="15.75" customHeight="1" x14ac:dyDescent="0.35">
      <c r="A782" s="37"/>
      <c r="B782" s="37"/>
      <c r="C782" s="37"/>
      <c r="D782" s="37"/>
      <c r="E782" s="37"/>
      <c r="F782" s="38"/>
      <c r="G782" s="37"/>
      <c r="H782" s="239"/>
      <c r="I782" s="37"/>
      <c r="J782" s="37"/>
      <c r="K782" s="37"/>
      <c r="L782" s="37"/>
      <c r="M782" s="37"/>
      <c r="N782" s="37"/>
      <c r="O782" s="37"/>
      <c r="P782" s="37"/>
      <c r="Q782" s="37"/>
      <c r="R782" s="37"/>
    </row>
    <row r="783" spans="1:18" ht="15.75" customHeight="1" x14ac:dyDescent="0.35">
      <c r="A783" s="37"/>
      <c r="B783" s="37"/>
      <c r="C783" s="37"/>
      <c r="D783" s="37"/>
      <c r="E783" s="37"/>
      <c r="F783" s="38"/>
      <c r="G783" s="37"/>
      <c r="H783" s="239"/>
      <c r="I783" s="37"/>
      <c r="J783" s="37"/>
      <c r="K783" s="37"/>
      <c r="L783" s="37"/>
      <c r="M783" s="37"/>
      <c r="N783" s="37"/>
      <c r="O783" s="37"/>
      <c r="P783" s="37"/>
      <c r="Q783" s="37"/>
      <c r="R783" s="37"/>
    </row>
    <row r="784" spans="1:18" ht="15.75" customHeight="1" x14ac:dyDescent="0.35">
      <c r="A784" s="37"/>
      <c r="B784" s="37"/>
      <c r="C784" s="37"/>
      <c r="D784" s="37"/>
      <c r="E784" s="37"/>
      <c r="F784" s="38"/>
      <c r="G784" s="37"/>
      <c r="H784" s="239"/>
      <c r="I784" s="37"/>
      <c r="J784" s="37"/>
      <c r="K784" s="37"/>
      <c r="L784" s="37"/>
      <c r="M784" s="37"/>
      <c r="N784" s="37"/>
      <c r="O784" s="37"/>
      <c r="P784" s="37"/>
      <c r="Q784" s="37"/>
      <c r="R784" s="37"/>
    </row>
    <row r="785" spans="1:18" ht="15.75" customHeight="1" x14ac:dyDescent="0.35">
      <c r="A785" s="37"/>
      <c r="B785" s="37"/>
      <c r="C785" s="37"/>
      <c r="D785" s="37"/>
      <c r="E785" s="37"/>
      <c r="F785" s="38"/>
      <c r="G785" s="37"/>
      <c r="H785" s="239"/>
      <c r="I785" s="37"/>
      <c r="J785" s="37"/>
      <c r="K785" s="37"/>
      <c r="L785" s="37"/>
      <c r="M785" s="37"/>
      <c r="N785" s="37"/>
      <c r="O785" s="37"/>
      <c r="P785" s="37"/>
      <c r="Q785" s="37"/>
      <c r="R785" s="37"/>
    </row>
    <row r="786" spans="1:18" ht="15.75" customHeight="1" x14ac:dyDescent="0.35">
      <c r="A786" s="37"/>
      <c r="B786" s="37"/>
      <c r="C786" s="37"/>
      <c r="D786" s="37"/>
      <c r="E786" s="37"/>
      <c r="F786" s="38"/>
      <c r="G786" s="37"/>
      <c r="H786" s="239"/>
      <c r="I786" s="37"/>
      <c r="J786" s="37"/>
      <c r="K786" s="37"/>
      <c r="L786" s="37"/>
      <c r="M786" s="37"/>
      <c r="N786" s="37"/>
      <c r="O786" s="37"/>
      <c r="P786" s="37"/>
      <c r="Q786" s="37"/>
      <c r="R786" s="37"/>
    </row>
    <row r="787" spans="1:18" ht="15.75" customHeight="1" x14ac:dyDescent="0.35">
      <c r="A787" s="37"/>
      <c r="B787" s="37"/>
      <c r="C787" s="37"/>
      <c r="D787" s="37"/>
      <c r="E787" s="37"/>
      <c r="F787" s="38"/>
      <c r="G787" s="37"/>
      <c r="H787" s="239"/>
      <c r="I787" s="37"/>
      <c r="J787" s="37"/>
      <c r="K787" s="37"/>
      <c r="L787" s="37"/>
      <c r="M787" s="37"/>
      <c r="N787" s="37"/>
      <c r="O787" s="37"/>
      <c r="P787" s="37"/>
      <c r="Q787" s="37"/>
      <c r="R787" s="37"/>
    </row>
    <row r="788" spans="1:18" ht="15.75" customHeight="1" x14ac:dyDescent="0.35">
      <c r="A788" s="37"/>
      <c r="B788" s="37"/>
      <c r="C788" s="37"/>
      <c r="D788" s="37"/>
      <c r="E788" s="37"/>
      <c r="F788" s="38"/>
      <c r="G788" s="37"/>
      <c r="H788" s="239"/>
      <c r="I788" s="37"/>
      <c r="J788" s="37"/>
      <c r="K788" s="37"/>
      <c r="L788" s="37"/>
      <c r="M788" s="37"/>
      <c r="N788" s="37"/>
      <c r="O788" s="37"/>
      <c r="P788" s="37"/>
      <c r="Q788" s="37"/>
      <c r="R788" s="37"/>
    </row>
    <row r="789" spans="1:18" ht="15.75" customHeight="1" x14ac:dyDescent="0.35">
      <c r="A789" s="37"/>
      <c r="B789" s="37"/>
      <c r="C789" s="37"/>
      <c r="D789" s="37"/>
      <c r="E789" s="37"/>
      <c r="F789" s="38"/>
      <c r="G789" s="37"/>
      <c r="H789" s="239"/>
      <c r="I789" s="37"/>
      <c r="J789" s="37"/>
      <c r="K789" s="37"/>
      <c r="L789" s="37"/>
      <c r="M789" s="37"/>
      <c r="N789" s="37"/>
      <c r="O789" s="37"/>
      <c r="P789" s="37"/>
      <c r="Q789" s="37"/>
      <c r="R789" s="37"/>
    </row>
    <row r="790" spans="1:18" ht="15.75" customHeight="1" x14ac:dyDescent="0.35">
      <c r="A790" s="37"/>
      <c r="B790" s="37"/>
      <c r="C790" s="37"/>
      <c r="D790" s="37"/>
      <c r="E790" s="37"/>
      <c r="F790" s="38"/>
      <c r="G790" s="37"/>
      <c r="H790" s="239"/>
      <c r="I790" s="37"/>
      <c r="J790" s="37"/>
      <c r="K790" s="37"/>
      <c r="L790" s="37"/>
      <c r="M790" s="37"/>
      <c r="N790" s="37"/>
      <c r="O790" s="37"/>
      <c r="P790" s="37"/>
      <c r="Q790" s="37"/>
      <c r="R790" s="37"/>
    </row>
    <row r="791" spans="1:18" ht="15.75" customHeight="1" x14ac:dyDescent="0.35">
      <c r="A791" s="37"/>
      <c r="B791" s="37"/>
      <c r="C791" s="37"/>
      <c r="D791" s="37"/>
      <c r="E791" s="37"/>
      <c r="F791" s="38"/>
      <c r="G791" s="37"/>
      <c r="H791" s="239"/>
      <c r="I791" s="37"/>
      <c r="J791" s="37"/>
      <c r="K791" s="37"/>
      <c r="L791" s="37"/>
      <c r="M791" s="37"/>
      <c r="N791" s="37"/>
      <c r="O791" s="37"/>
      <c r="P791" s="37"/>
      <c r="Q791" s="37"/>
      <c r="R791" s="37"/>
    </row>
    <row r="792" spans="1:18" ht="15.75" customHeight="1" x14ac:dyDescent="0.35">
      <c r="A792" s="37"/>
      <c r="B792" s="37"/>
      <c r="C792" s="37"/>
      <c r="D792" s="37"/>
      <c r="E792" s="37"/>
      <c r="F792" s="38"/>
      <c r="G792" s="37"/>
      <c r="H792" s="239"/>
      <c r="I792" s="37"/>
      <c r="J792" s="37"/>
      <c r="K792" s="37"/>
      <c r="L792" s="37"/>
      <c r="M792" s="37"/>
      <c r="N792" s="37"/>
      <c r="O792" s="37"/>
      <c r="P792" s="37"/>
      <c r="Q792" s="37"/>
      <c r="R792" s="37"/>
    </row>
    <row r="793" spans="1:18" ht="15.75" customHeight="1" x14ac:dyDescent="0.35">
      <c r="A793" s="37"/>
      <c r="B793" s="37"/>
      <c r="C793" s="37"/>
      <c r="D793" s="37"/>
      <c r="E793" s="37"/>
      <c r="F793" s="38"/>
      <c r="G793" s="37"/>
      <c r="H793" s="239"/>
      <c r="I793" s="37"/>
      <c r="J793" s="37"/>
      <c r="K793" s="37"/>
      <c r="L793" s="37"/>
      <c r="M793" s="37"/>
      <c r="N793" s="37"/>
      <c r="O793" s="37"/>
      <c r="P793" s="37"/>
      <c r="Q793" s="37"/>
      <c r="R793" s="37"/>
    </row>
    <row r="794" spans="1:18" ht="15.75" customHeight="1" x14ac:dyDescent="0.35">
      <c r="A794" s="37"/>
      <c r="B794" s="37"/>
      <c r="C794" s="37"/>
      <c r="D794" s="37"/>
      <c r="E794" s="37"/>
      <c r="F794" s="38"/>
      <c r="G794" s="37"/>
      <c r="H794" s="239"/>
      <c r="I794" s="37"/>
      <c r="J794" s="37"/>
      <c r="K794" s="37"/>
      <c r="L794" s="37"/>
      <c r="M794" s="37"/>
      <c r="N794" s="37"/>
      <c r="O794" s="37"/>
      <c r="P794" s="37"/>
      <c r="Q794" s="37"/>
      <c r="R794" s="37"/>
    </row>
    <row r="795" spans="1:18" ht="15.75" customHeight="1" x14ac:dyDescent="0.35">
      <c r="A795" s="37"/>
      <c r="B795" s="37"/>
      <c r="C795" s="37"/>
      <c r="D795" s="37"/>
      <c r="E795" s="37"/>
      <c r="F795" s="38"/>
      <c r="G795" s="37"/>
      <c r="H795" s="239"/>
      <c r="I795" s="37"/>
      <c r="J795" s="37"/>
      <c r="K795" s="37"/>
      <c r="L795" s="37"/>
      <c r="M795" s="37"/>
      <c r="N795" s="37"/>
      <c r="O795" s="37"/>
      <c r="P795" s="37"/>
      <c r="Q795" s="37"/>
      <c r="R795" s="37"/>
    </row>
    <row r="796" spans="1:18" ht="15.75" customHeight="1" x14ac:dyDescent="0.35">
      <c r="A796" s="37"/>
      <c r="B796" s="37"/>
      <c r="C796" s="37"/>
      <c r="D796" s="37"/>
      <c r="E796" s="37"/>
      <c r="F796" s="38"/>
      <c r="G796" s="37"/>
      <c r="H796" s="239"/>
      <c r="I796" s="37"/>
      <c r="J796" s="37"/>
      <c r="K796" s="37"/>
      <c r="L796" s="37"/>
      <c r="M796" s="37"/>
      <c r="N796" s="37"/>
      <c r="O796" s="37"/>
      <c r="P796" s="37"/>
      <c r="Q796" s="37"/>
      <c r="R796" s="37"/>
    </row>
    <row r="797" spans="1:18" ht="15.75" customHeight="1" x14ac:dyDescent="0.35">
      <c r="A797" s="37"/>
      <c r="B797" s="37"/>
      <c r="C797" s="37"/>
      <c r="D797" s="37"/>
      <c r="E797" s="37"/>
      <c r="F797" s="38"/>
      <c r="G797" s="37"/>
      <c r="H797" s="239"/>
      <c r="I797" s="37"/>
      <c r="J797" s="37"/>
      <c r="K797" s="37"/>
      <c r="L797" s="37"/>
      <c r="M797" s="37"/>
      <c r="N797" s="37"/>
      <c r="O797" s="37"/>
      <c r="P797" s="37"/>
      <c r="Q797" s="37"/>
      <c r="R797" s="37"/>
    </row>
    <row r="798" spans="1:18" ht="15.75" customHeight="1" x14ac:dyDescent="0.35">
      <c r="A798" s="37"/>
      <c r="B798" s="37"/>
      <c r="C798" s="37"/>
      <c r="D798" s="37"/>
      <c r="E798" s="37"/>
      <c r="F798" s="38"/>
      <c r="G798" s="37"/>
      <c r="H798" s="239"/>
      <c r="I798" s="37"/>
      <c r="J798" s="37"/>
      <c r="K798" s="37"/>
      <c r="L798" s="37"/>
      <c r="M798" s="37"/>
      <c r="N798" s="37"/>
      <c r="O798" s="37"/>
      <c r="P798" s="37"/>
      <c r="Q798" s="37"/>
      <c r="R798" s="37"/>
    </row>
    <row r="799" spans="1:18" ht="15.75" customHeight="1" x14ac:dyDescent="0.35">
      <c r="A799" s="37"/>
      <c r="B799" s="37"/>
      <c r="C799" s="37"/>
      <c r="D799" s="37"/>
      <c r="E799" s="37"/>
      <c r="F799" s="38"/>
      <c r="G799" s="37"/>
      <c r="H799" s="239"/>
      <c r="I799" s="37"/>
      <c r="J799" s="37"/>
      <c r="K799" s="37"/>
      <c r="L799" s="37"/>
      <c r="M799" s="37"/>
      <c r="N799" s="37"/>
      <c r="O799" s="37"/>
      <c r="P799" s="37"/>
      <c r="Q799" s="37"/>
      <c r="R799" s="37"/>
    </row>
    <row r="800" spans="1:18" ht="15.75" customHeight="1" x14ac:dyDescent="0.35">
      <c r="A800" s="37"/>
      <c r="B800" s="37"/>
      <c r="C800" s="37"/>
      <c r="D800" s="37"/>
      <c r="E800" s="37"/>
      <c r="F800" s="38"/>
      <c r="G800" s="37"/>
      <c r="H800" s="239"/>
      <c r="I800" s="37"/>
      <c r="J800" s="37"/>
      <c r="K800" s="37"/>
      <c r="L800" s="37"/>
      <c r="M800" s="37"/>
      <c r="N800" s="37"/>
      <c r="O800" s="37"/>
      <c r="P800" s="37"/>
      <c r="Q800" s="37"/>
      <c r="R800" s="37"/>
    </row>
    <row r="801" spans="1:18" ht="15.75" customHeight="1" x14ac:dyDescent="0.35">
      <c r="A801" s="37"/>
      <c r="B801" s="37"/>
      <c r="C801" s="37"/>
      <c r="D801" s="37"/>
      <c r="E801" s="37"/>
      <c r="F801" s="38"/>
      <c r="G801" s="37"/>
      <c r="H801" s="239"/>
      <c r="I801" s="37"/>
      <c r="J801" s="37"/>
      <c r="K801" s="37"/>
      <c r="L801" s="37"/>
      <c r="M801" s="37"/>
      <c r="N801" s="37"/>
      <c r="O801" s="37"/>
      <c r="P801" s="37"/>
      <c r="Q801" s="37"/>
      <c r="R801" s="37"/>
    </row>
    <row r="802" spans="1:18" ht="15.75" customHeight="1" x14ac:dyDescent="0.35">
      <c r="A802" s="37"/>
      <c r="B802" s="37"/>
      <c r="C802" s="37"/>
      <c r="D802" s="37"/>
      <c r="E802" s="37"/>
      <c r="F802" s="38"/>
      <c r="G802" s="37"/>
      <c r="H802" s="239"/>
      <c r="I802" s="37"/>
      <c r="J802" s="37"/>
      <c r="K802" s="37"/>
      <c r="L802" s="37"/>
      <c r="M802" s="37"/>
      <c r="N802" s="37"/>
      <c r="O802" s="37"/>
      <c r="P802" s="37"/>
      <c r="Q802" s="37"/>
      <c r="R802" s="37"/>
    </row>
    <row r="803" spans="1:18" ht="15.75" customHeight="1" x14ac:dyDescent="0.35">
      <c r="A803" s="37"/>
      <c r="B803" s="37"/>
      <c r="C803" s="37"/>
      <c r="D803" s="37"/>
      <c r="E803" s="37"/>
      <c r="F803" s="38"/>
      <c r="G803" s="37"/>
      <c r="H803" s="239"/>
      <c r="I803" s="37"/>
      <c r="J803" s="37"/>
      <c r="K803" s="37"/>
      <c r="L803" s="37"/>
      <c r="M803" s="37"/>
      <c r="N803" s="37"/>
      <c r="O803" s="37"/>
      <c r="P803" s="37"/>
      <c r="Q803" s="37"/>
      <c r="R803" s="37"/>
    </row>
    <row r="804" spans="1:18" ht="15.75" customHeight="1" x14ac:dyDescent="0.35">
      <c r="A804" s="37"/>
      <c r="B804" s="37"/>
      <c r="C804" s="37"/>
      <c r="D804" s="37"/>
      <c r="E804" s="37"/>
      <c r="F804" s="38"/>
      <c r="G804" s="37"/>
      <c r="H804" s="239"/>
      <c r="I804" s="37"/>
      <c r="J804" s="37"/>
      <c r="K804" s="37"/>
      <c r="L804" s="37"/>
      <c r="M804" s="37"/>
      <c r="N804" s="37"/>
      <c r="O804" s="37"/>
      <c r="P804" s="37"/>
      <c r="Q804" s="37"/>
      <c r="R804" s="37"/>
    </row>
    <row r="805" spans="1:18" ht="15.75" customHeight="1" x14ac:dyDescent="0.35">
      <c r="A805" s="37"/>
      <c r="B805" s="37"/>
      <c r="C805" s="37"/>
      <c r="D805" s="37"/>
      <c r="E805" s="37"/>
      <c r="F805" s="38"/>
      <c r="G805" s="37"/>
      <c r="H805" s="239"/>
      <c r="I805" s="37"/>
      <c r="J805" s="37"/>
      <c r="K805" s="37"/>
      <c r="L805" s="37"/>
      <c r="M805" s="37"/>
      <c r="N805" s="37"/>
      <c r="O805" s="37"/>
      <c r="P805" s="37"/>
      <c r="Q805" s="37"/>
      <c r="R805" s="37"/>
    </row>
    <row r="806" spans="1:18" ht="15.75" customHeight="1" x14ac:dyDescent="0.35">
      <c r="A806" s="37"/>
      <c r="B806" s="37"/>
      <c r="C806" s="37"/>
      <c r="D806" s="37"/>
      <c r="E806" s="37"/>
      <c r="F806" s="38"/>
      <c r="G806" s="37"/>
      <c r="H806" s="239"/>
      <c r="I806" s="37"/>
      <c r="J806" s="37"/>
      <c r="K806" s="37"/>
      <c r="L806" s="37"/>
      <c r="M806" s="37"/>
      <c r="N806" s="37"/>
      <c r="O806" s="37"/>
      <c r="P806" s="37"/>
      <c r="Q806" s="37"/>
      <c r="R806" s="37"/>
    </row>
    <row r="807" spans="1:18" ht="15.75" customHeight="1" x14ac:dyDescent="0.35">
      <c r="A807" s="37"/>
      <c r="B807" s="37"/>
      <c r="C807" s="37"/>
      <c r="D807" s="37"/>
      <c r="E807" s="37"/>
      <c r="F807" s="38"/>
      <c r="G807" s="37"/>
      <c r="H807" s="239"/>
      <c r="I807" s="37"/>
      <c r="J807" s="37"/>
      <c r="K807" s="37"/>
      <c r="L807" s="37"/>
      <c r="M807" s="37"/>
      <c r="N807" s="37"/>
      <c r="O807" s="37"/>
      <c r="P807" s="37"/>
      <c r="Q807" s="37"/>
      <c r="R807" s="37"/>
    </row>
    <row r="808" spans="1:18" ht="15.75" customHeight="1" x14ac:dyDescent="0.35">
      <c r="A808" s="37"/>
      <c r="B808" s="37"/>
      <c r="C808" s="37"/>
      <c r="D808" s="37"/>
      <c r="E808" s="37"/>
      <c r="F808" s="38"/>
      <c r="G808" s="37"/>
      <c r="H808" s="239"/>
      <c r="I808" s="37"/>
      <c r="J808" s="37"/>
      <c r="K808" s="37"/>
      <c r="L808" s="37"/>
      <c r="M808" s="37"/>
      <c r="N808" s="37"/>
      <c r="O808" s="37"/>
      <c r="P808" s="37"/>
      <c r="Q808" s="37"/>
      <c r="R808" s="37"/>
    </row>
    <row r="809" spans="1:18" ht="15.75" customHeight="1" x14ac:dyDescent="0.35">
      <c r="A809" s="37"/>
      <c r="B809" s="37"/>
      <c r="C809" s="37"/>
      <c r="D809" s="37"/>
      <c r="E809" s="37"/>
      <c r="F809" s="38"/>
      <c r="G809" s="37"/>
      <c r="H809" s="239"/>
      <c r="I809" s="37"/>
      <c r="J809" s="37"/>
      <c r="K809" s="37"/>
      <c r="L809" s="37"/>
      <c r="M809" s="37"/>
      <c r="N809" s="37"/>
      <c r="O809" s="37"/>
      <c r="P809" s="37"/>
      <c r="Q809" s="37"/>
      <c r="R809" s="37"/>
    </row>
    <row r="810" spans="1:18" ht="15.75" customHeight="1" x14ac:dyDescent="0.35">
      <c r="A810" s="37"/>
      <c r="B810" s="37"/>
      <c r="C810" s="37"/>
      <c r="D810" s="37"/>
      <c r="E810" s="37"/>
      <c r="F810" s="38"/>
      <c r="G810" s="37"/>
      <c r="H810" s="239"/>
      <c r="I810" s="37"/>
      <c r="J810" s="37"/>
      <c r="K810" s="37"/>
      <c r="L810" s="37"/>
      <c r="M810" s="37"/>
      <c r="N810" s="37"/>
      <c r="O810" s="37"/>
      <c r="P810" s="37"/>
      <c r="Q810" s="37"/>
      <c r="R810" s="37"/>
    </row>
    <row r="811" spans="1:18" ht="15.75" customHeight="1" x14ac:dyDescent="0.35">
      <c r="A811" s="37"/>
      <c r="B811" s="37"/>
      <c r="C811" s="37"/>
      <c r="D811" s="37"/>
      <c r="E811" s="37"/>
      <c r="F811" s="38"/>
      <c r="G811" s="37"/>
      <c r="H811" s="239"/>
      <c r="I811" s="37"/>
      <c r="J811" s="37"/>
      <c r="K811" s="37"/>
      <c r="L811" s="37"/>
      <c r="M811" s="37"/>
      <c r="N811" s="37"/>
      <c r="O811" s="37"/>
      <c r="P811" s="37"/>
      <c r="Q811" s="37"/>
      <c r="R811" s="37"/>
    </row>
    <row r="812" spans="1:18" ht="15.75" customHeight="1" x14ac:dyDescent="0.35">
      <c r="A812" s="37"/>
      <c r="B812" s="37"/>
      <c r="C812" s="37"/>
      <c r="D812" s="37"/>
      <c r="E812" s="37"/>
      <c r="F812" s="38"/>
      <c r="G812" s="37"/>
      <c r="H812" s="239"/>
      <c r="I812" s="37"/>
      <c r="J812" s="37"/>
      <c r="K812" s="37"/>
      <c r="L812" s="37"/>
      <c r="M812" s="37"/>
      <c r="N812" s="37"/>
      <c r="O812" s="37"/>
      <c r="P812" s="37"/>
      <c r="Q812" s="37"/>
      <c r="R812" s="37"/>
    </row>
    <row r="813" spans="1:18" ht="15.75" customHeight="1" x14ac:dyDescent="0.35">
      <c r="A813" s="37"/>
      <c r="B813" s="37"/>
      <c r="C813" s="37"/>
      <c r="D813" s="37"/>
      <c r="E813" s="37"/>
      <c r="F813" s="38"/>
      <c r="G813" s="37"/>
      <c r="H813" s="239"/>
      <c r="I813" s="37"/>
      <c r="J813" s="37"/>
      <c r="K813" s="37"/>
      <c r="L813" s="37"/>
      <c r="M813" s="37"/>
      <c r="N813" s="37"/>
      <c r="O813" s="37"/>
      <c r="P813" s="37"/>
      <c r="Q813" s="37"/>
      <c r="R813" s="37"/>
    </row>
    <row r="814" spans="1:18" ht="15.75" customHeight="1" x14ac:dyDescent="0.35">
      <c r="A814" s="37"/>
      <c r="B814" s="37"/>
      <c r="C814" s="37"/>
      <c r="D814" s="37"/>
      <c r="E814" s="37"/>
      <c r="F814" s="38"/>
      <c r="G814" s="37"/>
      <c r="H814" s="239"/>
      <c r="I814" s="37"/>
      <c r="J814" s="37"/>
      <c r="K814" s="37"/>
      <c r="L814" s="37"/>
      <c r="M814" s="37"/>
      <c r="N814" s="37"/>
      <c r="O814" s="37"/>
      <c r="P814" s="37"/>
      <c r="Q814" s="37"/>
      <c r="R814" s="37"/>
    </row>
    <row r="815" spans="1:18" ht="15.75" customHeight="1" x14ac:dyDescent="0.35">
      <c r="A815" s="37"/>
      <c r="B815" s="37"/>
      <c r="C815" s="37"/>
      <c r="D815" s="37"/>
      <c r="E815" s="37"/>
      <c r="F815" s="38"/>
      <c r="G815" s="37"/>
      <c r="H815" s="239"/>
      <c r="I815" s="37"/>
      <c r="J815" s="37"/>
      <c r="K815" s="37"/>
      <c r="L815" s="37"/>
      <c r="M815" s="37"/>
      <c r="N815" s="37"/>
      <c r="O815" s="37"/>
      <c r="P815" s="37"/>
      <c r="Q815" s="37"/>
      <c r="R815" s="37"/>
    </row>
    <row r="816" spans="1:18" ht="15.75" customHeight="1" x14ac:dyDescent="0.35">
      <c r="A816" s="37"/>
      <c r="B816" s="37"/>
      <c r="C816" s="37"/>
      <c r="D816" s="37"/>
      <c r="E816" s="37"/>
      <c r="F816" s="38"/>
      <c r="G816" s="37"/>
      <c r="H816" s="239"/>
      <c r="I816" s="37"/>
      <c r="J816" s="37"/>
      <c r="K816" s="37"/>
      <c r="L816" s="37"/>
      <c r="M816" s="37"/>
      <c r="N816" s="37"/>
      <c r="O816" s="37"/>
      <c r="P816" s="37"/>
      <c r="Q816" s="37"/>
      <c r="R816" s="37"/>
    </row>
    <row r="817" spans="1:18" ht="15.75" customHeight="1" x14ac:dyDescent="0.35">
      <c r="A817" s="37"/>
      <c r="B817" s="37"/>
      <c r="C817" s="37"/>
      <c r="D817" s="37"/>
      <c r="E817" s="37"/>
      <c r="F817" s="38"/>
      <c r="G817" s="37"/>
      <c r="H817" s="239"/>
      <c r="I817" s="37"/>
      <c r="J817" s="37"/>
      <c r="K817" s="37"/>
      <c r="L817" s="37"/>
      <c r="M817" s="37"/>
      <c r="N817" s="37"/>
      <c r="O817" s="37"/>
      <c r="P817" s="37"/>
      <c r="Q817" s="37"/>
      <c r="R817" s="37"/>
    </row>
    <row r="818" spans="1:18" ht="15.75" customHeight="1" x14ac:dyDescent="0.35">
      <c r="A818" s="37"/>
      <c r="B818" s="37"/>
      <c r="C818" s="37"/>
      <c r="D818" s="37"/>
      <c r="E818" s="37"/>
      <c r="F818" s="38"/>
      <c r="G818" s="37"/>
      <c r="H818" s="239"/>
      <c r="I818" s="37"/>
      <c r="J818" s="37"/>
      <c r="K818" s="37"/>
      <c r="L818" s="37"/>
      <c r="M818" s="37"/>
      <c r="N818" s="37"/>
      <c r="O818" s="37"/>
      <c r="P818" s="37"/>
      <c r="Q818" s="37"/>
      <c r="R818" s="37"/>
    </row>
    <row r="819" spans="1:18" ht="15.75" customHeight="1" x14ac:dyDescent="0.35">
      <c r="A819" s="37"/>
      <c r="B819" s="37"/>
      <c r="C819" s="37"/>
      <c r="D819" s="37"/>
      <c r="E819" s="37"/>
      <c r="F819" s="38"/>
      <c r="G819" s="37"/>
      <c r="H819" s="239"/>
      <c r="I819" s="37"/>
      <c r="J819" s="37"/>
      <c r="K819" s="37"/>
      <c r="L819" s="37"/>
      <c r="M819" s="37"/>
      <c r="N819" s="37"/>
      <c r="O819" s="37"/>
      <c r="P819" s="37"/>
      <c r="Q819" s="37"/>
      <c r="R819" s="37"/>
    </row>
    <row r="820" spans="1:18" ht="15.75" customHeight="1" x14ac:dyDescent="0.35">
      <c r="A820" s="37"/>
      <c r="B820" s="37"/>
      <c r="C820" s="37"/>
      <c r="D820" s="37"/>
      <c r="E820" s="37"/>
      <c r="F820" s="38"/>
      <c r="G820" s="37"/>
      <c r="H820" s="239"/>
      <c r="I820" s="37"/>
      <c r="J820" s="37"/>
      <c r="K820" s="37"/>
      <c r="L820" s="37"/>
      <c r="M820" s="37"/>
      <c r="N820" s="37"/>
      <c r="O820" s="37"/>
      <c r="P820" s="37"/>
      <c r="Q820" s="37"/>
      <c r="R820" s="37"/>
    </row>
    <row r="821" spans="1:18" ht="15.75" customHeight="1" x14ac:dyDescent="0.35">
      <c r="A821" s="37"/>
      <c r="B821" s="37"/>
      <c r="C821" s="37"/>
      <c r="D821" s="37"/>
      <c r="E821" s="37"/>
      <c r="F821" s="38"/>
      <c r="G821" s="37"/>
      <c r="H821" s="239"/>
      <c r="I821" s="37"/>
      <c r="J821" s="37"/>
      <c r="K821" s="37"/>
      <c r="L821" s="37"/>
      <c r="M821" s="37"/>
      <c r="N821" s="37"/>
      <c r="O821" s="37"/>
      <c r="P821" s="37"/>
      <c r="Q821" s="37"/>
      <c r="R821" s="37"/>
    </row>
    <row r="822" spans="1:18" ht="15.75" customHeight="1" x14ac:dyDescent="0.35">
      <c r="A822" s="37"/>
      <c r="B822" s="37"/>
      <c r="C822" s="37"/>
      <c r="D822" s="37"/>
      <c r="E822" s="37"/>
      <c r="F822" s="38"/>
      <c r="G822" s="37"/>
      <c r="H822" s="239"/>
      <c r="I822" s="37"/>
      <c r="J822" s="37"/>
      <c r="K822" s="37"/>
      <c r="L822" s="37"/>
      <c r="M822" s="37"/>
      <c r="N822" s="37"/>
      <c r="O822" s="37"/>
      <c r="P822" s="37"/>
      <c r="Q822" s="37"/>
      <c r="R822" s="37"/>
    </row>
    <row r="823" spans="1:18" ht="15.75" customHeight="1" x14ac:dyDescent="0.35">
      <c r="A823" s="37"/>
      <c r="B823" s="37"/>
      <c r="C823" s="37"/>
      <c r="D823" s="37"/>
      <c r="E823" s="37"/>
      <c r="F823" s="38"/>
      <c r="G823" s="37"/>
      <c r="H823" s="239"/>
      <c r="I823" s="37"/>
      <c r="J823" s="37"/>
      <c r="K823" s="37"/>
      <c r="L823" s="37"/>
      <c r="M823" s="37"/>
      <c r="N823" s="37"/>
      <c r="O823" s="37"/>
      <c r="P823" s="37"/>
      <c r="Q823" s="37"/>
      <c r="R823" s="37"/>
    </row>
    <row r="824" spans="1:18" ht="15.75" customHeight="1" x14ac:dyDescent="0.35">
      <c r="A824" s="37"/>
      <c r="B824" s="37"/>
      <c r="C824" s="37"/>
      <c r="D824" s="37"/>
      <c r="E824" s="37"/>
      <c r="F824" s="38"/>
      <c r="G824" s="37"/>
      <c r="H824" s="239"/>
      <c r="I824" s="37"/>
      <c r="J824" s="37"/>
      <c r="K824" s="37"/>
      <c r="L824" s="37"/>
      <c r="M824" s="37"/>
      <c r="N824" s="37"/>
      <c r="O824" s="37"/>
      <c r="P824" s="37"/>
      <c r="Q824" s="37"/>
      <c r="R824" s="37"/>
    </row>
    <row r="825" spans="1:18" ht="15.75" customHeight="1" x14ac:dyDescent="0.35">
      <c r="A825" s="37"/>
      <c r="B825" s="37"/>
      <c r="C825" s="37"/>
      <c r="D825" s="37"/>
      <c r="E825" s="37"/>
      <c r="F825" s="38"/>
      <c r="G825" s="37"/>
      <c r="H825" s="239"/>
      <c r="I825" s="37"/>
      <c r="J825" s="37"/>
      <c r="K825" s="37"/>
      <c r="L825" s="37"/>
      <c r="M825" s="37"/>
      <c r="N825" s="37"/>
      <c r="O825" s="37"/>
      <c r="P825" s="37"/>
      <c r="Q825" s="37"/>
      <c r="R825" s="37"/>
    </row>
    <row r="826" spans="1:18" ht="15.75" customHeight="1" x14ac:dyDescent="0.35">
      <c r="A826" s="37"/>
      <c r="B826" s="37"/>
      <c r="C826" s="37"/>
      <c r="D826" s="37"/>
      <c r="E826" s="37"/>
      <c r="F826" s="38"/>
      <c r="G826" s="37"/>
      <c r="H826" s="239"/>
      <c r="I826" s="37"/>
      <c r="J826" s="37"/>
      <c r="K826" s="37"/>
      <c r="L826" s="37"/>
      <c r="M826" s="37"/>
      <c r="N826" s="37"/>
      <c r="O826" s="37"/>
      <c r="P826" s="37"/>
      <c r="Q826" s="37"/>
      <c r="R826" s="37"/>
    </row>
    <row r="827" spans="1:18" ht="15.75" customHeight="1" x14ac:dyDescent="0.35">
      <c r="A827" s="37"/>
      <c r="B827" s="37"/>
      <c r="C827" s="37"/>
      <c r="D827" s="37"/>
      <c r="E827" s="37"/>
      <c r="F827" s="38"/>
      <c r="G827" s="37"/>
      <c r="H827" s="239"/>
      <c r="I827" s="37"/>
      <c r="J827" s="37"/>
      <c r="K827" s="37"/>
      <c r="L827" s="37"/>
      <c r="M827" s="37"/>
      <c r="N827" s="37"/>
      <c r="O827" s="37"/>
      <c r="P827" s="37"/>
      <c r="Q827" s="37"/>
      <c r="R827" s="37"/>
    </row>
    <row r="828" spans="1:18" ht="15.75" customHeight="1" x14ac:dyDescent="0.35">
      <c r="A828" s="37"/>
      <c r="B828" s="37"/>
      <c r="C828" s="37"/>
      <c r="D828" s="37"/>
      <c r="E828" s="37"/>
      <c r="F828" s="38"/>
      <c r="G828" s="37"/>
      <c r="H828" s="239"/>
      <c r="I828" s="37"/>
      <c r="J828" s="37"/>
      <c r="K828" s="37"/>
      <c r="L828" s="37"/>
      <c r="M828" s="37"/>
      <c r="N828" s="37"/>
      <c r="O828" s="37"/>
      <c r="P828" s="37"/>
      <c r="Q828" s="37"/>
      <c r="R828" s="37"/>
    </row>
    <row r="829" spans="1:18" ht="15.75" customHeight="1" x14ac:dyDescent="0.35">
      <c r="A829" s="37"/>
      <c r="B829" s="37"/>
      <c r="C829" s="37"/>
      <c r="D829" s="37"/>
      <c r="E829" s="37"/>
      <c r="F829" s="38"/>
      <c r="G829" s="37"/>
      <c r="H829" s="239"/>
      <c r="I829" s="37"/>
      <c r="J829" s="37"/>
      <c r="K829" s="37"/>
      <c r="L829" s="37"/>
      <c r="M829" s="37"/>
      <c r="N829" s="37"/>
      <c r="O829" s="37"/>
      <c r="P829" s="37"/>
      <c r="Q829" s="37"/>
      <c r="R829" s="37"/>
    </row>
    <row r="830" spans="1:18" ht="15.75" customHeight="1" x14ac:dyDescent="0.35">
      <c r="A830" s="37"/>
      <c r="B830" s="37"/>
      <c r="C830" s="37"/>
      <c r="D830" s="37"/>
      <c r="E830" s="37"/>
      <c r="F830" s="38"/>
      <c r="G830" s="37"/>
      <c r="H830" s="239"/>
      <c r="I830" s="37"/>
      <c r="J830" s="37"/>
      <c r="K830" s="37"/>
      <c r="L830" s="37"/>
      <c r="M830" s="37"/>
      <c r="N830" s="37"/>
      <c r="O830" s="37"/>
      <c r="P830" s="37"/>
      <c r="Q830" s="37"/>
      <c r="R830" s="37"/>
    </row>
    <row r="831" spans="1:18" ht="15.75" customHeight="1" x14ac:dyDescent="0.35">
      <c r="A831" s="37"/>
      <c r="B831" s="37"/>
      <c r="C831" s="37"/>
      <c r="D831" s="37"/>
      <c r="E831" s="37"/>
      <c r="F831" s="38"/>
      <c r="G831" s="37"/>
      <c r="H831" s="239"/>
      <c r="I831" s="37"/>
      <c r="J831" s="37"/>
      <c r="K831" s="37"/>
      <c r="L831" s="37"/>
      <c r="M831" s="37"/>
      <c r="N831" s="37"/>
      <c r="O831" s="37"/>
      <c r="P831" s="37"/>
      <c r="Q831" s="37"/>
      <c r="R831" s="37"/>
    </row>
    <row r="832" spans="1:18" ht="15.75" customHeight="1" x14ac:dyDescent="0.35">
      <c r="A832" s="37"/>
      <c r="B832" s="37"/>
      <c r="C832" s="37"/>
      <c r="D832" s="37"/>
      <c r="E832" s="37"/>
      <c r="F832" s="38"/>
      <c r="G832" s="37"/>
      <c r="H832" s="239"/>
      <c r="I832" s="37"/>
      <c r="J832" s="37"/>
      <c r="K832" s="37"/>
      <c r="L832" s="37"/>
      <c r="M832" s="37"/>
      <c r="N832" s="37"/>
      <c r="O832" s="37"/>
      <c r="P832" s="37"/>
      <c r="Q832" s="37"/>
      <c r="R832" s="37"/>
    </row>
    <row r="833" spans="1:18" ht="15.75" customHeight="1" x14ac:dyDescent="0.35">
      <c r="A833" s="37"/>
      <c r="B833" s="37"/>
      <c r="C833" s="37"/>
      <c r="D833" s="37"/>
      <c r="E833" s="37"/>
      <c r="F833" s="38"/>
      <c r="G833" s="37"/>
      <c r="H833" s="239"/>
      <c r="I833" s="37"/>
      <c r="J833" s="37"/>
      <c r="K833" s="37"/>
      <c r="L833" s="37"/>
      <c r="M833" s="37"/>
      <c r="N833" s="37"/>
      <c r="O833" s="37"/>
      <c r="P833" s="37"/>
      <c r="Q833" s="37"/>
      <c r="R833" s="37"/>
    </row>
    <row r="834" spans="1:18" ht="15.75" customHeight="1" x14ac:dyDescent="0.35">
      <c r="A834" s="37"/>
      <c r="B834" s="37"/>
      <c r="C834" s="37"/>
      <c r="D834" s="37"/>
      <c r="E834" s="37"/>
      <c r="F834" s="38"/>
      <c r="G834" s="37"/>
      <c r="H834" s="239"/>
      <c r="I834" s="37"/>
      <c r="J834" s="37"/>
      <c r="K834" s="37"/>
      <c r="L834" s="37"/>
      <c r="M834" s="37"/>
      <c r="N834" s="37"/>
      <c r="O834" s="37"/>
      <c r="P834" s="37"/>
      <c r="Q834" s="37"/>
      <c r="R834" s="37"/>
    </row>
    <row r="835" spans="1:18" ht="15.75" customHeight="1" x14ac:dyDescent="0.35">
      <c r="A835" s="37"/>
      <c r="B835" s="37"/>
      <c r="C835" s="37"/>
      <c r="D835" s="37"/>
      <c r="E835" s="37"/>
      <c r="F835" s="38"/>
      <c r="G835" s="37"/>
      <c r="H835" s="239"/>
      <c r="I835" s="37"/>
      <c r="J835" s="37"/>
      <c r="K835" s="37"/>
      <c r="L835" s="37"/>
      <c r="M835" s="37"/>
      <c r="N835" s="37"/>
      <c r="O835" s="37"/>
      <c r="P835" s="37"/>
      <c r="Q835" s="37"/>
      <c r="R835" s="37"/>
    </row>
    <row r="836" spans="1:18" ht="15.75" customHeight="1" x14ac:dyDescent="0.35">
      <c r="A836" s="37"/>
      <c r="B836" s="37"/>
      <c r="C836" s="37"/>
      <c r="D836" s="37"/>
      <c r="E836" s="37"/>
      <c r="F836" s="38"/>
      <c r="G836" s="37"/>
      <c r="H836" s="239"/>
      <c r="I836" s="37"/>
      <c r="J836" s="37"/>
      <c r="K836" s="37"/>
      <c r="L836" s="37"/>
      <c r="M836" s="37"/>
      <c r="N836" s="37"/>
      <c r="O836" s="37"/>
      <c r="P836" s="37"/>
      <c r="Q836" s="37"/>
      <c r="R836" s="37"/>
    </row>
    <row r="837" spans="1:18" ht="15.75" customHeight="1" x14ac:dyDescent="0.35">
      <c r="A837" s="37"/>
      <c r="B837" s="37"/>
      <c r="C837" s="37"/>
      <c r="D837" s="37"/>
      <c r="E837" s="37"/>
      <c r="F837" s="38"/>
      <c r="G837" s="37"/>
      <c r="H837" s="239"/>
      <c r="I837" s="37"/>
      <c r="J837" s="37"/>
      <c r="K837" s="37"/>
      <c r="L837" s="37"/>
      <c r="M837" s="37"/>
      <c r="N837" s="37"/>
      <c r="O837" s="37"/>
      <c r="P837" s="37"/>
      <c r="Q837" s="37"/>
      <c r="R837" s="37"/>
    </row>
    <row r="838" spans="1:18" ht="15.75" customHeight="1" x14ac:dyDescent="0.35">
      <c r="A838" s="37"/>
      <c r="B838" s="37"/>
      <c r="C838" s="37"/>
      <c r="D838" s="37"/>
      <c r="E838" s="37"/>
      <c r="F838" s="38"/>
      <c r="G838" s="37"/>
      <c r="H838" s="239"/>
      <c r="I838" s="37"/>
      <c r="J838" s="37"/>
      <c r="K838" s="37"/>
      <c r="L838" s="37"/>
      <c r="M838" s="37"/>
      <c r="N838" s="37"/>
      <c r="O838" s="37"/>
      <c r="P838" s="37"/>
      <c r="Q838" s="37"/>
      <c r="R838" s="37"/>
    </row>
    <row r="839" spans="1:18" ht="15.75" customHeight="1" x14ac:dyDescent="0.35">
      <c r="A839" s="37"/>
      <c r="B839" s="37"/>
      <c r="C839" s="37"/>
      <c r="D839" s="37"/>
      <c r="E839" s="37"/>
      <c r="F839" s="38"/>
      <c r="G839" s="37"/>
      <c r="H839" s="239"/>
      <c r="I839" s="37"/>
      <c r="J839" s="37"/>
      <c r="K839" s="37"/>
      <c r="L839" s="37"/>
      <c r="M839" s="37"/>
      <c r="N839" s="37"/>
      <c r="O839" s="37"/>
      <c r="P839" s="37"/>
      <c r="Q839" s="37"/>
      <c r="R839" s="37"/>
    </row>
    <row r="840" spans="1:18" ht="15.75" customHeight="1" x14ac:dyDescent="0.35">
      <c r="A840" s="37"/>
      <c r="B840" s="37"/>
      <c r="C840" s="37"/>
      <c r="D840" s="37"/>
      <c r="E840" s="37"/>
      <c r="F840" s="38"/>
      <c r="G840" s="37"/>
      <c r="H840" s="239"/>
      <c r="I840" s="37"/>
      <c r="J840" s="37"/>
      <c r="K840" s="37"/>
      <c r="L840" s="37"/>
      <c r="M840" s="37"/>
      <c r="N840" s="37"/>
      <c r="O840" s="37"/>
      <c r="P840" s="37"/>
      <c r="Q840" s="37"/>
      <c r="R840" s="37"/>
    </row>
    <row r="841" spans="1:18" ht="15.75" customHeight="1" x14ac:dyDescent="0.35">
      <c r="A841" s="37"/>
      <c r="B841" s="37"/>
      <c r="C841" s="37"/>
      <c r="D841" s="37"/>
      <c r="E841" s="37"/>
      <c r="F841" s="38"/>
      <c r="G841" s="37"/>
      <c r="H841" s="239"/>
      <c r="I841" s="37"/>
      <c r="J841" s="37"/>
      <c r="K841" s="37"/>
      <c r="L841" s="37"/>
      <c r="M841" s="37"/>
      <c r="N841" s="37"/>
      <c r="O841" s="37"/>
      <c r="P841" s="37"/>
      <c r="Q841" s="37"/>
      <c r="R841" s="37"/>
    </row>
    <row r="842" spans="1:18" ht="15.75" customHeight="1" x14ac:dyDescent="0.35">
      <c r="A842" s="37"/>
      <c r="B842" s="37"/>
      <c r="C842" s="37"/>
      <c r="D842" s="37"/>
      <c r="E842" s="37"/>
      <c r="F842" s="38"/>
      <c r="G842" s="37"/>
      <c r="H842" s="239"/>
      <c r="I842" s="37"/>
      <c r="J842" s="37"/>
      <c r="K842" s="37"/>
      <c r="L842" s="37"/>
      <c r="M842" s="37"/>
      <c r="N842" s="37"/>
      <c r="O842" s="37"/>
      <c r="P842" s="37"/>
      <c r="Q842" s="37"/>
      <c r="R842" s="37"/>
    </row>
    <row r="843" spans="1:18" ht="15.75" customHeight="1" x14ac:dyDescent="0.35">
      <c r="A843" s="37"/>
      <c r="B843" s="37"/>
      <c r="C843" s="37"/>
      <c r="D843" s="37"/>
      <c r="E843" s="37"/>
      <c r="F843" s="38"/>
      <c r="G843" s="37"/>
      <c r="H843" s="239"/>
      <c r="I843" s="37"/>
      <c r="J843" s="37"/>
      <c r="K843" s="37"/>
      <c r="L843" s="37"/>
      <c r="M843" s="37"/>
      <c r="N843" s="37"/>
      <c r="O843" s="37"/>
      <c r="P843" s="37"/>
      <c r="Q843" s="37"/>
      <c r="R843" s="37"/>
    </row>
    <row r="844" spans="1:18" ht="15.75" customHeight="1" x14ac:dyDescent="0.35">
      <c r="A844" s="37"/>
      <c r="B844" s="37"/>
      <c r="C844" s="37"/>
      <c r="D844" s="37"/>
      <c r="E844" s="37"/>
      <c r="F844" s="38"/>
      <c r="G844" s="37"/>
      <c r="H844" s="239"/>
      <c r="I844" s="37"/>
      <c r="J844" s="37"/>
      <c r="K844" s="37"/>
      <c r="L844" s="37"/>
      <c r="M844" s="37"/>
      <c r="N844" s="37"/>
      <c r="O844" s="37"/>
      <c r="P844" s="37"/>
      <c r="Q844" s="37"/>
      <c r="R844" s="37"/>
    </row>
    <row r="845" spans="1:18" ht="15.75" customHeight="1" x14ac:dyDescent="0.35">
      <c r="A845" s="37"/>
      <c r="B845" s="37"/>
      <c r="C845" s="37"/>
      <c r="D845" s="37"/>
      <c r="E845" s="37"/>
      <c r="F845" s="38"/>
      <c r="G845" s="37"/>
      <c r="H845" s="239"/>
      <c r="I845" s="37"/>
      <c r="J845" s="37"/>
      <c r="K845" s="37"/>
      <c r="L845" s="37"/>
      <c r="M845" s="37"/>
      <c r="N845" s="37"/>
      <c r="O845" s="37"/>
      <c r="P845" s="37"/>
      <c r="Q845" s="37"/>
      <c r="R845" s="37"/>
    </row>
    <row r="846" spans="1:18" ht="15.75" customHeight="1" x14ac:dyDescent="0.35">
      <c r="A846" s="37"/>
      <c r="B846" s="37"/>
      <c r="C846" s="37"/>
      <c r="D846" s="37"/>
      <c r="E846" s="37"/>
      <c r="F846" s="38"/>
      <c r="G846" s="37"/>
      <c r="H846" s="239"/>
      <c r="I846" s="37"/>
      <c r="J846" s="37"/>
      <c r="K846" s="37"/>
      <c r="L846" s="37"/>
      <c r="M846" s="37"/>
      <c r="N846" s="37"/>
      <c r="O846" s="37"/>
      <c r="P846" s="37"/>
      <c r="Q846" s="37"/>
      <c r="R846" s="37"/>
    </row>
    <row r="847" spans="1:18" ht="15.75" customHeight="1" x14ac:dyDescent="0.35">
      <c r="A847" s="37"/>
      <c r="B847" s="37"/>
      <c r="C847" s="37"/>
      <c r="D847" s="37"/>
      <c r="E847" s="37"/>
      <c r="F847" s="38"/>
      <c r="G847" s="37"/>
      <c r="H847" s="239"/>
      <c r="I847" s="37"/>
      <c r="J847" s="37"/>
      <c r="K847" s="37"/>
      <c r="L847" s="37"/>
      <c r="M847" s="37"/>
      <c r="N847" s="37"/>
      <c r="O847" s="37"/>
      <c r="P847" s="37"/>
      <c r="Q847" s="37"/>
      <c r="R847" s="37"/>
    </row>
    <row r="848" spans="1:18" ht="15.75" customHeight="1" x14ac:dyDescent="0.35">
      <c r="A848" s="37"/>
      <c r="B848" s="37"/>
      <c r="C848" s="37"/>
      <c r="D848" s="37"/>
      <c r="E848" s="37"/>
      <c r="F848" s="38"/>
      <c r="G848" s="37"/>
      <c r="H848" s="239"/>
      <c r="I848" s="37"/>
      <c r="J848" s="37"/>
      <c r="K848" s="37"/>
      <c r="L848" s="37"/>
      <c r="M848" s="37"/>
      <c r="N848" s="37"/>
      <c r="O848" s="37"/>
      <c r="P848" s="37"/>
      <c r="Q848" s="37"/>
      <c r="R848" s="37"/>
    </row>
    <row r="849" spans="1:18" ht="15.75" customHeight="1" x14ac:dyDescent="0.35">
      <c r="A849" s="37"/>
      <c r="B849" s="37"/>
      <c r="C849" s="37"/>
      <c r="D849" s="37"/>
      <c r="E849" s="37"/>
      <c r="F849" s="38"/>
      <c r="G849" s="37"/>
      <c r="H849" s="239"/>
      <c r="I849" s="37"/>
      <c r="J849" s="37"/>
      <c r="K849" s="37"/>
      <c r="L849" s="37"/>
      <c r="M849" s="37"/>
      <c r="N849" s="37"/>
      <c r="O849" s="37"/>
      <c r="P849" s="37"/>
      <c r="Q849" s="37"/>
      <c r="R849" s="37"/>
    </row>
    <row r="850" spans="1:18" ht="15.75" customHeight="1" x14ac:dyDescent="0.35">
      <c r="A850" s="37"/>
      <c r="B850" s="37"/>
      <c r="C850" s="37"/>
      <c r="D850" s="37"/>
      <c r="E850" s="37"/>
      <c r="F850" s="38"/>
      <c r="G850" s="37"/>
      <c r="H850" s="239"/>
      <c r="I850" s="37"/>
      <c r="J850" s="37"/>
      <c r="K850" s="37"/>
      <c r="L850" s="37"/>
      <c r="M850" s="37"/>
      <c r="N850" s="37"/>
      <c r="O850" s="37"/>
      <c r="P850" s="37"/>
      <c r="Q850" s="37"/>
      <c r="R850" s="37"/>
    </row>
    <row r="851" spans="1:18" ht="15.75" customHeight="1" x14ac:dyDescent="0.35">
      <c r="A851" s="37"/>
      <c r="B851" s="37"/>
      <c r="C851" s="37"/>
      <c r="D851" s="37"/>
      <c r="E851" s="37"/>
      <c r="F851" s="38"/>
      <c r="G851" s="37"/>
      <c r="H851" s="239"/>
      <c r="I851" s="37"/>
      <c r="J851" s="37"/>
      <c r="K851" s="37"/>
      <c r="L851" s="37"/>
      <c r="M851" s="37"/>
      <c r="N851" s="37"/>
      <c r="O851" s="37"/>
      <c r="P851" s="37"/>
      <c r="Q851" s="37"/>
      <c r="R851" s="37"/>
    </row>
    <row r="852" spans="1:18" ht="15.75" customHeight="1" x14ac:dyDescent="0.35">
      <c r="A852" s="37"/>
      <c r="B852" s="37"/>
      <c r="C852" s="37"/>
      <c r="D852" s="37"/>
      <c r="E852" s="37"/>
      <c r="F852" s="38"/>
      <c r="G852" s="37"/>
      <c r="H852" s="239"/>
      <c r="I852" s="37"/>
      <c r="J852" s="37"/>
      <c r="K852" s="37"/>
      <c r="L852" s="37"/>
      <c r="M852" s="37"/>
      <c r="N852" s="37"/>
      <c r="O852" s="37"/>
      <c r="P852" s="37"/>
      <c r="Q852" s="37"/>
      <c r="R852" s="37"/>
    </row>
    <row r="853" spans="1:18" ht="15.75" customHeight="1" x14ac:dyDescent="0.35">
      <c r="A853" s="37"/>
      <c r="B853" s="37"/>
      <c r="C853" s="37"/>
      <c r="D853" s="37"/>
      <c r="E853" s="37"/>
      <c r="F853" s="38"/>
      <c r="G853" s="37"/>
      <c r="H853" s="239"/>
      <c r="I853" s="37"/>
      <c r="J853" s="37"/>
      <c r="K853" s="37"/>
      <c r="L853" s="37"/>
      <c r="M853" s="37"/>
      <c r="N853" s="37"/>
      <c r="O853" s="37"/>
      <c r="P853" s="37"/>
      <c r="Q853" s="37"/>
      <c r="R853" s="37"/>
    </row>
    <row r="854" spans="1:18" ht="15.75" customHeight="1" x14ac:dyDescent="0.35">
      <c r="A854" s="37"/>
      <c r="B854" s="37"/>
      <c r="C854" s="37"/>
      <c r="D854" s="37"/>
      <c r="E854" s="37"/>
      <c r="F854" s="38"/>
      <c r="G854" s="37"/>
      <c r="H854" s="239"/>
      <c r="I854" s="37"/>
      <c r="J854" s="37"/>
      <c r="K854" s="37"/>
      <c r="L854" s="37"/>
      <c r="M854" s="37"/>
      <c r="N854" s="37"/>
      <c r="O854" s="37"/>
      <c r="P854" s="37"/>
      <c r="Q854" s="37"/>
      <c r="R854" s="37"/>
    </row>
    <row r="855" spans="1:18" ht="15.75" customHeight="1" x14ac:dyDescent="0.35">
      <c r="A855" s="37"/>
      <c r="B855" s="37"/>
      <c r="C855" s="37"/>
      <c r="D855" s="37"/>
      <c r="E855" s="37"/>
      <c r="F855" s="38"/>
      <c r="G855" s="37"/>
      <c r="H855" s="239"/>
      <c r="I855" s="37"/>
      <c r="J855" s="37"/>
      <c r="K855" s="37"/>
      <c r="L855" s="37"/>
      <c r="M855" s="37"/>
      <c r="N855" s="37"/>
      <c r="O855" s="37"/>
      <c r="P855" s="37"/>
      <c r="Q855" s="37"/>
      <c r="R855" s="37"/>
    </row>
    <row r="856" spans="1:18" ht="15.75" customHeight="1" x14ac:dyDescent="0.35">
      <c r="A856" s="37"/>
      <c r="B856" s="37"/>
      <c r="C856" s="37"/>
      <c r="D856" s="37"/>
      <c r="E856" s="37"/>
      <c r="F856" s="38"/>
      <c r="G856" s="37"/>
      <c r="H856" s="239"/>
      <c r="I856" s="37"/>
      <c r="J856" s="37"/>
      <c r="K856" s="37"/>
      <c r="L856" s="37"/>
      <c r="M856" s="37"/>
      <c r="N856" s="37"/>
      <c r="O856" s="37"/>
      <c r="P856" s="37"/>
      <c r="Q856" s="37"/>
      <c r="R856" s="37"/>
    </row>
    <row r="857" spans="1:18" ht="15.75" customHeight="1" x14ac:dyDescent="0.35">
      <c r="A857" s="37"/>
      <c r="B857" s="37"/>
      <c r="C857" s="37"/>
      <c r="D857" s="37"/>
      <c r="E857" s="37"/>
      <c r="F857" s="38"/>
      <c r="G857" s="37"/>
      <c r="H857" s="239"/>
      <c r="I857" s="37"/>
      <c r="J857" s="37"/>
      <c r="K857" s="37"/>
      <c r="L857" s="37"/>
      <c r="M857" s="37"/>
      <c r="N857" s="37"/>
      <c r="O857" s="37"/>
      <c r="P857" s="37"/>
      <c r="Q857" s="37"/>
      <c r="R857" s="37"/>
    </row>
    <row r="858" spans="1:18" ht="15.75" customHeight="1" x14ac:dyDescent="0.35">
      <c r="A858" s="37"/>
      <c r="B858" s="37"/>
      <c r="C858" s="37"/>
      <c r="D858" s="37"/>
      <c r="E858" s="37"/>
      <c r="F858" s="38"/>
      <c r="G858" s="37"/>
      <c r="H858" s="239"/>
      <c r="I858" s="37"/>
      <c r="J858" s="37"/>
      <c r="K858" s="37"/>
      <c r="L858" s="37"/>
      <c r="M858" s="37"/>
      <c r="N858" s="37"/>
      <c r="O858" s="37"/>
      <c r="P858" s="37"/>
      <c r="Q858" s="37"/>
      <c r="R858" s="37"/>
    </row>
    <row r="859" spans="1:18" ht="15.75" customHeight="1" x14ac:dyDescent="0.35">
      <c r="A859" s="37"/>
      <c r="B859" s="37"/>
      <c r="C859" s="37"/>
      <c r="D859" s="37"/>
      <c r="E859" s="37"/>
      <c r="F859" s="38"/>
      <c r="G859" s="37"/>
      <c r="H859" s="239"/>
      <c r="I859" s="37"/>
      <c r="J859" s="37"/>
      <c r="K859" s="37"/>
      <c r="L859" s="37"/>
      <c r="M859" s="37"/>
      <c r="N859" s="37"/>
      <c r="O859" s="37"/>
      <c r="P859" s="37"/>
      <c r="Q859" s="37"/>
      <c r="R859" s="37"/>
    </row>
    <row r="860" spans="1:18" ht="15.75" customHeight="1" x14ac:dyDescent="0.35">
      <c r="A860" s="37"/>
      <c r="B860" s="37"/>
      <c r="C860" s="37"/>
      <c r="D860" s="37"/>
      <c r="E860" s="37"/>
      <c r="F860" s="38"/>
      <c r="G860" s="37"/>
      <c r="H860" s="239"/>
      <c r="I860" s="37"/>
      <c r="J860" s="37"/>
      <c r="K860" s="37"/>
      <c r="L860" s="37"/>
      <c r="M860" s="37"/>
      <c r="N860" s="37"/>
      <c r="O860" s="37"/>
      <c r="P860" s="37"/>
      <c r="Q860" s="37"/>
      <c r="R860" s="37"/>
    </row>
    <row r="861" spans="1:18" ht="15.75" customHeight="1" x14ac:dyDescent="0.35">
      <c r="A861" s="37"/>
      <c r="B861" s="37"/>
      <c r="C861" s="37"/>
      <c r="D861" s="37"/>
      <c r="E861" s="37"/>
      <c r="F861" s="38"/>
      <c r="G861" s="37"/>
      <c r="H861" s="239"/>
      <c r="I861" s="37"/>
      <c r="J861" s="37"/>
      <c r="K861" s="37"/>
      <c r="L861" s="37"/>
      <c r="M861" s="37"/>
      <c r="N861" s="37"/>
      <c r="O861" s="37"/>
      <c r="P861" s="37"/>
      <c r="Q861" s="37"/>
      <c r="R861" s="37"/>
    </row>
    <row r="862" spans="1:18" ht="15.75" customHeight="1" x14ac:dyDescent="0.35">
      <c r="A862" s="37"/>
      <c r="B862" s="37"/>
      <c r="C862" s="37"/>
      <c r="D862" s="37"/>
      <c r="E862" s="37"/>
      <c r="F862" s="38"/>
      <c r="G862" s="37"/>
      <c r="H862" s="239"/>
      <c r="I862" s="37"/>
      <c r="J862" s="37"/>
      <c r="K862" s="37"/>
      <c r="L862" s="37"/>
      <c r="M862" s="37"/>
      <c r="N862" s="37"/>
      <c r="O862" s="37"/>
      <c r="P862" s="37"/>
      <c r="Q862" s="37"/>
      <c r="R862" s="37"/>
    </row>
    <row r="863" spans="1:18" ht="15.75" customHeight="1" x14ac:dyDescent="0.35">
      <c r="A863" s="37"/>
      <c r="B863" s="37"/>
      <c r="C863" s="37"/>
      <c r="D863" s="37"/>
      <c r="E863" s="37"/>
      <c r="F863" s="38"/>
      <c r="G863" s="37"/>
      <c r="H863" s="239"/>
      <c r="I863" s="37"/>
      <c r="J863" s="37"/>
      <c r="K863" s="37"/>
      <c r="L863" s="37"/>
      <c r="M863" s="37"/>
      <c r="N863" s="37"/>
      <c r="O863" s="37"/>
      <c r="P863" s="37"/>
      <c r="Q863" s="37"/>
      <c r="R863" s="37"/>
    </row>
    <row r="864" spans="1:18" ht="15.75" customHeight="1" x14ac:dyDescent="0.35">
      <c r="A864" s="37"/>
      <c r="B864" s="37"/>
      <c r="C864" s="37"/>
      <c r="D864" s="37"/>
      <c r="E864" s="37"/>
      <c r="F864" s="38"/>
      <c r="G864" s="37"/>
      <c r="H864" s="239"/>
      <c r="I864" s="37"/>
      <c r="J864" s="37"/>
      <c r="K864" s="37"/>
      <c r="L864" s="37"/>
      <c r="M864" s="37"/>
      <c r="N864" s="37"/>
      <c r="O864" s="37"/>
      <c r="P864" s="37"/>
      <c r="Q864" s="37"/>
      <c r="R864" s="37"/>
    </row>
    <row r="865" spans="1:18" ht="15.75" customHeight="1" x14ac:dyDescent="0.35">
      <c r="A865" s="37"/>
      <c r="B865" s="37"/>
      <c r="C865" s="37"/>
      <c r="D865" s="37"/>
      <c r="E865" s="37"/>
      <c r="F865" s="38"/>
      <c r="G865" s="37"/>
      <c r="H865" s="239"/>
      <c r="I865" s="37"/>
      <c r="J865" s="37"/>
      <c r="K865" s="37"/>
      <c r="L865" s="37"/>
      <c r="M865" s="37"/>
      <c r="N865" s="37"/>
      <c r="O865" s="37"/>
      <c r="P865" s="37"/>
      <c r="Q865" s="37"/>
      <c r="R865" s="37"/>
    </row>
    <row r="866" spans="1:18" ht="15.75" customHeight="1" x14ac:dyDescent="0.35">
      <c r="A866" s="37"/>
      <c r="B866" s="37"/>
      <c r="C866" s="37"/>
      <c r="D866" s="37"/>
      <c r="E866" s="37"/>
      <c r="F866" s="38"/>
      <c r="G866" s="37"/>
      <c r="H866" s="239"/>
      <c r="I866" s="37"/>
      <c r="J866" s="37"/>
      <c r="K866" s="37"/>
      <c r="L866" s="37"/>
      <c r="M866" s="37"/>
      <c r="N866" s="37"/>
      <c r="O866" s="37"/>
      <c r="P866" s="37"/>
      <c r="Q866" s="37"/>
      <c r="R866" s="37"/>
    </row>
    <row r="867" spans="1:18" ht="15.75" customHeight="1" x14ac:dyDescent="0.35">
      <c r="A867" s="37"/>
      <c r="B867" s="37"/>
      <c r="C867" s="37"/>
      <c r="D867" s="37"/>
      <c r="E867" s="37"/>
      <c r="F867" s="38"/>
      <c r="G867" s="37"/>
      <c r="H867" s="239"/>
      <c r="I867" s="37"/>
      <c r="J867" s="37"/>
      <c r="K867" s="37"/>
      <c r="L867" s="37"/>
      <c r="M867" s="37"/>
      <c r="N867" s="37"/>
      <c r="O867" s="37"/>
      <c r="P867" s="37"/>
      <c r="Q867" s="37"/>
      <c r="R867" s="37"/>
    </row>
    <row r="868" spans="1:18" ht="15.75" customHeight="1" x14ac:dyDescent="0.35">
      <c r="A868" s="37"/>
      <c r="B868" s="37"/>
      <c r="C868" s="37"/>
      <c r="D868" s="37"/>
      <c r="E868" s="37"/>
      <c r="F868" s="38"/>
      <c r="G868" s="37"/>
      <c r="H868" s="239"/>
      <c r="I868" s="37"/>
      <c r="J868" s="37"/>
      <c r="K868" s="37"/>
      <c r="L868" s="37"/>
      <c r="M868" s="37"/>
      <c r="N868" s="37"/>
      <c r="O868" s="37"/>
      <c r="P868" s="37"/>
      <c r="Q868" s="37"/>
      <c r="R868" s="37"/>
    </row>
    <row r="869" spans="1:18" ht="15.75" customHeight="1" x14ac:dyDescent="0.35">
      <c r="A869" s="37"/>
      <c r="B869" s="37"/>
      <c r="C869" s="37"/>
      <c r="D869" s="37"/>
      <c r="E869" s="37"/>
      <c r="F869" s="38"/>
      <c r="G869" s="37"/>
      <c r="H869" s="239"/>
      <c r="I869" s="37"/>
      <c r="J869" s="37"/>
      <c r="K869" s="37"/>
      <c r="L869" s="37"/>
      <c r="M869" s="37"/>
      <c r="N869" s="37"/>
      <c r="O869" s="37"/>
      <c r="P869" s="37"/>
      <c r="Q869" s="37"/>
      <c r="R869" s="37"/>
    </row>
    <row r="870" spans="1:18" ht="15.75" customHeight="1" x14ac:dyDescent="0.35">
      <c r="A870" s="37"/>
      <c r="B870" s="37"/>
      <c r="C870" s="37"/>
      <c r="D870" s="37"/>
      <c r="E870" s="37"/>
      <c r="F870" s="38"/>
      <c r="G870" s="37"/>
      <c r="H870" s="239"/>
      <c r="I870" s="37"/>
      <c r="J870" s="37"/>
      <c r="K870" s="37"/>
      <c r="L870" s="37"/>
      <c r="M870" s="37"/>
      <c r="N870" s="37"/>
      <c r="O870" s="37"/>
      <c r="P870" s="37"/>
      <c r="Q870" s="37"/>
      <c r="R870" s="37"/>
    </row>
    <row r="871" spans="1:18" ht="15.75" customHeight="1" x14ac:dyDescent="0.35">
      <c r="A871" s="37"/>
      <c r="B871" s="37"/>
      <c r="C871" s="37"/>
      <c r="D871" s="37"/>
      <c r="E871" s="37"/>
      <c r="F871" s="38"/>
      <c r="G871" s="37"/>
      <c r="H871" s="239"/>
      <c r="I871" s="37"/>
      <c r="J871" s="37"/>
      <c r="K871" s="37"/>
      <c r="L871" s="37"/>
      <c r="M871" s="37"/>
      <c r="N871" s="37"/>
      <c r="O871" s="37"/>
      <c r="P871" s="37"/>
      <c r="Q871" s="37"/>
      <c r="R871" s="37"/>
    </row>
    <row r="872" spans="1:18" ht="15.75" customHeight="1" x14ac:dyDescent="0.35">
      <c r="A872" s="37"/>
      <c r="B872" s="37"/>
      <c r="C872" s="37"/>
      <c r="D872" s="37"/>
      <c r="E872" s="37"/>
      <c r="F872" s="38"/>
      <c r="G872" s="37"/>
      <c r="H872" s="239"/>
      <c r="I872" s="37"/>
      <c r="J872" s="37"/>
      <c r="K872" s="37"/>
      <c r="L872" s="37"/>
      <c r="M872" s="37"/>
      <c r="N872" s="37"/>
      <c r="O872" s="37"/>
      <c r="P872" s="37"/>
      <c r="Q872" s="37"/>
      <c r="R872" s="37"/>
    </row>
    <row r="873" spans="1:18" ht="15.75" customHeight="1" x14ac:dyDescent="0.35">
      <c r="A873" s="37"/>
      <c r="B873" s="37"/>
      <c r="C873" s="37"/>
      <c r="D873" s="37"/>
      <c r="E873" s="37"/>
      <c r="F873" s="38"/>
      <c r="G873" s="37"/>
      <c r="H873" s="239"/>
      <c r="I873" s="37"/>
      <c r="J873" s="37"/>
      <c r="K873" s="37"/>
      <c r="L873" s="37"/>
      <c r="M873" s="37"/>
      <c r="N873" s="37"/>
      <c r="O873" s="37"/>
      <c r="P873" s="37"/>
      <c r="Q873" s="37"/>
      <c r="R873" s="37"/>
    </row>
    <row r="874" spans="1:18" ht="15.75" customHeight="1" x14ac:dyDescent="0.35">
      <c r="A874" s="37"/>
      <c r="B874" s="37"/>
      <c r="C874" s="37"/>
      <c r="D874" s="37"/>
      <c r="E874" s="37"/>
      <c r="F874" s="38"/>
      <c r="G874" s="37"/>
      <c r="H874" s="239"/>
      <c r="I874" s="37"/>
      <c r="J874" s="37"/>
      <c r="K874" s="37"/>
      <c r="L874" s="37"/>
      <c r="M874" s="37"/>
      <c r="N874" s="37"/>
      <c r="O874" s="37"/>
      <c r="P874" s="37"/>
      <c r="Q874" s="37"/>
      <c r="R874" s="37"/>
    </row>
    <row r="875" spans="1:18" ht="15.75" customHeight="1" x14ac:dyDescent="0.35">
      <c r="A875" s="37"/>
      <c r="B875" s="37"/>
      <c r="C875" s="37"/>
      <c r="D875" s="37"/>
      <c r="E875" s="37"/>
      <c r="F875" s="38"/>
      <c r="G875" s="37"/>
      <c r="H875" s="239"/>
      <c r="I875" s="37"/>
      <c r="J875" s="37"/>
      <c r="K875" s="37"/>
      <c r="L875" s="37"/>
      <c r="M875" s="37"/>
      <c r="N875" s="37"/>
      <c r="O875" s="37"/>
      <c r="P875" s="37"/>
      <c r="Q875" s="37"/>
      <c r="R875" s="37"/>
    </row>
    <row r="876" spans="1:18" ht="15.75" customHeight="1" x14ac:dyDescent="0.35">
      <c r="A876" s="37"/>
      <c r="B876" s="37"/>
      <c r="C876" s="37"/>
      <c r="D876" s="37"/>
      <c r="E876" s="37"/>
      <c r="F876" s="38"/>
      <c r="G876" s="37"/>
      <c r="H876" s="239"/>
      <c r="I876" s="37"/>
      <c r="J876" s="37"/>
      <c r="K876" s="37"/>
      <c r="L876" s="37"/>
      <c r="M876" s="37"/>
      <c r="N876" s="37"/>
      <c r="O876" s="37"/>
      <c r="P876" s="37"/>
      <c r="Q876" s="37"/>
      <c r="R876" s="37"/>
    </row>
    <row r="877" spans="1:18" ht="15.75" customHeight="1" x14ac:dyDescent="0.35">
      <c r="A877" s="37"/>
      <c r="B877" s="37"/>
      <c r="C877" s="37"/>
      <c r="D877" s="37"/>
      <c r="E877" s="37"/>
      <c r="F877" s="38"/>
      <c r="G877" s="37"/>
      <c r="H877" s="239"/>
      <c r="I877" s="37"/>
      <c r="J877" s="37"/>
      <c r="K877" s="37"/>
      <c r="L877" s="37"/>
      <c r="M877" s="37"/>
      <c r="N877" s="37"/>
      <c r="O877" s="37"/>
      <c r="P877" s="37"/>
      <c r="Q877" s="37"/>
      <c r="R877" s="37"/>
    </row>
    <row r="878" spans="1:18" ht="15.75" customHeight="1" x14ac:dyDescent="0.35">
      <c r="A878" s="37"/>
      <c r="B878" s="37"/>
      <c r="C878" s="37"/>
      <c r="D878" s="37"/>
      <c r="E878" s="37"/>
      <c r="F878" s="38"/>
      <c r="G878" s="37"/>
      <c r="H878" s="239"/>
      <c r="I878" s="37"/>
      <c r="J878" s="37"/>
      <c r="K878" s="37"/>
      <c r="L878" s="37"/>
      <c r="M878" s="37"/>
      <c r="N878" s="37"/>
      <c r="O878" s="37"/>
      <c r="P878" s="37"/>
      <c r="Q878" s="37"/>
      <c r="R878" s="37"/>
    </row>
    <row r="879" spans="1:18" ht="15.75" customHeight="1" x14ac:dyDescent="0.35">
      <c r="A879" s="37"/>
      <c r="B879" s="37"/>
      <c r="C879" s="37"/>
      <c r="D879" s="37"/>
      <c r="E879" s="37"/>
      <c r="F879" s="38"/>
      <c r="G879" s="37"/>
      <c r="H879" s="239"/>
      <c r="I879" s="37"/>
      <c r="J879" s="37"/>
      <c r="K879" s="37"/>
      <c r="L879" s="37"/>
      <c r="M879" s="37"/>
      <c r="N879" s="37"/>
      <c r="O879" s="37"/>
      <c r="P879" s="37"/>
      <c r="Q879" s="37"/>
      <c r="R879" s="37"/>
    </row>
    <row r="880" spans="1:18" ht="15.75" customHeight="1" x14ac:dyDescent="0.35">
      <c r="A880" s="37"/>
      <c r="B880" s="37"/>
      <c r="C880" s="37"/>
      <c r="D880" s="37"/>
      <c r="E880" s="37"/>
      <c r="F880" s="38"/>
      <c r="G880" s="37"/>
      <c r="H880" s="239"/>
      <c r="I880" s="37"/>
      <c r="J880" s="37"/>
      <c r="K880" s="37"/>
      <c r="L880" s="37"/>
      <c r="M880" s="37"/>
      <c r="N880" s="37"/>
      <c r="O880" s="37"/>
      <c r="P880" s="37"/>
      <c r="Q880" s="37"/>
      <c r="R880" s="37"/>
    </row>
    <row r="881" spans="1:18" ht="15.75" customHeight="1" x14ac:dyDescent="0.35">
      <c r="A881" s="37"/>
      <c r="B881" s="37"/>
      <c r="C881" s="37"/>
      <c r="D881" s="37"/>
      <c r="E881" s="37"/>
      <c r="F881" s="38"/>
      <c r="G881" s="37"/>
      <c r="H881" s="239"/>
      <c r="I881" s="37"/>
      <c r="J881" s="37"/>
      <c r="K881" s="37"/>
      <c r="L881" s="37"/>
      <c r="M881" s="37"/>
      <c r="N881" s="37"/>
      <c r="O881" s="37"/>
      <c r="P881" s="37"/>
      <c r="Q881" s="37"/>
      <c r="R881" s="37"/>
    </row>
    <row r="882" spans="1:18" ht="15.75" customHeight="1" x14ac:dyDescent="0.35">
      <c r="A882" s="37"/>
      <c r="B882" s="37"/>
      <c r="C882" s="37"/>
      <c r="D882" s="37"/>
      <c r="E882" s="37"/>
      <c r="F882" s="38"/>
      <c r="G882" s="37"/>
      <c r="H882" s="239"/>
      <c r="I882" s="37"/>
      <c r="J882" s="37"/>
      <c r="K882" s="37"/>
      <c r="L882" s="37"/>
      <c r="M882" s="37"/>
      <c r="N882" s="37"/>
      <c r="O882" s="37"/>
      <c r="P882" s="37"/>
      <c r="Q882" s="37"/>
      <c r="R882" s="37"/>
    </row>
    <row r="883" spans="1:18" ht="15.75" customHeight="1" x14ac:dyDescent="0.35">
      <c r="A883" s="37"/>
      <c r="B883" s="37"/>
      <c r="C883" s="37"/>
      <c r="D883" s="37"/>
      <c r="E883" s="37"/>
      <c r="F883" s="38"/>
      <c r="G883" s="37"/>
      <c r="H883" s="239"/>
      <c r="I883" s="37"/>
      <c r="J883" s="37"/>
      <c r="K883" s="37"/>
      <c r="L883" s="37"/>
      <c r="M883" s="37"/>
      <c r="N883" s="37"/>
      <c r="O883" s="37"/>
      <c r="P883" s="37"/>
      <c r="Q883" s="37"/>
      <c r="R883" s="37"/>
    </row>
    <row r="884" spans="1:18" ht="15.75" customHeight="1" x14ac:dyDescent="0.35">
      <c r="A884" s="37"/>
      <c r="B884" s="37"/>
      <c r="C884" s="37"/>
      <c r="D884" s="37"/>
      <c r="E884" s="37"/>
      <c r="F884" s="38"/>
      <c r="G884" s="37"/>
      <c r="H884" s="239"/>
      <c r="I884" s="37"/>
      <c r="J884" s="37"/>
      <c r="K884" s="37"/>
      <c r="L884" s="37"/>
      <c r="M884" s="37"/>
      <c r="N884" s="37"/>
      <c r="O884" s="37"/>
      <c r="P884" s="37"/>
      <c r="Q884" s="37"/>
      <c r="R884" s="37"/>
    </row>
    <row r="885" spans="1:18" ht="15.75" customHeight="1" x14ac:dyDescent="0.35">
      <c r="A885" s="37"/>
      <c r="B885" s="37"/>
      <c r="C885" s="37"/>
      <c r="D885" s="37"/>
      <c r="E885" s="37"/>
      <c r="F885" s="38"/>
      <c r="G885" s="37"/>
      <c r="H885" s="239"/>
      <c r="I885" s="37"/>
      <c r="J885" s="37"/>
      <c r="K885" s="37"/>
      <c r="L885" s="37"/>
      <c r="M885" s="37"/>
      <c r="N885" s="37"/>
      <c r="O885" s="37"/>
      <c r="P885" s="37"/>
      <c r="Q885" s="37"/>
      <c r="R885" s="37"/>
    </row>
    <row r="886" spans="1:18" ht="15.75" customHeight="1" x14ac:dyDescent="0.35">
      <c r="A886" s="37"/>
      <c r="B886" s="37"/>
      <c r="C886" s="37"/>
      <c r="D886" s="37"/>
      <c r="E886" s="37"/>
      <c r="F886" s="38"/>
      <c r="G886" s="37"/>
      <c r="H886" s="239"/>
      <c r="I886" s="37"/>
      <c r="J886" s="37"/>
      <c r="K886" s="37"/>
      <c r="L886" s="37"/>
      <c r="M886" s="37"/>
      <c r="N886" s="37"/>
      <c r="O886" s="37"/>
      <c r="P886" s="37"/>
      <c r="Q886" s="37"/>
      <c r="R886" s="37"/>
    </row>
    <row r="887" spans="1:18" ht="15.75" customHeight="1" x14ac:dyDescent="0.35">
      <c r="A887" s="37"/>
      <c r="B887" s="37"/>
      <c r="C887" s="37"/>
      <c r="D887" s="37"/>
      <c r="E887" s="37"/>
      <c r="F887" s="38"/>
      <c r="G887" s="37"/>
      <c r="H887" s="239"/>
      <c r="I887" s="37"/>
      <c r="J887" s="37"/>
      <c r="K887" s="37"/>
      <c r="L887" s="37"/>
      <c r="M887" s="37"/>
      <c r="N887" s="37"/>
      <c r="O887" s="37"/>
      <c r="P887" s="37"/>
      <c r="Q887" s="37"/>
      <c r="R887" s="37"/>
    </row>
    <row r="888" spans="1:18" ht="15.75" customHeight="1" x14ac:dyDescent="0.35">
      <c r="A888" s="37"/>
      <c r="B888" s="37"/>
      <c r="C888" s="37"/>
      <c r="D888" s="37"/>
      <c r="E888" s="37"/>
      <c r="F888" s="38"/>
      <c r="G888" s="37"/>
      <c r="H888" s="239"/>
      <c r="I888" s="37"/>
      <c r="J888" s="37"/>
      <c r="K888" s="37"/>
      <c r="L888" s="37"/>
      <c r="M888" s="37"/>
      <c r="N888" s="37"/>
      <c r="O888" s="37"/>
      <c r="P888" s="37"/>
      <c r="Q888" s="37"/>
      <c r="R888" s="37"/>
    </row>
    <row r="889" spans="1:18" ht="15.75" customHeight="1" x14ac:dyDescent="0.35">
      <c r="A889" s="37"/>
      <c r="B889" s="37"/>
      <c r="C889" s="37"/>
      <c r="D889" s="37"/>
      <c r="E889" s="37"/>
      <c r="F889" s="38"/>
      <c r="G889" s="37"/>
      <c r="H889" s="239"/>
      <c r="I889" s="37"/>
      <c r="J889" s="37"/>
      <c r="K889" s="37"/>
      <c r="L889" s="37"/>
      <c r="M889" s="37"/>
      <c r="N889" s="37"/>
      <c r="O889" s="37"/>
      <c r="P889" s="37"/>
      <c r="Q889" s="37"/>
      <c r="R889" s="37"/>
    </row>
    <row r="890" spans="1:18" ht="15.75" customHeight="1" x14ac:dyDescent="0.35">
      <c r="A890" s="37"/>
      <c r="B890" s="37"/>
      <c r="C890" s="37"/>
      <c r="D890" s="37"/>
      <c r="E890" s="37"/>
      <c r="F890" s="38"/>
      <c r="G890" s="37"/>
      <c r="H890" s="239"/>
      <c r="I890" s="37"/>
      <c r="J890" s="37"/>
      <c r="K890" s="37"/>
      <c r="L890" s="37"/>
      <c r="M890" s="37"/>
      <c r="N890" s="37"/>
      <c r="O890" s="37"/>
      <c r="P890" s="37"/>
      <c r="Q890" s="37"/>
      <c r="R890" s="37"/>
    </row>
    <row r="891" spans="1:18" ht="15.75" customHeight="1" x14ac:dyDescent="0.35">
      <c r="A891" s="37"/>
      <c r="B891" s="37"/>
      <c r="C891" s="37"/>
      <c r="D891" s="37"/>
      <c r="E891" s="37"/>
      <c r="F891" s="38"/>
      <c r="G891" s="37"/>
      <c r="H891" s="239"/>
      <c r="I891" s="37"/>
      <c r="J891" s="37"/>
      <c r="K891" s="37"/>
      <c r="L891" s="37"/>
      <c r="M891" s="37"/>
      <c r="N891" s="37"/>
      <c r="O891" s="37"/>
      <c r="P891" s="37"/>
      <c r="Q891" s="37"/>
      <c r="R891" s="37"/>
    </row>
    <row r="892" spans="1:18" ht="15.75" customHeight="1" x14ac:dyDescent="0.35">
      <c r="A892" s="37"/>
      <c r="B892" s="37"/>
      <c r="C892" s="37"/>
      <c r="D892" s="37"/>
      <c r="E892" s="37"/>
      <c r="F892" s="38"/>
      <c r="G892" s="37"/>
      <c r="H892" s="239"/>
      <c r="I892" s="37"/>
      <c r="J892" s="37"/>
      <c r="K892" s="37"/>
      <c r="L892" s="37"/>
      <c r="M892" s="37"/>
      <c r="N892" s="37"/>
      <c r="O892" s="37"/>
      <c r="P892" s="37"/>
      <c r="Q892" s="37"/>
      <c r="R892" s="37"/>
    </row>
    <row r="893" spans="1:18" ht="15.75" customHeight="1" x14ac:dyDescent="0.35">
      <c r="A893" s="37"/>
      <c r="B893" s="37"/>
      <c r="C893" s="37"/>
      <c r="D893" s="37"/>
      <c r="E893" s="37"/>
      <c r="F893" s="38"/>
      <c r="G893" s="37"/>
      <c r="H893" s="239"/>
      <c r="I893" s="37"/>
      <c r="J893" s="37"/>
      <c r="K893" s="37"/>
      <c r="L893" s="37"/>
      <c r="M893" s="37"/>
      <c r="N893" s="37"/>
      <c r="O893" s="37"/>
      <c r="P893" s="37"/>
      <c r="Q893" s="37"/>
      <c r="R893" s="37"/>
    </row>
    <row r="894" spans="1:18" ht="15.75" customHeight="1" x14ac:dyDescent="0.35">
      <c r="A894" s="37"/>
      <c r="B894" s="37"/>
      <c r="C894" s="37"/>
      <c r="D894" s="37"/>
      <c r="E894" s="37"/>
      <c r="F894" s="38"/>
      <c r="G894" s="37"/>
      <c r="H894" s="239"/>
      <c r="I894" s="37"/>
      <c r="J894" s="37"/>
      <c r="K894" s="37"/>
      <c r="L894" s="37"/>
      <c r="M894" s="37"/>
      <c r="N894" s="37"/>
      <c r="O894" s="37"/>
      <c r="P894" s="37"/>
      <c r="Q894" s="37"/>
      <c r="R894" s="37"/>
    </row>
    <row r="895" spans="1:18" ht="15.75" customHeight="1" x14ac:dyDescent="0.35">
      <c r="A895" s="37"/>
      <c r="B895" s="37"/>
      <c r="C895" s="37"/>
      <c r="D895" s="37"/>
      <c r="E895" s="37"/>
      <c r="F895" s="38"/>
      <c r="G895" s="37"/>
      <c r="H895" s="239"/>
      <c r="I895" s="37"/>
      <c r="J895" s="37"/>
      <c r="K895" s="37"/>
      <c r="L895" s="37"/>
      <c r="M895" s="37"/>
      <c r="N895" s="37"/>
      <c r="O895" s="37"/>
      <c r="P895" s="37"/>
      <c r="Q895" s="37"/>
      <c r="R895" s="37"/>
    </row>
    <row r="896" spans="1:18" ht="15.75" customHeight="1" x14ac:dyDescent="0.35">
      <c r="A896" s="37"/>
      <c r="B896" s="37"/>
      <c r="C896" s="37"/>
      <c r="D896" s="37"/>
      <c r="E896" s="37"/>
      <c r="F896" s="38"/>
      <c r="G896" s="37"/>
      <c r="H896" s="239"/>
      <c r="I896" s="37"/>
      <c r="J896" s="37"/>
      <c r="K896" s="37"/>
      <c r="L896" s="37"/>
      <c r="M896" s="37"/>
      <c r="N896" s="37"/>
      <c r="O896" s="37"/>
      <c r="P896" s="37"/>
      <c r="Q896" s="37"/>
      <c r="R896" s="37"/>
    </row>
    <row r="897" spans="1:18" ht="15.75" customHeight="1" x14ac:dyDescent="0.35">
      <c r="A897" s="37"/>
      <c r="B897" s="37"/>
      <c r="C897" s="37"/>
      <c r="D897" s="37"/>
      <c r="E897" s="37"/>
      <c r="F897" s="38"/>
      <c r="G897" s="37"/>
      <c r="H897" s="239"/>
      <c r="I897" s="37"/>
      <c r="J897" s="37"/>
      <c r="K897" s="37"/>
      <c r="L897" s="37"/>
      <c r="M897" s="37"/>
      <c r="N897" s="37"/>
      <c r="O897" s="37"/>
      <c r="P897" s="37"/>
      <c r="Q897" s="37"/>
      <c r="R897" s="37"/>
    </row>
    <row r="898" spans="1:18" ht="15.75" customHeight="1" x14ac:dyDescent="0.35">
      <c r="A898" s="37"/>
      <c r="B898" s="37"/>
      <c r="C898" s="37"/>
      <c r="D898" s="37"/>
      <c r="E898" s="37"/>
      <c r="F898" s="38"/>
      <c r="G898" s="37"/>
      <c r="H898" s="239"/>
      <c r="I898" s="37"/>
      <c r="J898" s="37"/>
      <c r="K898" s="37"/>
      <c r="L898" s="37"/>
      <c r="M898" s="37"/>
      <c r="N898" s="37"/>
      <c r="O898" s="37"/>
      <c r="P898" s="37"/>
      <c r="Q898" s="37"/>
      <c r="R898" s="37"/>
    </row>
    <row r="899" spans="1:18" ht="15.75" customHeight="1" x14ac:dyDescent="0.35">
      <c r="A899" s="37"/>
      <c r="B899" s="37"/>
      <c r="C899" s="37"/>
      <c r="D899" s="37"/>
      <c r="E899" s="37"/>
      <c r="F899" s="38"/>
      <c r="G899" s="37"/>
      <c r="H899" s="239"/>
      <c r="I899" s="37"/>
      <c r="J899" s="37"/>
      <c r="K899" s="37"/>
      <c r="L899" s="37"/>
      <c r="M899" s="37"/>
      <c r="N899" s="37"/>
      <c r="O899" s="37"/>
      <c r="P899" s="37"/>
      <c r="Q899" s="37"/>
      <c r="R899" s="37"/>
    </row>
    <row r="900" spans="1:18" ht="15.75" customHeight="1" x14ac:dyDescent="0.35">
      <c r="A900" s="37"/>
      <c r="B900" s="37"/>
      <c r="C900" s="37"/>
      <c r="D900" s="37"/>
      <c r="E900" s="37"/>
      <c r="F900" s="38"/>
      <c r="G900" s="37"/>
      <c r="H900" s="239"/>
      <c r="I900" s="37"/>
      <c r="J900" s="37"/>
      <c r="K900" s="37"/>
      <c r="L900" s="37"/>
      <c r="M900" s="37"/>
      <c r="N900" s="37"/>
      <c r="O900" s="37"/>
      <c r="P900" s="37"/>
      <c r="Q900" s="37"/>
      <c r="R900" s="37"/>
    </row>
    <row r="901" spans="1:18" ht="15.75" customHeight="1" x14ac:dyDescent="0.35">
      <c r="A901" s="37"/>
      <c r="B901" s="37"/>
      <c r="C901" s="37"/>
      <c r="D901" s="37"/>
      <c r="E901" s="37"/>
      <c r="F901" s="38"/>
      <c r="G901" s="37"/>
      <c r="H901" s="239"/>
      <c r="I901" s="37"/>
      <c r="J901" s="37"/>
      <c r="K901" s="37"/>
      <c r="L901" s="37"/>
      <c r="M901" s="37"/>
      <c r="N901" s="37"/>
      <c r="O901" s="37"/>
      <c r="P901" s="37"/>
      <c r="Q901" s="37"/>
      <c r="R901" s="37"/>
    </row>
    <row r="902" spans="1:18" ht="15.75" customHeight="1" x14ac:dyDescent="0.35">
      <c r="A902" s="37"/>
      <c r="B902" s="37"/>
      <c r="C902" s="37"/>
      <c r="D902" s="37"/>
      <c r="E902" s="37"/>
      <c r="F902" s="38"/>
      <c r="G902" s="37"/>
      <c r="H902" s="239"/>
      <c r="I902" s="37"/>
      <c r="J902" s="37"/>
      <c r="K902" s="37"/>
      <c r="L902" s="37"/>
      <c r="M902" s="37"/>
      <c r="N902" s="37"/>
      <c r="O902" s="37"/>
      <c r="P902" s="37"/>
      <c r="Q902" s="37"/>
      <c r="R902" s="37"/>
    </row>
    <row r="903" spans="1:18" ht="15.75" customHeight="1" x14ac:dyDescent="0.35">
      <c r="A903" s="37"/>
      <c r="B903" s="37"/>
      <c r="C903" s="37"/>
      <c r="D903" s="37"/>
      <c r="E903" s="37"/>
      <c r="F903" s="38"/>
      <c r="G903" s="37"/>
      <c r="H903" s="239"/>
      <c r="I903" s="37"/>
      <c r="J903" s="37"/>
      <c r="K903" s="37"/>
      <c r="L903" s="37"/>
      <c r="M903" s="37"/>
      <c r="N903" s="37"/>
      <c r="O903" s="37"/>
      <c r="P903" s="37"/>
      <c r="Q903" s="37"/>
      <c r="R903" s="37"/>
    </row>
    <row r="904" spans="1:18" ht="15.75" customHeight="1" x14ac:dyDescent="0.35">
      <c r="A904" s="37"/>
      <c r="B904" s="37"/>
      <c r="C904" s="37"/>
      <c r="D904" s="37"/>
      <c r="E904" s="37"/>
      <c r="F904" s="38"/>
      <c r="G904" s="37"/>
      <c r="H904" s="239"/>
      <c r="I904" s="37"/>
      <c r="J904" s="37"/>
      <c r="K904" s="37"/>
      <c r="L904" s="37"/>
      <c r="M904" s="37"/>
      <c r="N904" s="37"/>
      <c r="O904" s="37"/>
      <c r="P904" s="37"/>
      <c r="Q904" s="37"/>
      <c r="R904" s="37"/>
    </row>
    <row r="905" spans="1:18" ht="15.75" customHeight="1" x14ac:dyDescent="0.35">
      <c r="A905" s="37"/>
      <c r="B905" s="37"/>
      <c r="C905" s="37"/>
      <c r="D905" s="37"/>
      <c r="E905" s="37"/>
      <c r="F905" s="38"/>
      <c r="G905" s="37"/>
      <c r="H905" s="239"/>
      <c r="I905" s="37"/>
      <c r="J905" s="37"/>
      <c r="K905" s="37"/>
      <c r="L905" s="37"/>
      <c r="M905" s="37"/>
      <c r="N905" s="37"/>
      <c r="O905" s="37"/>
      <c r="P905" s="37"/>
      <c r="Q905" s="37"/>
      <c r="R905" s="37"/>
    </row>
    <row r="906" spans="1:18" ht="15.75" customHeight="1" x14ac:dyDescent="0.35">
      <c r="A906" s="37"/>
      <c r="B906" s="37"/>
      <c r="C906" s="37"/>
      <c r="D906" s="37"/>
      <c r="E906" s="37"/>
      <c r="F906" s="38"/>
      <c r="G906" s="37"/>
      <c r="H906" s="239"/>
      <c r="I906" s="37"/>
      <c r="J906" s="37"/>
      <c r="K906" s="37"/>
      <c r="L906" s="37"/>
      <c r="M906" s="37"/>
      <c r="N906" s="37"/>
      <c r="O906" s="37"/>
      <c r="P906" s="37"/>
      <c r="Q906" s="37"/>
      <c r="R906" s="37"/>
    </row>
    <row r="907" spans="1:18" ht="15.75" customHeight="1" x14ac:dyDescent="0.35">
      <c r="A907" s="37"/>
      <c r="B907" s="37"/>
      <c r="C907" s="37"/>
      <c r="D907" s="37"/>
      <c r="E907" s="37"/>
      <c r="F907" s="38"/>
      <c r="G907" s="37"/>
      <c r="H907" s="239"/>
      <c r="I907" s="37"/>
      <c r="J907" s="37"/>
      <c r="K907" s="37"/>
      <c r="L907" s="37"/>
      <c r="M907" s="37"/>
      <c r="N907" s="37"/>
      <c r="O907" s="37"/>
      <c r="P907" s="37"/>
      <c r="Q907" s="37"/>
      <c r="R907" s="37"/>
    </row>
    <row r="908" spans="1:18" ht="15.75" customHeight="1" x14ac:dyDescent="0.35">
      <c r="A908" s="37"/>
      <c r="B908" s="37"/>
      <c r="C908" s="37"/>
      <c r="D908" s="37"/>
      <c r="E908" s="37"/>
      <c r="F908" s="38"/>
      <c r="G908" s="37"/>
      <c r="H908" s="239"/>
      <c r="I908" s="37"/>
      <c r="J908" s="37"/>
      <c r="K908" s="37"/>
      <c r="L908" s="37"/>
      <c r="M908" s="37"/>
      <c r="N908" s="37"/>
      <c r="O908" s="37"/>
      <c r="P908" s="37"/>
      <c r="Q908" s="37"/>
      <c r="R908" s="37"/>
    </row>
    <row r="909" spans="1:18" ht="15.75" customHeight="1" x14ac:dyDescent="0.35">
      <c r="A909" s="37"/>
      <c r="B909" s="37"/>
      <c r="C909" s="37"/>
      <c r="D909" s="37"/>
      <c r="E909" s="37"/>
      <c r="F909" s="38"/>
      <c r="G909" s="37"/>
      <c r="H909" s="239"/>
      <c r="I909" s="37"/>
      <c r="J909" s="37"/>
      <c r="K909" s="37"/>
      <c r="L909" s="37"/>
      <c r="M909" s="37"/>
      <c r="N909" s="37"/>
      <c r="O909" s="37"/>
      <c r="P909" s="37"/>
      <c r="Q909" s="37"/>
      <c r="R909" s="37"/>
    </row>
    <row r="910" spans="1:18" ht="15.75" customHeight="1" x14ac:dyDescent="0.35">
      <c r="A910" s="37"/>
      <c r="B910" s="37"/>
      <c r="C910" s="37"/>
      <c r="D910" s="37"/>
      <c r="E910" s="37"/>
      <c r="F910" s="38"/>
      <c r="G910" s="37"/>
      <c r="H910" s="239"/>
      <c r="I910" s="37"/>
      <c r="J910" s="37"/>
      <c r="K910" s="37"/>
      <c r="L910" s="37"/>
      <c r="M910" s="37"/>
      <c r="N910" s="37"/>
      <c r="O910" s="37"/>
      <c r="P910" s="37"/>
      <c r="Q910" s="37"/>
      <c r="R910" s="37"/>
    </row>
    <row r="911" spans="1:18" ht="15.75" customHeight="1" x14ac:dyDescent="0.35">
      <c r="A911" s="37"/>
      <c r="B911" s="37"/>
      <c r="C911" s="37"/>
      <c r="D911" s="37"/>
      <c r="E911" s="37"/>
      <c r="F911" s="38"/>
      <c r="G911" s="37"/>
      <c r="H911" s="239"/>
      <c r="I911" s="37"/>
      <c r="J911" s="37"/>
      <c r="K911" s="37"/>
      <c r="L911" s="37"/>
      <c r="M911" s="37"/>
      <c r="N911" s="37"/>
      <c r="O911" s="37"/>
      <c r="P911" s="37"/>
      <c r="Q911" s="37"/>
      <c r="R911" s="37"/>
    </row>
    <row r="912" spans="1:18" ht="15.75" customHeight="1" x14ac:dyDescent="0.35">
      <c r="A912" s="37"/>
      <c r="B912" s="37"/>
      <c r="C912" s="37"/>
      <c r="D912" s="37"/>
      <c r="E912" s="37"/>
      <c r="F912" s="38"/>
      <c r="G912" s="37"/>
      <c r="H912" s="239"/>
      <c r="I912" s="37"/>
      <c r="J912" s="37"/>
      <c r="K912" s="37"/>
      <c r="L912" s="37"/>
      <c r="M912" s="37"/>
      <c r="N912" s="37"/>
      <c r="O912" s="37"/>
      <c r="P912" s="37"/>
      <c r="Q912" s="37"/>
      <c r="R912" s="37"/>
    </row>
    <row r="913" spans="1:18" ht="15.75" customHeight="1" x14ac:dyDescent="0.35">
      <c r="A913" s="37"/>
      <c r="B913" s="37"/>
      <c r="C913" s="37"/>
      <c r="D913" s="37"/>
      <c r="E913" s="37"/>
      <c r="F913" s="38"/>
      <c r="G913" s="37"/>
      <c r="H913" s="239"/>
      <c r="I913" s="37"/>
      <c r="J913" s="37"/>
      <c r="K913" s="37"/>
      <c r="L913" s="37"/>
      <c r="M913" s="37"/>
      <c r="N913" s="37"/>
      <c r="O913" s="37"/>
      <c r="P913" s="37"/>
      <c r="Q913" s="37"/>
      <c r="R913" s="37"/>
    </row>
    <row r="914" spans="1:18" ht="15.75" customHeight="1" x14ac:dyDescent="0.35">
      <c r="A914" s="37"/>
      <c r="B914" s="37"/>
      <c r="C914" s="37"/>
      <c r="D914" s="37"/>
      <c r="E914" s="37"/>
      <c r="F914" s="38"/>
      <c r="G914" s="37"/>
      <c r="H914" s="239"/>
      <c r="I914" s="37"/>
      <c r="J914" s="37"/>
      <c r="K914" s="37"/>
      <c r="L914" s="37"/>
      <c r="M914" s="37"/>
      <c r="N914" s="37"/>
      <c r="O914" s="37"/>
      <c r="P914" s="37"/>
      <c r="Q914" s="37"/>
      <c r="R914" s="37"/>
    </row>
    <row r="915" spans="1:18" ht="15.75" customHeight="1" x14ac:dyDescent="0.35">
      <c r="A915" s="37"/>
      <c r="B915" s="37"/>
      <c r="C915" s="37"/>
      <c r="D915" s="37"/>
      <c r="E915" s="37"/>
      <c r="F915" s="38"/>
      <c r="G915" s="37"/>
      <c r="H915" s="239"/>
      <c r="I915" s="37"/>
      <c r="J915" s="37"/>
      <c r="K915" s="37"/>
      <c r="L915" s="37"/>
      <c r="M915" s="37"/>
      <c r="N915" s="37"/>
      <c r="O915" s="37"/>
      <c r="P915" s="37"/>
      <c r="Q915" s="37"/>
      <c r="R915" s="37"/>
    </row>
    <row r="916" spans="1:18" ht="15.75" customHeight="1" x14ac:dyDescent="0.35">
      <c r="A916" s="37"/>
      <c r="B916" s="37"/>
      <c r="C916" s="37"/>
      <c r="D916" s="37"/>
      <c r="E916" s="37"/>
      <c r="F916" s="38"/>
      <c r="G916" s="37"/>
      <c r="H916" s="239"/>
      <c r="I916" s="37"/>
      <c r="J916" s="37"/>
      <c r="K916" s="37"/>
      <c r="L916" s="37"/>
      <c r="M916" s="37"/>
      <c r="N916" s="37"/>
      <c r="O916" s="37"/>
      <c r="P916" s="37"/>
      <c r="Q916" s="37"/>
      <c r="R916" s="37"/>
    </row>
    <row r="917" spans="1:18" ht="15.75" customHeight="1" x14ac:dyDescent="0.35">
      <c r="A917" s="37"/>
      <c r="B917" s="37"/>
      <c r="C917" s="37"/>
      <c r="D917" s="37"/>
      <c r="E917" s="37"/>
      <c r="F917" s="38"/>
      <c r="G917" s="37"/>
      <c r="H917" s="239"/>
      <c r="I917" s="37"/>
      <c r="J917" s="37"/>
      <c r="K917" s="37"/>
      <c r="L917" s="37"/>
      <c r="M917" s="37"/>
      <c r="N917" s="37"/>
      <c r="O917" s="37"/>
      <c r="P917" s="37"/>
      <c r="Q917" s="37"/>
      <c r="R917" s="37"/>
    </row>
    <row r="918" spans="1:18" ht="15.75" customHeight="1" x14ac:dyDescent="0.35">
      <c r="A918" s="37"/>
      <c r="B918" s="37"/>
      <c r="C918" s="37"/>
      <c r="D918" s="37"/>
      <c r="E918" s="37"/>
      <c r="F918" s="38"/>
      <c r="G918" s="37"/>
      <c r="H918" s="239"/>
      <c r="I918" s="37"/>
      <c r="J918" s="37"/>
      <c r="K918" s="37"/>
      <c r="L918" s="37"/>
      <c r="M918" s="37"/>
      <c r="N918" s="37"/>
      <c r="O918" s="37"/>
      <c r="P918" s="37"/>
      <c r="Q918" s="37"/>
      <c r="R918" s="37"/>
    </row>
    <row r="919" spans="1:18" ht="15.75" customHeight="1" x14ac:dyDescent="0.35">
      <c r="A919" s="37"/>
      <c r="B919" s="37"/>
      <c r="C919" s="37"/>
      <c r="D919" s="37"/>
      <c r="E919" s="37"/>
      <c r="F919" s="38"/>
      <c r="G919" s="37"/>
      <c r="H919" s="239"/>
      <c r="I919" s="37"/>
      <c r="J919" s="37"/>
      <c r="K919" s="37"/>
      <c r="L919" s="37"/>
      <c r="M919" s="37"/>
      <c r="N919" s="37"/>
      <c r="O919" s="37"/>
      <c r="P919" s="37"/>
      <c r="Q919" s="37"/>
      <c r="R919" s="37"/>
    </row>
    <row r="920" spans="1:18" ht="15.75" customHeight="1" x14ac:dyDescent="0.35">
      <c r="A920" s="37"/>
      <c r="B920" s="37"/>
      <c r="C920" s="37"/>
      <c r="D920" s="37"/>
      <c r="E920" s="37"/>
      <c r="F920" s="38"/>
      <c r="G920" s="37"/>
      <c r="H920" s="239"/>
      <c r="I920" s="37"/>
      <c r="J920" s="37"/>
      <c r="K920" s="37"/>
      <c r="L920" s="37"/>
      <c r="M920" s="37"/>
      <c r="N920" s="37"/>
      <c r="O920" s="37"/>
      <c r="P920" s="37"/>
      <c r="Q920" s="37"/>
      <c r="R920" s="37"/>
    </row>
    <row r="921" spans="1:18" ht="15.75" customHeight="1" x14ac:dyDescent="0.35">
      <c r="A921" s="37"/>
      <c r="B921" s="37"/>
      <c r="C921" s="37"/>
      <c r="D921" s="37"/>
      <c r="E921" s="37"/>
      <c r="F921" s="38"/>
      <c r="G921" s="37"/>
      <c r="H921" s="239"/>
      <c r="I921" s="37"/>
      <c r="J921" s="37"/>
      <c r="K921" s="37"/>
      <c r="L921" s="37"/>
      <c r="M921" s="37"/>
      <c r="N921" s="37"/>
      <c r="O921" s="37"/>
      <c r="P921" s="37"/>
      <c r="Q921" s="37"/>
      <c r="R921" s="37"/>
    </row>
    <row r="922" spans="1:18" ht="15.75" customHeight="1" x14ac:dyDescent="0.35">
      <c r="A922" s="37"/>
      <c r="B922" s="37"/>
      <c r="C922" s="37"/>
      <c r="D922" s="37"/>
      <c r="E922" s="37"/>
      <c r="F922" s="38"/>
      <c r="G922" s="37"/>
      <c r="H922" s="239"/>
      <c r="I922" s="37"/>
      <c r="J922" s="37"/>
      <c r="K922" s="37"/>
      <c r="L922" s="37"/>
      <c r="M922" s="37"/>
      <c r="N922" s="37"/>
      <c r="O922" s="37"/>
      <c r="P922" s="37"/>
      <c r="Q922" s="37"/>
      <c r="R922" s="37"/>
    </row>
    <row r="923" spans="1:18" ht="15.75" customHeight="1" x14ac:dyDescent="0.35">
      <c r="A923" s="37"/>
      <c r="B923" s="37"/>
      <c r="C923" s="37"/>
      <c r="D923" s="37"/>
      <c r="E923" s="37"/>
      <c r="F923" s="38"/>
      <c r="G923" s="37"/>
      <c r="H923" s="239"/>
      <c r="I923" s="37"/>
      <c r="J923" s="37"/>
      <c r="K923" s="37"/>
      <c r="L923" s="37"/>
      <c r="M923" s="37"/>
      <c r="N923" s="37"/>
      <c r="O923" s="37"/>
      <c r="P923" s="37"/>
      <c r="Q923" s="37"/>
      <c r="R923" s="37"/>
    </row>
    <row r="924" spans="1:18" ht="15.75" customHeight="1" x14ac:dyDescent="0.35">
      <c r="A924" s="37"/>
      <c r="B924" s="37"/>
      <c r="C924" s="37"/>
      <c r="D924" s="37"/>
      <c r="E924" s="37"/>
      <c r="F924" s="38"/>
      <c r="G924" s="37"/>
      <c r="H924" s="239"/>
      <c r="I924" s="37"/>
      <c r="J924" s="37"/>
      <c r="K924" s="37"/>
      <c r="L924" s="37"/>
      <c r="M924" s="37"/>
      <c r="N924" s="37"/>
      <c r="O924" s="37"/>
      <c r="P924" s="37"/>
      <c r="Q924" s="37"/>
      <c r="R924" s="37"/>
    </row>
    <row r="925" spans="1:18" ht="15.75" customHeight="1" x14ac:dyDescent="0.35">
      <c r="A925" s="37"/>
      <c r="B925" s="37"/>
      <c r="C925" s="37"/>
      <c r="D925" s="37"/>
      <c r="E925" s="37"/>
      <c r="F925" s="38"/>
      <c r="G925" s="37"/>
      <c r="H925" s="239"/>
      <c r="I925" s="37"/>
      <c r="J925" s="37"/>
      <c r="K925" s="37"/>
      <c r="L925" s="37"/>
      <c r="M925" s="37"/>
      <c r="N925" s="37"/>
      <c r="O925" s="37"/>
      <c r="P925" s="37"/>
      <c r="Q925" s="37"/>
      <c r="R925" s="37"/>
    </row>
    <row r="926" spans="1:18" ht="15.75" customHeight="1" x14ac:dyDescent="0.35">
      <c r="A926" s="37"/>
      <c r="B926" s="37"/>
      <c r="C926" s="37"/>
      <c r="D926" s="37"/>
      <c r="E926" s="37"/>
      <c r="F926" s="38"/>
      <c r="G926" s="37"/>
      <c r="H926" s="239"/>
      <c r="I926" s="37"/>
      <c r="J926" s="37"/>
      <c r="K926" s="37"/>
      <c r="L926" s="37"/>
      <c r="M926" s="37"/>
      <c r="N926" s="37"/>
      <c r="O926" s="37"/>
      <c r="P926" s="37"/>
      <c r="Q926" s="37"/>
      <c r="R926" s="37"/>
    </row>
    <row r="927" spans="1:18" ht="15.75" customHeight="1" x14ac:dyDescent="0.35">
      <c r="A927" s="37"/>
      <c r="B927" s="37"/>
      <c r="C927" s="37"/>
      <c r="D927" s="37"/>
      <c r="E927" s="37"/>
      <c r="F927" s="38"/>
      <c r="G927" s="37"/>
      <c r="H927" s="239"/>
      <c r="I927" s="37"/>
      <c r="J927" s="37"/>
      <c r="K927" s="37"/>
      <c r="L927" s="37"/>
      <c r="M927" s="37"/>
      <c r="N927" s="37"/>
      <c r="O927" s="37"/>
      <c r="P927" s="37"/>
      <c r="Q927" s="37"/>
      <c r="R927" s="37"/>
    </row>
    <row r="928" spans="1:18" ht="15.75" customHeight="1" x14ac:dyDescent="0.35">
      <c r="A928" s="37"/>
      <c r="B928" s="37"/>
      <c r="C928" s="37"/>
      <c r="D928" s="37"/>
      <c r="E928" s="37"/>
      <c r="F928" s="38"/>
      <c r="G928" s="37"/>
      <c r="H928" s="239"/>
      <c r="I928" s="37"/>
      <c r="J928" s="37"/>
      <c r="K928" s="37"/>
      <c r="L928" s="37"/>
      <c r="M928" s="37"/>
      <c r="N928" s="37"/>
      <c r="O928" s="37"/>
      <c r="P928" s="37"/>
      <c r="Q928" s="37"/>
      <c r="R928" s="37"/>
    </row>
    <row r="929" spans="1:18" ht="15.75" customHeight="1" x14ac:dyDescent="0.35">
      <c r="A929" s="37"/>
      <c r="B929" s="37"/>
      <c r="C929" s="37"/>
      <c r="D929" s="37"/>
      <c r="E929" s="37"/>
      <c r="F929" s="38"/>
      <c r="G929" s="37"/>
      <c r="H929" s="239"/>
      <c r="I929" s="37"/>
      <c r="J929" s="37"/>
      <c r="K929" s="37"/>
      <c r="L929" s="37"/>
      <c r="M929" s="37"/>
      <c r="N929" s="37"/>
      <c r="O929" s="37"/>
      <c r="P929" s="37"/>
      <c r="Q929" s="37"/>
      <c r="R929" s="37"/>
    </row>
    <row r="930" spans="1:18" ht="15.75" customHeight="1" x14ac:dyDescent="0.35">
      <c r="A930" s="37"/>
      <c r="B930" s="37"/>
      <c r="C930" s="37"/>
      <c r="D930" s="37"/>
      <c r="E930" s="37"/>
      <c r="F930" s="38"/>
      <c r="G930" s="37"/>
      <c r="H930" s="239"/>
      <c r="I930" s="37"/>
      <c r="J930" s="37"/>
      <c r="K930" s="37"/>
      <c r="L930" s="37"/>
      <c r="M930" s="37"/>
      <c r="N930" s="37"/>
      <c r="O930" s="37"/>
      <c r="P930" s="37"/>
      <c r="Q930" s="37"/>
      <c r="R930" s="37"/>
    </row>
    <row r="931" spans="1:18" ht="15.75" customHeight="1" x14ac:dyDescent="0.35">
      <c r="A931" s="37"/>
      <c r="B931" s="37"/>
      <c r="C931" s="37"/>
      <c r="D931" s="37"/>
      <c r="E931" s="37"/>
      <c r="F931" s="38"/>
      <c r="G931" s="37"/>
      <c r="H931" s="239"/>
      <c r="I931" s="37"/>
      <c r="J931" s="37"/>
      <c r="K931" s="37"/>
      <c r="L931" s="37"/>
      <c r="M931" s="37"/>
      <c r="N931" s="37"/>
      <c r="O931" s="37"/>
      <c r="P931" s="37"/>
      <c r="Q931" s="37"/>
      <c r="R931" s="37"/>
    </row>
    <row r="932" spans="1:18" ht="15.75" customHeight="1" x14ac:dyDescent="0.35">
      <c r="A932" s="37"/>
      <c r="B932" s="37"/>
      <c r="C932" s="37"/>
      <c r="D932" s="37"/>
      <c r="E932" s="37"/>
      <c r="F932" s="38"/>
      <c r="G932" s="37"/>
      <c r="H932" s="239"/>
      <c r="I932" s="37"/>
      <c r="J932" s="37"/>
      <c r="K932" s="37"/>
      <c r="L932" s="37"/>
      <c r="M932" s="37"/>
      <c r="N932" s="37"/>
      <c r="O932" s="37"/>
      <c r="P932" s="37"/>
      <c r="Q932" s="37"/>
      <c r="R932" s="37"/>
    </row>
    <row r="933" spans="1:18" ht="15.75" customHeight="1" x14ac:dyDescent="0.35">
      <c r="A933" s="37"/>
      <c r="B933" s="37"/>
      <c r="C933" s="37"/>
      <c r="D933" s="37"/>
      <c r="E933" s="37"/>
      <c r="F933" s="38"/>
      <c r="G933" s="37"/>
      <c r="H933" s="239"/>
      <c r="I933" s="37"/>
      <c r="J933" s="37"/>
      <c r="K933" s="37"/>
      <c r="L933" s="37"/>
      <c r="M933" s="37"/>
      <c r="N933" s="37"/>
      <c r="O933" s="37"/>
      <c r="P933" s="37"/>
      <c r="Q933" s="37"/>
      <c r="R933" s="37"/>
    </row>
    <row r="934" spans="1:18" ht="15.75" customHeight="1" x14ac:dyDescent="0.35">
      <c r="A934" s="37"/>
      <c r="B934" s="37"/>
      <c r="C934" s="37"/>
      <c r="D934" s="37"/>
      <c r="E934" s="37"/>
      <c r="F934" s="38"/>
      <c r="G934" s="37"/>
      <c r="H934" s="239"/>
      <c r="I934" s="37"/>
      <c r="J934" s="37"/>
      <c r="K934" s="37"/>
      <c r="L934" s="37"/>
      <c r="M934" s="37"/>
      <c r="N934" s="37"/>
      <c r="O934" s="37"/>
      <c r="P934" s="37"/>
      <c r="Q934" s="37"/>
      <c r="R934" s="37"/>
    </row>
    <row r="935" spans="1:18" ht="15.75" customHeight="1" x14ac:dyDescent="0.35">
      <c r="A935" s="37"/>
      <c r="B935" s="37"/>
      <c r="C935" s="37"/>
      <c r="D935" s="37"/>
      <c r="E935" s="37"/>
      <c r="F935" s="38"/>
      <c r="G935" s="37"/>
      <c r="H935" s="239"/>
      <c r="I935" s="37"/>
      <c r="J935" s="37"/>
      <c r="K935" s="37"/>
      <c r="L935" s="37"/>
      <c r="M935" s="37"/>
      <c r="N935" s="37"/>
      <c r="O935" s="37"/>
      <c r="P935" s="37"/>
      <c r="Q935" s="37"/>
      <c r="R935" s="37"/>
    </row>
    <row r="936" spans="1:18" ht="15.75" customHeight="1" x14ac:dyDescent="0.35">
      <c r="A936" s="37"/>
      <c r="B936" s="37"/>
      <c r="C936" s="37"/>
      <c r="D936" s="37"/>
      <c r="E936" s="37"/>
      <c r="F936" s="38"/>
      <c r="G936" s="37"/>
      <c r="H936" s="239"/>
      <c r="I936" s="37"/>
      <c r="J936" s="37"/>
      <c r="K936" s="37"/>
      <c r="L936" s="37"/>
      <c r="M936" s="37"/>
      <c r="N936" s="37"/>
      <c r="O936" s="37"/>
      <c r="P936" s="37"/>
      <c r="Q936" s="37"/>
      <c r="R936" s="37"/>
    </row>
    <row r="937" spans="1:18" ht="15.75" customHeight="1" x14ac:dyDescent="0.35">
      <c r="A937" s="37"/>
      <c r="B937" s="37"/>
      <c r="C937" s="37"/>
      <c r="D937" s="37"/>
      <c r="E937" s="37"/>
      <c r="F937" s="38"/>
      <c r="G937" s="37"/>
      <c r="H937" s="239"/>
      <c r="I937" s="37"/>
      <c r="J937" s="37"/>
      <c r="K937" s="37"/>
      <c r="L937" s="37"/>
      <c r="M937" s="37"/>
      <c r="N937" s="37"/>
      <c r="O937" s="37"/>
      <c r="P937" s="37"/>
      <c r="Q937" s="37"/>
      <c r="R937" s="37"/>
    </row>
    <row r="938" spans="1:18" ht="15.75" customHeight="1" x14ac:dyDescent="0.35">
      <c r="A938" s="37"/>
      <c r="B938" s="37"/>
      <c r="C938" s="37"/>
      <c r="D938" s="37"/>
      <c r="E938" s="37"/>
      <c r="F938" s="38"/>
      <c r="G938" s="37"/>
      <c r="H938" s="239"/>
      <c r="I938" s="37"/>
      <c r="J938" s="37"/>
      <c r="K938" s="37"/>
      <c r="L938" s="37"/>
      <c r="M938" s="37"/>
      <c r="N938" s="37"/>
      <c r="O938" s="37"/>
      <c r="P938" s="37"/>
      <c r="Q938" s="37"/>
      <c r="R938" s="37"/>
    </row>
    <row r="939" spans="1:18" ht="15.75" customHeight="1" x14ac:dyDescent="0.35">
      <c r="A939" s="37"/>
      <c r="B939" s="37"/>
      <c r="C939" s="37"/>
      <c r="D939" s="37"/>
      <c r="E939" s="37"/>
      <c r="F939" s="38"/>
      <c r="G939" s="37"/>
      <c r="H939" s="239"/>
      <c r="I939" s="37"/>
      <c r="J939" s="37"/>
      <c r="K939" s="37"/>
      <c r="L939" s="37"/>
      <c r="M939" s="37"/>
      <c r="N939" s="37"/>
      <c r="O939" s="37"/>
      <c r="P939" s="37"/>
      <c r="Q939" s="37"/>
      <c r="R939" s="37"/>
    </row>
    <row r="940" spans="1:18" ht="15.75" customHeight="1" x14ac:dyDescent="0.35">
      <c r="A940" s="37"/>
      <c r="B940" s="37"/>
      <c r="C940" s="37"/>
      <c r="D940" s="37"/>
      <c r="E940" s="37"/>
      <c r="F940" s="38"/>
      <c r="G940" s="37"/>
      <c r="H940" s="239"/>
      <c r="I940" s="37"/>
      <c r="J940" s="37"/>
      <c r="K940" s="37"/>
      <c r="L940" s="37"/>
      <c r="M940" s="37"/>
      <c r="N940" s="37"/>
      <c r="O940" s="37"/>
      <c r="P940" s="37"/>
      <c r="Q940" s="37"/>
      <c r="R940" s="37"/>
    </row>
    <row r="941" spans="1:18" ht="15.75" customHeight="1" x14ac:dyDescent="0.35">
      <c r="A941" s="37"/>
      <c r="B941" s="37"/>
      <c r="C941" s="37"/>
      <c r="D941" s="37"/>
      <c r="E941" s="37"/>
      <c r="F941" s="38"/>
      <c r="G941" s="37"/>
      <c r="H941" s="239"/>
      <c r="I941" s="37"/>
      <c r="J941" s="37"/>
      <c r="K941" s="37"/>
      <c r="L941" s="37"/>
      <c r="M941" s="37"/>
      <c r="N941" s="37"/>
      <c r="O941" s="37"/>
      <c r="P941" s="37"/>
      <c r="Q941" s="37"/>
      <c r="R941" s="37"/>
    </row>
    <row r="942" spans="1:18" ht="15.75" customHeight="1" x14ac:dyDescent="0.35">
      <c r="A942" s="37"/>
      <c r="B942" s="37"/>
      <c r="C942" s="37"/>
      <c r="D942" s="37"/>
      <c r="E942" s="37"/>
      <c r="F942" s="38"/>
      <c r="G942" s="37"/>
      <c r="H942" s="239"/>
      <c r="I942" s="37"/>
      <c r="J942" s="37"/>
      <c r="K942" s="37"/>
      <c r="L942" s="37"/>
      <c r="M942" s="37"/>
      <c r="N942" s="37"/>
      <c r="O942" s="37"/>
      <c r="P942" s="37"/>
      <c r="Q942" s="37"/>
      <c r="R942" s="37"/>
    </row>
    <row r="943" spans="1:18" ht="15.75" customHeight="1" x14ac:dyDescent="0.35">
      <c r="A943" s="37"/>
      <c r="B943" s="37"/>
      <c r="C943" s="37"/>
      <c r="D943" s="37"/>
      <c r="E943" s="37"/>
      <c r="F943" s="38"/>
      <c r="G943" s="37"/>
      <c r="H943" s="239"/>
      <c r="I943" s="37"/>
      <c r="J943" s="37"/>
      <c r="K943" s="37"/>
      <c r="L943" s="37"/>
      <c r="M943" s="37"/>
      <c r="N943" s="37"/>
      <c r="O943" s="37"/>
      <c r="P943" s="37"/>
      <c r="Q943" s="37"/>
      <c r="R943" s="37"/>
    </row>
    <row r="944" spans="1:18" ht="15.75" customHeight="1" x14ac:dyDescent="0.35">
      <c r="A944" s="37"/>
      <c r="B944" s="37"/>
      <c r="C944" s="37"/>
      <c r="D944" s="37"/>
      <c r="E944" s="37"/>
      <c r="F944" s="38"/>
      <c r="G944" s="37"/>
      <c r="H944" s="239"/>
      <c r="I944" s="37"/>
      <c r="J944" s="37"/>
      <c r="K944" s="37"/>
      <c r="L944" s="37"/>
      <c r="M944" s="37"/>
      <c r="N944" s="37"/>
      <c r="O944" s="37"/>
      <c r="P944" s="37"/>
      <c r="Q944" s="37"/>
      <c r="R944" s="37"/>
    </row>
    <row r="945" spans="1:18" ht="15.75" customHeight="1" x14ac:dyDescent="0.35">
      <c r="A945" s="37"/>
      <c r="B945" s="37"/>
      <c r="C945" s="37"/>
      <c r="D945" s="37"/>
      <c r="E945" s="37"/>
      <c r="F945" s="38"/>
      <c r="G945" s="37"/>
      <c r="H945" s="239"/>
      <c r="I945" s="37"/>
      <c r="J945" s="37"/>
      <c r="K945" s="37"/>
      <c r="L945" s="37"/>
      <c r="M945" s="37"/>
      <c r="N945" s="37"/>
      <c r="O945" s="37"/>
      <c r="P945" s="37"/>
      <c r="Q945" s="37"/>
      <c r="R945" s="37"/>
    </row>
    <row r="946" spans="1:18" ht="15.75" customHeight="1" x14ac:dyDescent="0.35">
      <c r="A946" s="37"/>
      <c r="B946" s="37"/>
      <c r="C946" s="37"/>
      <c r="D946" s="37"/>
      <c r="E946" s="37"/>
      <c r="F946" s="38"/>
      <c r="G946" s="37"/>
      <c r="H946" s="239"/>
      <c r="I946" s="37"/>
      <c r="J946" s="37"/>
      <c r="K946" s="37"/>
      <c r="L946" s="37"/>
      <c r="M946" s="37"/>
      <c r="N946" s="37"/>
      <c r="O946" s="37"/>
      <c r="P946" s="37"/>
      <c r="Q946" s="37"/>
      <c r="R946" s="37"/>
    </row>
    <row r="947" spans="1:18" ht="15.75" customHeight="1" x14ac:dyDescent="0.35">
      <c r="A947" s="37"/>
      <c r="B947" s="37"/>
      <c r="C947" s="37"/>
      <c r="D947" s="37"/>
      <c r="E947" s="37"/>
      <c r="F947" s="38"/>
      <c r="G947" s="37"/>
      <c r="H947" s="239"/>
      <c r="I947" s="37"/>
      <c r="J947" s="37"/>
      <c r="K947" s="37"/>
      <c r="L947" s="37"/>
      <c r="M947" s="37"/>
      <c r="N947" s="37"/>
      <c r="O947" s="37"/>
      <c r="P947" s="37"/>
      <c r="Q947" s="37"/>
      <c r="R947" s="37"/>
    </row>
    <row r="948" spans="1:18" ht="15.75" customHeight="1" x14ac:dyDescent="0.35">
      <c r="A948" s="37"/>
      <c r="B948" s="37"/>
      <c r="C948" s="37"/>
      <c r="D948" s="37"/>
      <c r="E948" s="37"/>
      <c r="F948" s="38"/>
      <c r="G948" s="37"/>
      <c r="H948" s="239"/>
      <c r="I948" s="37"/>
      <c r="J948" s="37"/>
      <c r="K948" s="37"/>
      <c r="L948" s="37"/>
      <c r="M948" s="37"/>
      <c r="N948" s="37"/>
      <c r="O948" s="37"/>
      <c r="P948" s="37"/>
      <c r="Q948" s="37"/>
      <c r="R948" s="37"/>
    </row>
    <row r="949" spans="1:18" ht="15.75" customHeight="1" x14ac:dyDescent="0.35">
      <c r="A949" s="37"/>
      <c r="B949" s="37"/>
      <c r="C949" s="37"/>
      <c r="D949" s="37"/>
      <c r="E949" s="37"/>
      <c r="F949" s="38"/>
      <c r="G949" s="37"/>
      <c r="H949" s="239"/>
      <c r="I949" s="37"/>
      <c r="J949" s="37"/>
      <c r="K949" s="37"/>
      <c r="L949" s="37"/>
      <c r="M949" s="37"/>
      <c r="N949" s="37"/>
      <c r="O949" s="37"/>
      <c r="P949" s="37"/>
      <c r="Q949" s="37"/>
      <c r="R949" s="37"/>
    </row>
    <row r="950" spans="1:18" ht="15.75" customHeight="1" x14ac:dyDescent="0.35">
      <c r="A950" s="37"/>
      <c r="B950" s="37"/>
      <c r="C950" s="37"/>
      <c r="D950" s="37"/>
      <c r="E950" s="37"/>
      <c r="F950" s="38"/>
      <c r="G950" s="37"/>
      <c r="H950" s="239"/>
      <c r="I950" s="37"/>
      <c r="J950" s="37"/>
      <c r="K950" s="37"/>
      <c r="L950" s="37"/>
      <c r="M950" s="37"/>
      <c r="N950" s="37"/>
      <c r="O950" s="37"/>
      <c r="P950" s="37"/>
      <c r="Q950" s="37"/>
      <c r="R950" s="37"/>
    </row>
    <row r="951" spans="1:18" ht="15.75" customHeight="1" x14ac:dyDescent="0.35">
      <c r="A951" s="37"/>
      <c r="B951" s="37"/>
      <c r="C951" s="37"/>
      <c r="D951" s="37"/>
      <c r="E951" s="37"/>
      <c r="F951" s="38"/>
      <c r="G951" s="37"/>
      <c r="H951" s="239"/>
      <c r="I951" s="37"/>
      <c r="J951" s="37"/>
      <c r="K951" s="37"/>
      <c r="L951" s="37"/>
      <c r="M951" s="37"/>
      <c r="N951" s="37"/>
      <c r="O951" s="37"/>
      <c r="P951" s="37"/>
      <c r="Q951" s="37"/>
      <c r="R951" s="37"/>
    </row>
    <row r="952" spans="1:18" ht="15.75" customHeight="1" x14ac:dyDescent="0.35">
      <c r="A952" s="37"/>
      <c r="B952" s="37"/>
      <c r="C952" s="37"/>
      <c r="D952" s="37"/>
      <c r="E952" s="37"/>
      <c r="F952" s="38"/>
      <c r="G952" s="37"/>
      <c r="H952" s="239"/>
      <c r="I952" s="37"/>
      <c r="J952" s="37"/>
      <c r="K952" s="37"/>
      <c r="L952" s="37"/>
      <c r="M952" s="37"/>
      <c r="N952" s="37"/>
      <c r="O952" s="37"/>
      <c r="P952" s="37"/>
      <c r="Q952" s="37"/>
      <c r="R952" s="37"/>
    </row>
    <row r="953" spans="1:18" ht="15.75" customHeight="1" x14ac:dyDescent="0.35">
      <c r="A953" s="37"/>
      <c r="B953" s="37"/>
      <c r="C953" s="37"/>
      <c r="D953" s="37"/>
      <c r="E953" s="37"/>
      <c r="F953" s="38"/>
      <c r="G953" s="37"/>
      <c r="H953" s="239"/>
      <c r="I953" s="37"/>
      <c r="J953" s="37"/>
      <c r="K953" s="37"/>
      <c r="L953" s="37"/>
      <c r="M953" s="37"/>
      <c r="N953" s="37"/>
      <c r="O953" s="37"/>
      <c r="P953" s="37"/>
      <c r="Q953" s="37"/>
      <c r="R953" s="37"/>
    </row>
    <row r="954" spans="1:18" ht="15.75" customHeight="1" x14ac:dyDescent="0.35">
      <c r="A954" s="37"/>
      <c r="B954" s="37"/>
      <c r="C954" s="37"/>
      <c r="D954" s="37"/>
      <c r="E954" s="37"/>
      <c r="F954" s="38"/>
      <c r="G954" s="37"/>
      <c r="H954" s="239"/>
      <c r="I954" s="37"/>
      <c r="J954" s="37"/>
      <c r="K954" s="37"/>
      <c r="L954" s="37"/>
      <c r="M954" s="37"/>
      <c r="N954" s="37"/>
      <c r="O954" s="37"/>
      <c r="P954" s="37"/>
      <c r="Q954" s="37"/>
      <c r="R954" s="37"/>
    </row>
    <row r="955" spans="1:18" ht="15.75" customHeight="1" x14ac:dyDescent="0.35">
      <c r="A955" s="37"/>
      <c r="B955" s="37"/>
      <c r="C955" s="37"/>
      <c r="D955" s="37"/>
      <c r="E955" s="37"/>
      <c r="F955" s="38"/>
      <c r="G955" s="37"/>
      <c r="H955" s="239"/>
      <c r="I955" s="37"/>
      <c r="J955" s="37"/>
      <c r="K955" s="37"/>
      <c r="L955" s="37"/>
      <c r="M955" s="37"/>
      <c r="N955" s="37"/>
      <c r="O955" s="37"/>
      <c r="P955" s="37"/>
      <c r="Q955" s="37"/>
      <c r="R955" s="37"/>
    </row>
    <row r="956" spans="1:18" ht="15.75" customHeight="1" x14ac:dyDescent="0.35">
      <c r="A956" s="37"/>
      <c r="B956" s="37"/>
      <c r="C956" s="37"/>
      <c r="D956" s="37"/>
      <c r="E956" s="37"/>
      <c r="F956" s="38"/>
      <c r="G956" s="37"/>
      <c r="H956" s="239"/>
      <c r="I956" s="37"/>
      <c r="J956" s="37"/>
      <c r="K956" s="37"/>
      <c r="L956" s="37"/>
      <c r="M956" s="37"/>
      <c r="N956" s="37"/>
      <c r="O956" s="37"/>
      <c r="P956" s="37"/>
      <c r="Q956" s="37"/>
      <c r="R956" s="37"/>
    </row>
    <row r="957" spans="1:18" ht="15.75" customHeight="1" x14ac:dyDescent="0.35">
      <c r="A957" s="37"/>
      <c r="B957" s="37"/>
      <c r="C957" s="37"/>
      <c r="D957" s="37"/>
      <c r="E957" s="37"/>
      <c r="F957" s="38"/>
      <c r="G957" s="37"/>
      <c r="H957" s="239"/>
      <c r="I957" s="37"/>
      <c r="J957" s="37"/>
      <c r="K957" s="37"/>
      <c r="L957" s="37"/>
      <c r="M957" s="37"/>
      <c r="N957" s="37"/>
      <c r="O957" s="37"/>
      <c r="P957" s="37"/>
      <c r="Q957" s="37"/>
      <c r="R957" s="37"/>
    </row>
    <row r="958" spans="1:18" ht="15.75" customHeight="1" x14ac:dyDescent="0.35">
      <c r="A958" s="37"/>
      <c r="B958" s="37"/>
      <c r="C958" s="37"/>
      <c r="D958" s="37"/>
      <c r="E958" s="37"/>
      <c r="F958" s="38"/>
      <c r="G958" s="37"/>
      <c r="H958" s="239"/>
      <c r="I958" s="37"/>
      <c r="J958" s="37"/>
      <c r="K958" s="37"/>
      <c r="L958" s="37"/>
      <c r="M958" s="37"/>
      <c r="N958" s="37"/>
      <c r="O958" s="37"/>
      <c r="P958" s="37"/>
      <c r="Q958" s="37"/>
      <c r="R958" s="37"/>
    </row>
    <row r="959" spans="1:18" ht="15.75" customHeight="1" x14ac:dyDescent="0.35">
      <c r="A959" s="37"/>
      <c r="B959" s="37"/>
      <c r="C959" s="37"/>
      <c r="D959" s="37"/>
      <c r="E959" s="37"/>
      <c r="F959" s="38"/>
      <c r="G959" s="37"/>
      <c r="H959" s="239"/>
      <c r="I959" s="37"/>
      <c r="J959" s="37"/>
      <c r="K959" s="37"/>
      <c r="L959" s="37"/>
      <c r="M959" s="37"/>
      <c r="N959" s="37"/>
      <c r="O959" s="37"/>
      <c r="P959" s="37"/>
      <c r="Q959" s="37"/>
      <c r="R959" s="37"/>
    </row>
    <row r="960" spans="1:18" ht="15.75" customHeight="1" x14ac:dyDescent="0.35">
      <c r="A960" s="37"/>
      <c r="B960" s="37"/>
      <c r="C960" s="37"/>
      <c r="D960" s="37"/>
      <c r="E960" s="37"/>
      <c r="F960" s="38"/>
      <c r="G960" s="37"/>
      <c r="H960" s="239"/>
      <c r="I960" s="37"/>
      <c r="J960" s="37"/>
      <c r="K960" s="37"/>
      <c r="L960" s="37"/>
      <c r="M960" s="37"/>
      <c r="N960" s="37"/>
      <c r="O960" s="37"/>
      <c r="P960" s="37"/>
      <c r="Q960" s="37"/>
      <c r="R960" s="37"/>
    </row>
    <row r="961" spans="1:18" ht="15.75" customHeight="1" x14ac:dyDescent="0.35">
      <c r="A961" s="37"/>
      <c r="B961" s="37"/>
      <c r="C961" s="37"/>
      <c r="D961" s="37"/>
      <c r="E961" s="37"/>
      <c r="F961" s="38"/>
      <c r="G961" s="37"/>
      <c r="H961" s="239"/>
      <c r="I961" s="37"/>
      <c r="J961" s="37"/>
      <c r="K961" s="37"/>
      <c r="L961" s="37"/>
      <c r="M961" s="37"/>
      <c r="N961" s="37"/>
      <c r="O961" s="37"/>
      <c r="P961" s="37"/>
      <c r="Q961" s="37"/>
      <c r="R961" s="37"/>
    </row>
    <row r="962" spans="1:18" ht="15.75" customHeight="1" x14ac:dyDescent="0.35">
      <c r="A962" s="37"/>
      <c r="B962" s="37"/>
      <c r="C962" s="37"/>
      <c r="D962" s="37"/>
      <c r="E962" s="37"/>
      <c r="F962" s="38"/>
      <c r="G962" s="37"/>
      <c r="H962" s="239"/>
      <c r="I962" s="37"/>
      <c r="J962" s="37"/>
      <c r="K962" s="37"/>
      <c r="L962" s="37"/>
      <c r="M962" s="37"/>
      <c r="N962" s="37"/>
      <c r="O962" s="37"/>
      <c r="P962" s="37"/>
      <c r="Q962" s="37"/>
      <c r="R962" s="37"/>
    </row>
    <row r="963" spans="1:18" ht="15.75" customHeight="1" x14ac:dyDescent="0.35">
      <c r="A963" s="37"/>
      <c r="B963" s="37"/>
      <c r="C963" s="37"/>
      <c r="D963" s="37"/>
      <c r="E963" s="37"/>
      <c r="F963" s="38"/>
      <c r="G963" s="37"/>
      <c r="H963" s="239"/>
      <c r="I963" s="37"/>
      <c r="J963" s="37"/>
      <c r="K963" s="37"/>
      <c r="L963" s="37"/>
      <c r="M963" s="37"/>
      <c r="N963" s="37"/>
      <c r="O963" s="37"/>
      <c r="P963" s="37"/>
      <c r="Q963" s="37"/>
      <c r="R963" s="37"/>
    </row>
    <row r="964" spans="1:18" ht="15.75" customHeight="1" x14ac:dyDescent="0.35">
      <c r="A964" s="37"/>
      <c r="B964" s="37"/>
      <c r="C964" s="37"/>
      <c r="D964" s="37"/>
      <c r="E964" s="37"/>
      <c r="F964" s="38"/>
      <c r="G964" s="37"/>
      <c r="H964" s="239"/>
      <c r="I964" s="37"/>
      <c r="J964" s="37"/>
      <c r="K964" s="37"/>
      <c r="L964" s="37"/>
      <c r="M964" s="37"/>
      <c r="N964" s="37"/>
      <c r="O964" s="37"/>
      <c r="P964" s="37"/>
      <c r="Q964" s="37"/>
      <c r="R964" s="37"/>
    </row>
    <row r="965" spans="1:18" ht="15.75" customHeight="1" x14ac:dyDescent="0.35">
      <c r="A965" s="37"/>
      <c r="B965" s="37"/>
      <c r="C965" s="37"/>
      <c r="D965" s="37"/>
      <c r="E965" s="37"/>
      <c r="F965" s="38"/>
      <c r="G965" s="37"/>
      <c r="H965" s="239"/>
      <c r="I965" s="37"/>
      <c r="J965" s="37"/>
      <c r="K965" s="37"/>
      <c r="L965" s="37"/>
      <c r="M965" s="37"/>
      <c r="N965" s="37"/>
      <c r="O965" s="37"/>
      <c r="P965" s="37"/>
      <c r="Q965" s="37"/>
      <c r="R965" s="37"/>
    </row>
    <row r="966" spans="1:18" ht="15.75" customHeight="1" x14ac:dyDescent="0.35">
      <c r="A966" s="37"/>
      <c r="B966" s="37"/>
      <c r="C966" s="37"/>
      <c r="D966" s="37"/>
      <c r="E966" s="37"/>
      <c r="F966" s="38"/>
      <c r="G966" s="37"/>
      <c r="H966" s="239"/>
      <c r="I966" s="37"/>
      <c r="J966" s="37"/>
      <c r="K966" s="37"/>
      <c r="L966" s="37"/>
      <c r="M966" s="37"/>
      <c r="N966" s="37"/>
      <c r="O966" s="37"/>
      <c r="P966" s="37"/>
      <c r="Q966" s="37"/>
      <c r="R966" s="37"/>
    </row>
    <row r="967" spans="1:18" ht="15.75" customHeight="1" x14ac:dyDescent="0.35">
      <c r="A967" s="37"/>
      <c r="B967" s="37"/>
      <c r="C967" s="37"/>
      <c r="D967" s="37"/>
      <c r="E967" s="37"/>
      <c r="F967" s="38"/>
      <c r="G967" s="37"/>
      <c r="H967" s="239"/>
      <c r="I967" s="37"/>
      <c r="J967" s="37"/>
      <c r="K967" s="37"/>
      <c r="L967" s="37"/>
      <c r="M967" s="37"/>
      <c r="N967" s="37"/>
      <c r="O967" s="37"/>
      <c r="P967" s="37"/>
      <c r="Q967" s="37"/>
      <c r="R967" s="37"/>
    </row>
    <row r="968" spans="1:18" ht="15.75" customHeight="1" x14ac:dyDescent="0.35">
      <c r="A968" s="37"/>
      <c r="B968" s="37"/>
      <c r="C968" s="37"/>
      <c r="D968" s="37"/>
      <c r="E968" s="37"/>
      <c r="F968" s="38"/>
      <c r="G968" s="37"/>
      <c r="H968" s="239"/>
      <c r="I968" s="37"/>
      <c r="J968" s="37"/>
      <c r="K968" s="37"/>
      <c r="L968" s="37"/>
      <c r="M968" s="37"/>
      <c r="N968" s="37"/>
      <c r="O968" s="37"/>
      <c r="P968" s="37"/>
      <c r="Q968" s="37"/>
      <c r="R968" s="37"/>
    </row>
    <row r="969" spans="1:18" ht="15.75" customHeight="1" x14ac:dyDescent="0.35">
      <c r="A969" s="37"/>
      <c r="B969" s="37"/>
      <c r="C969" s="37"/>
      <c r="D969" s="37"/>
      <c r="E969" s="37"/>
      <c r="F969" s="38"/>
      <c r="G969" s="37"/>
      <c r="H969" s="239"/>
      <c r="I969" s="37"/>
      <c r="J969" s="37"/>
      <c r="K969" s="37"/>
      <c r="L969" s="37"/>
      <c r="M969" s="37"/>
      <c r="N969" s="37"/>
      <c r="O969" s="37"/>
      <c r="P969" s="37"/>
      <c r="Q969" s="37"/>
      <c r="R969" s="37"/>
    </row>
    <row r="970" spans="1:18" ht="15.75" customHeight="1" x14ac:dyDescent="0.35">
      <c r="A970" s="37"/>
      <c r="B970" s="37"/>
      <c r="C970" s="37"/>
      <c r="D970" s="37"/>
      <c r="E970" s="37"/>
      <c r="F970" s="38"/>
      <c r="G970" s="37"/>
      <c r="H970" s="239"/>
      <c r="I970" s="37"/>
      <c r="J970" s="37"/>
      <c r="K970" s="37"/>
      <c r="L970" s="37"/>
      <c r="M970" s="37"/>
      <c r="N970" s="37"/>
      <c r="O970" s="37"/>
      <c r="P970" s="37"/>
      <c r="Q970" s="37"/>
      <c r="R970" s="37"/>
    </row>
    <row r="971" spans="1:18" ht="15.75" customHeight="1" x14ac:dyDescent="0.35">
      <c r="A971" s="37"/>
      <c r="B971" s="37"/>
      <c r="C971" s="37"/>
      <c r="D971" s="37"/>
      <c r="E971" s="37"/>
      <c r="F971" s="38"/>
      <c r="G971" s="37"/>
      <c r="H971" s="239"/>
      <c r="I971" s="37"/>
      <c r="J971" s="37"/>
      <c r="K971" s="37"/>
      <c r="L971" s="37"/>
      <c r="M971" s="37"/>
      <c r="N971" s="37"/>
      <c r="O971" s="37"/>
      <c r="P971" s="37"/>
      <c r="Q971" s="37"/>
      <c r="R971" s="37"/>
    </row>
    <row r="972" spans="1:18" ht="15.75" customHeight="1" x14ac:dyDescent="0.35">
      <c r="A972" s="37"/>
      <c r="B972" s="37"/>
      <c r="C972" s="37"/>
      <c r="D972" s="37"/>
      <c r="E972" s="37"/>
      <c r="F972" s="38"/>
      <c r="G972" s="37"/>
      <c r="H972" s="239"/>
      <c r="I972" s="37"/>
      <c r="J972" s="37"/>
      <c r="K972" s="37"/>
      <c r="L972" s="37"/>
      <c r="M972" s="37"/>
      <c r="N972" s="37"/>
      <c r="O972" s="37"/>
      <c r="P972" s="37"/>
      <c r="Q972" s="37"/>
      <c r="R972" s="37"/>
    </row>
    <row r="973" spans="1:18" ht="15.75" customHeight="1" x14ac:dyDescent="0.35">
      <c r="A973" s="37"/>
      <c r="B973" s="37"/>
      <c r="C973" s="37"/>
      <c r="D973" s="37"/>
      <c r="E973" s="37"/>
      <c r="F973" s="38"/>
      <c r="G973" s="37"/>
      <c r="H973" s="239"/>
      <c r="I973" s="37"/>
      <c r="J973" s="37"/>
      <c r="K973" s="37"/>
      <c r="L973" s="37"/>
      <c r="M973" s="37"/>
      <c r="N973" s="37"/>
      <c r="O973" s="37"/>
      <c r="P973" s="37"/>
      <c r="Q973" s="37"/>
      <c r="R973" s="37"/>
    </row>
    <row r="974" spans="1:18" ht="15.75" customHeight="1" x14ac:dyDescent="0.35">
      <c r="A974" s="37"/>
      <c r="B974" s="37"/>
      <c r="C974" s="37"/>
      <c r="D974" s="37"/>
      <c r="E974" s="37"/>
      <c r="F974" s="38"/>
      <c r="G974" s="37"/>
      <c r="H974" s="239"/>
      <c r="I974" s="37"/>
      <c r="J974" s="37"/>
      <c r="K974" s="37"/>
      <c r="L974" s="37"/>
      <c r="M974" s="37"/>
      <c r="N974" s="37"/>
      <c r="O974" s="37"/>
      <c r="P974" s="37"/>
      <c r="Q974" s="37"/>
      <c r="R974" s="37"/>
    </row>
    <row r="975" spans="1:18" ht="15.75" customHeight="1" x14ac:dyDescent="0.35">
      <c r="A975" s="37"/>
      <c r="B975" s="37"/>
      <c r="C975" s="37"/>
      <c r="D975" s="37"/>
      <c r="E975" s="37"/>
      <c r="F975" s="38"/>
      <c r="G975" s="37"/>
      <c r="H975" s="239"/>
      <c r="I975" s="37"/>
      <c r="J975" s="37"/>
      <c r="K975" s="37"/>
      <c r="L975" s="37"/>
      <c r="M975" s="37"/>
      <c r="N975" s="37"/>
      <c r="O975" s="37"/>
      <c r="P975" s="37"/>
      <c r="Q975" s="37"/>
      <c r="R975" s="37"/>
    </row>
    <row r="976" spans="1:18" ht="15.75" customHeight="1" x14ac:dyDescent="0.35">
      <c r="A976" s="37"/>
      <c r="B976" s="37"/>
      <c r="C976" s="37"/>
      <c r="D976" s="37"/>
      <c r="E976" s="37"/>
      <c r="F976" s="38"/>
      <c r="G976" s="37"/>
      <c r="H976" s="239"/>
      <c r="I976" s="37"/>
      <c r="J976" s="37"/>
      <c r="K976" s="37"/>
      <c r="L976" s="37"/>
      <c r="M976" s="37"/>
      <c r="N976" s="37"/>
      <c r="O976" s="37"/>
      <c r="P976" s="37"/>
      <c r="Q976" s="37"/>
      <c r="R976" s="37"/>
    </row>
    <row r="977" spans="1:18" ht="15.75" customHeight="1" x14ac:dyDescent="0.35">
      <c r="A977" s="37"/>
      <c r="B977" s="37"/>
      <c r="C977" s="37"/>
      <c r="D977" s="37"/>
      <c r="E977" s="37"/>
      <c r="F977" s="38"/>
      <c r="G977" s="37"/>
      <c r="H977" s="239"/>
      <c r="I977" s="37"/>
      <c r="J977" s="37"/>
      <c r="K977" s="37"/>
      <c r="L977" s="37"/>
      <c r="M977" s="37"/>
      <c r="N977" s="37"/>
      <c r="O977" s="37"/>
      <c r="P977" s="37"/>
      <c r="Q977" s="37"/>
      <c r="R977" s="37"/>
    </row>
    <row r="978" spans="1:18" ht="15.75" customHeight="1" x14ac:dyDescent="0.35">
      <c r="A978" s="37"/>
      <c r="B978" s="37"/>
      <c r="C978" s="37"/>
      <c r="D978" s="37"/>
      <c r="E978" s="37"/>
      <c r="F978" s="38"/>
      <c r="G978" s="37"/>
      <c r="H978" s="239"/>
      <c r="I978" s="37"/>
      <c r="J978" s="37"/>
      <c r="K978" s="37"/>
      <c r="L978" s="37"/>
      <c r="M978" s="37"/>
      <c r="N978" s="37"/>
      <c r="O978" s="37"/>
      <c r="P978" s="37"/>
      <c r="Q978" s="37"/>
      <c r="R978" s="37"/>
    </row>
    <row r="979" spans="1:18" ht="15.75" customHeight="1" x14ac:dyDescent="0.35">
      <c r="A979" s="37"/>
      <c r="B979" s="37"/>
      <c r="C979" s="37"/>
      <c r="D979" s="37"/>
      <c r="E979" s="37"/>
      <c r="F979" s="38"/>
      <c r="G979" s="37"/>
      <c r="H979" s="239"/>
      <c r="I979" s="37"/>
      <c r="J979" s="37"/>
      <c r="K979" s="37"/>
      <c r="L979" s="37"/>
      <c r="M979" s="37"/>
      <c r="N979" s="37"/>
      <c r="O979" s="37"/>
      <c r="P979" s="37"/>
      <c r="Q979" s="37"/>
      <c r="R979" s="37"/>
    </row>
  </sheetData>
  <mergeCells count="158">
    <mergeCell ref="M48:N48"/>
    <mergeCell ref="M49:N49"/>
    <mergeCell ref="O46:Q46"/>
    <mergeCell ref="O39:O43"/>
    <mergeCell ref="P39:P43"/>
    <mergeCell ref="Q39:Q43"/>
    <mergeCell ref="R39:R43"/>
    <mergeCell ref="G40:G42"/>
    <mergeCell ref="H41:H42"/>
    <mergeCell ref="I41:I42"/>
    <mergeCell ref="A44:R44"/>
    <mergeCell ref="M46:N47"/>
    <mergeCell ref="P28:P30"/>
    <mergeCell ref="Q28:Q30"/>
    <mergeCell ref="R28:R30"/>
    <mergeCell ref="A31:A33"/>
    <mergeCell ref="B31:B33"/>
    <mergeCell ref="C31:C33"/>
    <mergeCell ref="D31:D33"/>
    <mergeCell ref="E31:E33"/>
    <mergeCell ref="F31:F33"/>
    <mergeCell ref="J31:J33"/>
    <mergeCell ref="K31:K33"/>
    <mergeCell ref="L31:L33"/>
    <mergeCell ref="M31:M33"/>
    <mergeCell ref="N31:N33"/>
    <mergeCell ref="O31:O33"/>
    <mergeCell ref="P31:P33"/>
    <mergeCell ref="Q31:Q33"/>
    <mergeCell ref="R31:R33"/>
    <mergeCell ref="L28:L30"/>
    <mergeCell ref="M28:M30"/>
    <mergeCell ref="N28:N30"/>
    <mergeCell ref="O28:O30"/>
    <mergeCell ref="A7:A8"/>
    <mergeCell ref="B7:B8"/>
    <mergeCell ref="C7:C8"/>
    <mergeCell ref="D7:D8"/>
    <mergeCell ref="E7:E8"/>
    <mergeCell ref="F7:F8"/>
    <mergeCell ref="G7:G8"/>
    <mergeCell ref="J7:J8"/>
    <mergeCell ref="K7:K8"/>
    <mergeCell ref="A4:A5"/>
    <mergeCell ref="B4:B5"/>
    <mergeCell ref="C4:C5"/>
    <mergeCell ref="D4:D5"/>
    <mergeCell ref="E4:E5"/>
    <mergeCell ref="F4:F5"/>
    <mergeCell ref="G4:G5"/>
    <mergeCell ref="H4:I4"/>
    <mergeCell ref="R10:R15"/>
    <mergeCell ref="G12:G13"/>
    <mergeCell ref="J4:J5"/>
    <mergeCell ref="K4:L4"/>
    <mergeCell ref="M4:N4"/>
    <mergeCell ref="O4:P4"/>
    <mergeCell ref="Q4:Q5"/>
    <mergeCell ref="R4:R5"/>
    <mergeCell ref="L7:L8"/>
    <mergeCell ref="M7:M8"/>
    <mergeCell ref="N7:N8"/>
    <mergeCell ref="O7:O8"/>
    <mergeCell ref="P7:P8"/>
    <mergeCell ref="Q7:Q8"/>
    <mergeCell ref="R7:R8"/>
    <mergeCell ref="A9:R9"/>
    <mergeCell ref="G14:G15"/>
    <mergeCell ref="G10:G11"/>
    <mergeCell ref="J10:J15"/>
    <mergeCell ref="K10:K15"/>
    <mergeCell ref="L10:L15"/>
    <mergeCell ref="M10:M15"/>
    <mergeCell ref="N10:N15"/>
    <mergeCell ref="A10:A15"/>
    <mergeCell ref="B10:B15"/>
    <mergeCell ref="C10:C15"/>
    <mergeCell ref="D10:D15"/>
    <mergeCell ref="E10:E15"/>
    <mergeCell ref="F10:F15"/>
    <mergeCell ref="O10:O15"/>
    <mergeCell ref="P10:P15"/>
    <mergeCell ref="Q10:Q15"/>
    <mergeCell ref="O16:O21"/>
    <mergeCell ref="P16:P21"/>
    <mergeCell ref="Q16:Q21"/>
    <mergeCell ref="R23:R24"/>
    <mergeCell ref="L23:L24"/>
    <mergeCell ref="M23:M24"/>
    <mergeCell ref="N23:N24"/>
    <mergeCell ref="O23:O24"/>
    <mergeCell ref="P23:P24"/>
    <mergeCell ref="Q23:Q24"/>
    <mergeCell ref="A16:A21"/>
    <mergeCell ref="B16:B21"/>
    <mergeCell ref="C16:C21"/>
    <mergeCell ref="D16:D21"/>
    <mergeCell ref="E16:E21"/>
    <mergeCell ref="F16:F21"/>
    <mergeCell ref="A27:R27"/>
    <mergeCell ref="R16:R21"/>
    <mergeCell ref="G18:G19"/>
    <mergeCell ref="G20:G21"/>
    <mergeCell ref="G16:G17"/>
    <mergeCell ref="J16:J21"/>
    <mergeCell ref="K16:K21"/>
    <mergeCell ref="L16:L21"/>
    <mergeCell ref="M16:M21"/>
    <mergeCell ref="N16:N21"/>
    <mergeCell ref="A22:R22"/>
    <mergeCell ref="A23:A24"/>
    <mergeCell ref="B23:B24"/>
    <mergeCell ref="C23:C24"/>
    <mergeCell ref="D23:D24"/>
    <mergeCell ref="E23:E24"/>
    <mergeCell ref="F23:F24"/>
    <mergeCell ref="G23:G24"/>
    <mergeCell ref="I34:I36"/>
    <mergeCell ref="J34:J38"/>
    <mergeCell ref="K34:K38"/>
    <mergeCell ref="L34:L38"/>
    <mergeCell ref="M34:M38"/>
    <mergeCell ref="N34:N38"/>
    <mergeCell ref="J23:J24"/>
    <mergeCell ref="K23:K24"/>
    <mergeCell ref="A28:A30"/>
    <mergeCell ref="B28:B30"/>
    <mergeCell ref="C28:C30"/>
    <mergeCell ref="D28:D30"/>
    <mergeCell ref="E28:E30"/>
    <mergeCell ref="F28:F30"/>
    <mergeCell ref="G28:G29"/>
    <mergeCell ref="J28:J30"/>
    <mergeCell ref="K28:K30"/>
    <mergeCell ref="R34:R38"/>
    <mergeCell ref="A39:A43"/>
    <mergeCell ref="B39:B43"/>
    <mergeCell ref="C39:C43"/>
    <mergeCell ref="D39:D43"/>
    <mergeCell ref="E39:E43"/>
    <mergeCell ref="F39:F43"/>
    <mergeCell ref="J39:J43"/>
    <mergeCell ref="K39:K43"/>
    <mergeCell ref="L39:L43"/>
    <mergeCell ref="M39:M43"/>
    <mergeCell ref="N39:N43"/>
    <mergeCell ref="O34:O38"/>
    <mergeCell ref="P34:P38"/>
    <mergeCell ref="G37:G38"/>
    <mergeCell ref="A34:A38"/>
    <mergeCell ref="B34:B38"/>
    <mergeCell ref="C34:C38"/>
    <mergeCell ref="D34:D38"/>
    <mergeCell ref="E34:E38"/>
    <mergeCell ref="Q34:Q38"/>
    <mergeCell ref="F34:F38"/>
    <mergeCell ref="G34:G36"/>
    <mergeCell ref="H34:H3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S97"/>
  <sheetViews>
    <sheetView topLeftCell="A84" zoomScale="70" zoomScaleNormal="70" workbookViewId="0">
      <selection activeCell="F9" sqref="F9:F10"/>
    </sheetView>
  </sheetViews>
  <sheetFormatPr defaultRowHeight="14.5" x14ac:dyDescent="0.35"/>
  <cols>
    <col min="1" max="1" width="4.7265625" style="192" customWidth="1"/>
    <col min="2" max="2" width="8.81640625" style="192" customWidth="1"/>
    <col min="3" max="3" width="11.453125" style="192" customWidth="1"/>
    <col min="4" max="4" width="9.7265625" style="192" customWidth="1"/>
    <col min="5" max="5" width="45.7265625" style="192" customWidth="1"/>
    <col min="6" max="6" width="61.453125" style="192" customWidth="1"/>
    <col min="7" max="7" width="35.7265625" style="192" customWidth="1"/>
    <col min="8" max="8" width="20.453125" style="192" customWidth="1"/>
    <col min="9" max="9" width="12.1796875" style="192" customWidth="1"/>
    <col min="10" max="10" width="32.1796875" style="192" customWidth="1"/>
    <col min="11" max="11" width="12.1796875" style="192" customWidth="1"/>
    <col min="12" max="12" width="12.7265625" style="192" customWidth="1"/>
    <col min="13" max="13" width="17.81640625" style="192" customWidth="1"/>
    <col min="14" max="14" width="17.26953125" style="192" customWidth="1"/>
    <col min="15" max="16" width="18" style="192" customWidth="1"/>
    <col min="17" max="17" width="21.26953125" style="192" customWidth="1"/>
    <col min="18" max="18" width="23.54296875" style="192" customWidth="1"/>
    <col min="19" max="19" width="19.54296875" style="192" customWidth="1"/>
    <col min="20" max="258" width="9.1796875" style="192"/>
    <col min="259" max="259" width="4.7265625" style="192" bestFit="1" customWidth="1"/>
    <col min="260" max="260" width="9.7265625" style="192" bestFit="1" customWidth="1"/>
    <col min="261" max="261" width="10" style="192" bestFit="1" customWidth="1"/>
    <col min="262" max="262" width="8.81640625" style="192" bestFit="1" customWidth="1"/>
    <col min="263" max="263" width="22.81640625" style="192" customWidth="1"/>
    <col min="264" max="264" width="59.7265625" style="192" bestFit="1" customWidth="1"/>
    <col min="265" max="265" width="57.81640625" style="192" bestFit="1" customWidth="1"/>
    <col min="266" max="266" width="35.26953125" style="192" bestFit="1" customWidth="1"/>
    <col min="267" max="267" width="28.1796875" style="192" bestFit="1" customWidth="1"/>
    <col min="268" max="268" width="33.1796875" style="192" bestFit="1" customWidth="1"/>
    <col min="269" max="269" width="26" style="192" bestFit="1" customWidth="1"/>
    <col min="270" max="270" width="19.1796875" style="192" bestFit="1" customWidth="1"/>
    <col min="271" max="271" width="10.453125" style="192" customWidth="1"/>
    <col min="272" max="272" width="11.81640625" style="192" customWidth="1"/>
    <col min="273" max="273" width="14.7265625" style="192" customWidth="1"/>
    <col min="274" max="274" width="9" style="192" bestFit="1" customWidth="1"/>
    <col min="275" max="514" width="9.1796875" style="192"/>
    <col min="515" max="515" width="4.7265625" style="192" bestFit="1" customWidth="1"/>
    <col min="516" max="516" width="9.7265625" style="192" bestFit="1" customWidth="1"/>
    <col min="517" max="517" width="10" style="192" bestFit="1" customWidth="1"/>
    <col min="518" max="518" width="8.81640625" style="192" bestFit="1" customWidth="1"/>
    <col min="519" max="519" width="22.81640625" style="192" customWidth="1"/>
    <col min="520" max="520" width="59.7265625" style="192" bestFit="1" customWidth="1"/>
    <col min="521" max="521" width="57.81640625" style="192" bestFit="1" customWidth="1"/>
    <col min="522" max="522" width="35.26953125" style="192" bestFit="1" customWidth="1"/>
    <col min="523" max="523" width="28.1796875" style="192" bestFit="1" customWidth="1"/>
    <col min="524" max="524" width="33.1796875" style="192" bestFit="1" customWidth="1"/>
    <col min="525" max="525" width="26" style="192" bestFit="1" customWidth="1"/>
    <col min="526" max="526" width="19.1796875" style="192" bestFit="1" customWidth="1"/>
    <col min="527" max="527" width="10.453125" style="192" customWidth="1"/>
    <col min="528" max="528" width="11.81640625" style="192" customWidth="1"/>
    <col min="529" max="529" width="14.7265625" style="192" customWidth="1"/>
    <col min="530" max="530" width="9" style="192" bestFit="1" customWidth="1"/>
    <col min="531" max="770" width="9.1796875" style="192"/>
    <col min="771" max="771" width="4.7265625" style="192" bestFit="1" customWidth="1"/>
    <col min="772" max="772" width="9.7265625" style="192" bestFit="1" customWidth="1"/>
    <col min="773" max="773" width="10" style="192" bestFit="1" customWidth="1"/>
    <col min="774" max="774" width="8.81640625" style="192" bestFit="1" customWidth="1"/>
    <col min="775" max="775" width="22.81640625" style="192" customWidth="1"/>
    <col min="776" max="776" width="59.7265625" style="192" bestFit="1" customWidth="1"/>
    <col min="777" max="777" width="57.81640625" style="192" bestFit="1" customWidth="1"/>
    <col min="778" max="778" width="35.26953125" style="192" bestFit="1" customWidth="1"/>
    <col min="779" max="779" width="28.1796875" style="192" bestFit="1" customWidth="1"/>
    <col min="780" max="780" width="33.1796875" style="192" bestFit="1" customWidth="1"/>
    <col min="781" max="781" width="26" style="192" bestFit="1" customWidth="1"/>
    <col min="782" max="782" width="19.1796875" style="192" bestFit="1" customWidth="1"/>
    <col min="783" max="783" width="10.453125" style="192" customWidth="1"/>
    <col min="784" max="784" width="11.81640625" style="192" customWidth="1"/>
    <col min="785" max="785" width="14.7265625" style="192" customWidth="1"/>
    <col min="786" max="786" width="9" style="192" bestFit="1" customWidth="1"/>
    <col min="787" max="1026" width="9.1796875" style="192"/>
    <col min="1027" max="1027" width="4.7265625" style="192" bestFit="1" customWidth="1"/>
    <col min="1028" max="1028" width="9.7265625" style="192" bestFit="1" customWidth="1"/>
    <col min="1029" max="1029" width="10" style="192" bestFit="1" customWidth="1"/>
    <col min="1030" max="1030" width="8.81640625" style="192" bestFit="1" customWidth="1"/>
    <col min="1031" max="1031" width="22.81640625" style="192" customWidth="1"/>
    <col min="1032" max="1032" width="59.7265625" style="192" bestFit="1" customWidth="1"/>
    <col min="1033" max="1033" width="57.81640625" style="192" bestFit="1" customWidth="1"/>
    <col min="1034" max="1034" width="35.26953125" style="192" bestFit="1" customWidth="1"/>
    <col min="1035" max="1035" width="28.1796875" style="192" bestFit="1" customWidth="1"/>
    <col min="1036" max="1036" width="33.1796875" style="192" bestFit="1" customWidth="1"/>
    <col min="1037" max="1037" width="26" style="192" bestFit="1" customWidth="1"/>
    <col min="1038" max="1038" width="19.1796875" style="192" bestFit="1" customWidth="1"/>
    <col min="1039" max="1039" width="10.453125" style="192" customWidth="1"/>
    <col min="1040" max="1040" width="11.81640625" style="192" customWidth="1"/>
    <col min="1041" max="1041" width="14.7265625" style="192" customWidth="1"/>
    <col min="1042" max="1042" width="9" style="192" bestFit="1" customWidth="1"/>
    <col min="1043" max="1282" width="9.1796875" style="192"/>
    <col min="1283" max="1283" width="4.7265625" style="192" bestFit="1" customWidth="1"/>
    <col min="1284" max="1284" width="9.7265625" style="192" bestFit="1" customWidth="1"/>
    <col min="1285" max="1285" width="10" style="192" bestFit="1" customWidth="1"/>
    <col min="1286" max="1286" width="8.81640625" style="192" bestFit="1" customWidth="1"/>
    <col min="1287" max="1287" width="22.81640625" style="192" customWidth="1"/>
    <col min="1288" max="1288" width="59.7265625" style="192" bestFit="1" customWidth="1"/>
    <col min="1289" max="1289" width="57.81640625" style="192" bestFit="1" customWidth="1"/>
    <col min="1290" max="1290" width="35.26953125" style="192" bestFit="1" customWidth="1"/>
    <col min="1291" max="1291" width="28.1796875" style="192" bestFit="1" customWidth="1"/>
    <col min="1292" max="1292" width="33.1796875" style="192" bestFit="1" customWidth="1"/>
    <col min="1293" max="1293" width="26" style="192" bestFit="1" customWidth="1"/>
    <col min="1294" max="1294" width="19.1796875" style="192" bestFit="1" customWidth="1"/>
    <col min="1295" max="1295" width="10.453125" style="192" customWidth="1"/>
    <col min="1296" max="1296" width="11.81640625" style="192" customWidth="1"/>
    <col min="1297" max="1297" width="14.7265625" style="192" customWidth="1"/>
    <col min="1298" max="1298" width="9" style="192" bestFit="1" customWidth="1"/>
    <col min="1299" max="1538" width="9.1796875" style="192"/>
    <col min="1539" max="1539" width="4.7265625" style="192" bestFit="1" customWidth="1"/>
    <col min="1540" max="1540" width="9.7265625" style="192" bestFit="1" customWidth="1"/>
    <col min="1541" max="1541" width="10" style="192" bestFit="1" customWidth="1"/>
    <col min="1542" max="1542" width="8.81640625" style="192" bestFit="1" customWidth="1"/>
    <col min="1543" max="1543" width="22.81640625" style="192" customWidth="1"/>
    <col min="1544" max="1544" width="59.7265625" style="192" bestFit="1" customWidth="1"/>
    <col min="1545" max="1545" width="57.81640625" style="192" bestFit="1" customWidth="1"/>
    <col min="1546" max="1546" width="35.26953125" style="192" bestFit="1" customWidth="1"/>
    <col min="1547" max="1547" width="28.1796875" style="192" bestFit="1" customWidth="1"/>
    <col min="1548" max="1548" width="33.1796875" style="192" bestFit="1" customWidth="1"/>
    <col min="1549" max="1549" width="26" style="192" bestFit="1" customWidth="1"/>
    <col min="1550" max="1550" width="19.1796875" style="192" bestFit="1" customWidth="1"/>
    <col min="1551" max="1551" width="10.453125" style="192" customWidth="1"/>
    <col min="1552" max="1552" width="11.81640625" style="192" customWidth="1"/>
    <col min="1553" max="1553" width="14.7265625" style="192" customWidth="1"/>
    <col min="1554" max="1554" width="9" style="192" bestFit="1" customWidth="1"/>
    <col min="1555" max="1794" width="9.1796875" style="192"/>
    <col min="1795" max="1795" width="4.7265625" style="192" bestFit="1" customWidth="1"/>
    <col min="1796" max="1796" width="9.7265625" style="192" bestFit="1" customWidth="1"/>
    <col min="1797" max="1797" width="10" style="192" bestFit="1" customWidth="1"/>
    <col min="1798" max="1798" width="8.81640625" style="192" bestFit="1" customWidth="1"/>
    <col min="1799" max="1799" width="22.81640625" style="192" customWidth="1"/>
    <col min="1800" max="1800" width="59.7265625" style="192" bestFit="1" customWidth="1"/>
    <col min="1801" max="1801" width="57.81640625" style="192" bestFit="1" customWidth="1"/>
    <col min="1802" max="1802" width="35.26953125" style="192" bestFit="1" customWidth="1"/>
    <col min="1803" max="1803" width="28.1796875" style="192" bestFit="1" customWidth="1"/>
    <col min="1804" max="1804" width="33.1796875" style="192" bestFit="1" customWidth="1"/>
    <col min="1805" max="1805" width="26" style="192" bestFit="1" customWidth="1"/>
    <col min="1806" max="1806" width="19.1796875" style="192" bestFit="1" customWidth="1"/>
    <col min="1807" max="1807" width="10.453125" style="192" customWidth="1"/>
    <col min="1808" max="1808" width="11.81640625" style="192" customWidth="1"/>
    <col min="1809" max="1809" width="14.7265625" style="192" customWidth="1"/>
    <col min="1810" max="1810" width="9" style="192" bestFit="1" customWidth="1"/>
    <col min="1811" max="2050" width="9.1796875" style="192"/>
    <col min="2051" max="2051" width="4.7265625" style="192" bestFit="1" customWidth="1"/>
    <col min="2052" max="2052" width="9.7265625" style="192" bestFit="1" customWidth="1"/>
    <col min="2053" max="2053" width="10" style="192" bestFit="1" customWidth="1"/>
    <col min="2054" max="2054" width="8.81640625" style="192" bestFit="1" customWidth="1"/>
    <col min="2055" max="2055" width="22.81640625" style="192" customWidth="1"/>
    <col min="2056" max="2056" width="59.7265625" style="192" bestFit="1" customWidth="1"/>
    <col min="2057" max="2057" width="57.81640625" style="192" bestFit="1" customWidth="1"/>
    <col min="2058" max="2058" width="35.26953125" style="192" bestFit="1" customWidth="1"/>
    <col min="2059" max="2059" width="28.1796875" style="192" bestFit="1" customWidth="1"/>
    <col min="2060" max="2060" width="33.1796875" style="192" bestFit="1" customWidth="1"/>
    <col min="2061" max="2061" width="26" style="192" bestFit="1" customWidth="1"/>
    <col min="2062" max="2062" width="19.1796875" style="192" bestFit="1" customWidth="1"/>
    <col min="2063" max="2063" width="10.453125" style="192" customWidth="1"/>
    <col min="2064" max="2064" width="11.81640625" style="192" customWidth="1"/>
    <col min="2065" max="2065" width="14.7265625" style="192" customWidth="1"/>
    <col min="2066" max="2066" width="9" style="192" bestFit="1" customWidth="1"/>
    <col min="2067" max="2306" width="9.1796875" style="192"/>
    <col min="2307" max="2307" width="4.7265625" style="192" bestFit="1" customWidth="1"/>
    <col min="2308" max="2308" width="9.7265625" style="192" bestFit="1" customWidth="1"/>
    <col min="2309" max="2309" width="10" style="192" bestFit="1" customWidth="1"/>
    <col min="2310" max="2310" width="8.81640625" style="192" bestFit="1" customWidth="1"/>
    <col min="2311" max="2311" width="22.81640625" style="192" customWidth="1"/>
    <col min="2312" max="2312" width="59.7265625" style="192" bestFit="1" customWidth="1"/>
    <col min="2313" max="2313" width="57.81640625" style="192" bestFit="1" customWidth="1"/>
    <col min="2314" max="2314" width="35.26953125" style="192" bestFit="1" customWidth="1"/>
    <col min="2315" max="2315" width="28.1796875" style="192" bestFit="1" customWidth="1"/>
    <col min="2316" max="2316" width="33.1796875" style="192" bestFit="1" customWidth="1"/>
    <col min="2317" max="2317" width="26" style="192" bestFit="1" customWidth="1"/>
    <col min="2318" max="2318" width="19.1796875" style="192" bestFit="1" customWidth="1"/>
    <col min="2319" max="2319" width="10.453125" style="192" customWidth="1"/>
    <col min="2320" max="2320" width="11.81640625" style="192" customWidth="1"/>
    <col min="2321" max="2321" width="14.7265625" style="192" customWidth="1"/>
    <col min="2322" max="2322" width="9" style="192" bestFit="1" customWidth="1"/>
    <col min="2323" max="2562" width="9.1796875" style="192"/>
    <col min="2563" max="2563" width="4.7265625" style="192" bestFit="1" customWidth="1"/>
    <col min="2564" max="2564" width="9.7265625" style="192" bestFit="1" customWidth="1"/>
    <col min="2565" max="2565" width="10" style="192" bestFit="1" customWidth="1"/>
    <col min="2566" max="2566" width="8.81640625" style="192" bestFit="1" customWidth="1"/>
    <col min="2567" max="2567" width="22.81640625" style="192" customWidth="1"/>
    <col min="2568" max="2568" width="59.7265625" style="192" bestFit="1" customWidth="1"/>
    <col min="2569" max="2569" width="57.81640625" style="192" bestFit="1" customWidth="1"/>
    <col min="2570" max="2570" width="35.26953125" style="192" bestFit="1" customWidth="1"/>
    <col min="2571" max="2571" width="28.1796875" style="192" bestFit="1" customWidth="1"/>
    <col min="2572" max="2572" width="33.1796875" style="192" bestFit="1" customWidth="1"/>
    <col min="2573" max="2573" width="26" style="192" bestFit="1" customWidth="1"/>
    <col min="2574" max="2574" width="19.1796875" style="192" bestFit="1" customWidth="1"/>
    <col min="2575" max="2575" width="10.453125" style="192" customWidth="1"/>
    <col min="2576" max="2576" width="11.81640625" style="192" customWidth="1"/>
    <col min="2577" max="2577" width="14.7265625" style="192" customWidth="1"/>
    <col min="2578" max="2578" width="9" style="192" bestFit="1" customWidth="1"/>
    <col min="2579" max="2818" width="9.1796875" style="192"/>
    <col min="2819" max="2819" width="4.7265625" style="192" bestFit="1" customWidth="1"/>
    <col min="2820" max="2820" width="9.7265625" style="192" bestFit="1" customWidth="1"/>
    <col min="2821" max="2821" width="10" style="192" bestFit="1" customWidth="1"/>
    <col min="2822" max="2822" width="8.81640625" style="192" bestFit="1" customWidth="1"/>
    <col min="2823" max="2823" width="22.81640625" style="192" customWidth="1"/>
    <col min="2824" max="2824" width="59.7265625" style="192" bestFit="1" customWidth="1"/>
    <col min="2825" max="2825" width="57.81640625" style="192" bestFit="1" customWidth="1"/>
    <col min="2826" max="2826" width="35.26953125" style="192" bestFit="1" customWidth="1"/>
    <col min="2827" max="2827" width="28.1796875" style="192" bestFit="1" customWidth="1"/>
    <col min="2828" max="2828" width="33.1796875" style="192" bestFit="1" customWidth="1"/>
    <col min="2829" max="2829" width="26" style="192" bestFit="1" customWidth="1"/>
    <col min="2830" max="2830" width="19.1796875" style="192" bestFit="1" customWidth="1"/>
    <col min="2831" max="2831" width="10.453125" style="192" customWidth="1"/>
    <col min="2832" max="2832" width="11.81640625" style="192" customWidth="1"/>
    <col min="2833" max="2833" width="14.7265625" style="192" customWidth="1"/>
    <col min="2834" max="2834" width="9" style="192" bestFit="1" customWidth="1"/>
    <col min="2835" max="3074" width="9.1796875" style="192"/>
    <col min="3075" max="3075" width="4.7265625" style="192" bestFit="1" customWidth="1"/>
    <col min="3076" max="3076" width="9.7265625" style="192" bestFit="1" customWidth="1"/>
    <col min="3077" max="3077" width="10" style="192" bestFit="1" customWidth="1"/>
    <col min="3078" max="3078" width="8.81640625" style="192" bestFit="1" customWidth="1"/>
    <col min="3079" max="3079" width="22.81640625" style="192" customWidth="1"/>
    <col min="3080" max="3080" width="59.7265625" style="192" bestFit="1" customWidth="1"/>
    <col min="3081" max="3081" width="57.81640625" style="192" bestFit="1" customWidth="1"/>
    <col min="3082" max="3082" width="35.26953125" style="192" bestFit="1" customWidth="1"/>
    <col min="3083" max="3083" width="28.1796875" style="192" bestFit="1" customWidth="1"/>
    <col min="3084" max="3084" width="33.1796875" style="192" bestFit="1" customWidth="1"/>
    <col min="3085" max="3085" width="26" style="192" bestFit="1" customWidth="1"/>
    <col min="3086" max="3086" width="19.1796875" style="192" bestFit="1" customWidth="1"/>
    <col min="3087" max="3087" width="10.453125" style="192" customWidth="1"/>
    <col min="3088" max="3088" width="11.81640625" style="192" customWidth="1"/>
    <col min="3089" max="3089" width="14.7265625" style="192" customWidth="1"/>
    <col min="3090" max="3090" width="9" style="192" bestFit="1" customWidth="1"/>
    <col min="3091" max="3330" width="9.1796875" style="192"/>
    <col min="3331" max="3331" width="4.7265625" style="192" bestFit="1" customWidth="1"/>
    <col min="3332" max="3332" width="9.7265625" style="192" bestFit="1" customWidth="1"/>
    <col min="3333" max="3333" width="10" style="192" bestFit="1" customWidth="1"/>
    <col min="3334" max="3334" width="8.81640625" style="192" bestFit="1" customWidth="1"/>
    <col min="3335" max="3335" width="22.81640625" style="192" customWidth="1"/>
    <col min="3336" max="3336" width="59.7265625" style="192" bestFit="1" customWidth="1"/>
    <col min="3337" max="3337" width="57.81640625" style="192" bestFit="1" customWidth="1"/>
    <col min="3338" max="3338" width="35.26953125" style="192" bestFit="1" customWidth="1"/>
    <col min="3339" max="3339" width="28.1796875" style="192" bestFit="1" customWidth="1"/>
    <col min="3340" max="3340" width="33.1796875" style="192" bestFit="1" customWidth="1"/>
    <col min="3341" max="3341" width="26" style="192" bestFit="1" customWidth="1"/>
    <col min="3342" max="3342" width="19.1796875" style="192" bestFit="1" customWidth="1"/>
    <col min="3343" max="3343" width="10.453125" style="192" customWidth="1"/>
    <col min="3344" max="3344" width="11.81640625" style="192" customWidth="1"/>
    <col min="3345" max="3345" width="14.7265625" style="192" customWidth="1"/>
    <col min="3346" max="3346" width="9" style="192" bestFit="1" customWidth="1"/>
    <col min="3347" max="3586" width="9.1796875" style="192"/>
    <col min="3587" max="3587" width="4.7265625" style="192" bestFit="1" customWidth="1"/>
    <col min="3588" max="3588" width="9.7265625" style="192" bestFit="1" customWidth="1"/>
    <col min="3589" max="3589" width="10" style="192" bestFit="1" customWidth="1"/>
    <col min="3590" max="3590" width="8.81640625" style="192" bestFit="1" customWidth="1"/>
    <col min="3591" max="3591" width="22.81640625" style="192" customWidth="1"/>
    <col min="3592" max="3592" width="59.7265625" style="192" bestFit="1" customWidth="1"/>
    <col min="3593" max="3593" width="57.81640625" style="192" bestFit="1" customWidth="1"/>
    <col min="3594" max="3594" width="35.26953125" style="192" bestFit="1" customWidth="1"/>
    <col min="3595" max="3595" width="28.1796875" style="192" bestFit="1" customWidth="1"/>
    <col min="3596" max="3596" width="33.1796875" style="192" bestFit="1" customWidth="1"/>
    <col min="3597" max="3597" width="26" style="192" bestFit="1" customWidth="1"/>
    <col min="3598" max="3598" width="19.1796875" style="192" bestFit="1" customWidth="1"/>
    <col min="3599" max="3599" width="10.453125" style="192" customWidth="1"/>
    <col min="3600" max="3600" width="11.81640625" style="192" customWidth="1"/>
    <col min="3601" max="3601" width="14.7265625" style="192" customWidth="1"/>
    <col min="3602" max="3602" width="9" style="192" bestFit="1" customWidth="1"/>
    <col min="3603" max="3842" width="9.1796875" style="192"/>
    <col min="3843" max="3843" width="4.7265625" style="192" bestFit="1" customWidth="1"/>
    <col min="3844" max="3844" width="9.7265625" style="192" bestFit="1" customWidth="1"/>
    <col min="3845" max="3845" width="10" style="192" bestFit="1" customWidth="1"/>
    <col min="3846" max="3846" width="8.81640625" style="192" bestFit="1" customWidth="1"/>
    <col min="3847" max="3847" width="22.81640625" style="192" customWidth="1"/>
    <col min="3848" max="3848" width="59.7265625" style="192" bestFit="1" customWidth="1"/>
    <col min="3849" max="3849" width="57.81640625" style="192" bestFit="1" customWidth="1"/>
    <col min="3850" max="3850" width="35.26953125" style="192" bestFit="1" customWidth="1"/>
    <col min="3851" max="3851" width="28.1796875" style="192" bestFit="1" customWidth="1"/>
    <col min="3852" max="3852" width="33.1796875" style="192" bestFit="1" customWidth="1"/>
    <col min="3853" max="3853" width="26" style="192" bestFit="1" customWidth="1"/>
    <col min="3854" max="3854" width="19.1796875" style="192" bestFit="1" customWidth="1"/>
    <col min="3855" max="3855" width="10.453125" style="192" customWidth="1"/>
    <col min="3856" max="3856" width="11.81640625" style="192" customWidth="1"/>
    <col min="3857" max="3857" width="14.7265625" style="192" customWidth="1"/>
    <col min="3858" max="3858" width="9" style="192" bestFit="1" customWidth="1"/>
    <col min="3859" max="4098" width="9.1796875" style="192"/>
    <col min="4099" max="4099" width="4.7265625" style="192" bestFit="1" customWidth="1"/>
    <col min="4100" max="4100" width="9.7265625" style="192" bestFit="1" customWidth="1"/>
    <col min="4101" max="4101" width="10" style="192" bestFit="1" customWidth="1"/>
    <col min="4102" max="4102" width="8.81640625" style="192" bestFit="1" customWidth="1"/>
    <col min="4103" max="4103" width="22.81640625" style="192" customWidth="1"/>
    <col min="4104" max="4104" width="59.7265625" style="192" bestFit="1" customWidth="1"/>
    <col min="4105" max="4105" width="57.81640625" style="192" bestFit="1" customWidth="1"/>
    <col min="4106" max="4106" width="35.26953125" style="192" bestFit="1" customWidth="1"/>
    <col min="4107" max="4107" width="28.1796875" style="192" bestFit="1" customWidth="1"/>
    <col min="4108" max="4108" width="33.1796875" style="192" bestFit="1" customWidth="1"/>
    <col min="4109" max="4109" width="26" style="192" bestFit="1" customWidth="1"/>
    <col min="4110" max="4110" width="19.1796875" style="192" bestFit="1" customWidth="1"/>
    <col min="4111" max="4111" width="10.453125" style="192" customWidth="1"/>
    <col min="4112" max="4112" width="11.81640625" style="192" customWidth="1"/>
    <col min="4113" max="4113" width="14.7265625" style="192" customWidth="1"/>
    <col min="4114" max="4114" width="9" style="192" bestFit="1" customWidth="1"/>
    <col min="4115" max="4354" width="9.1796875" style="192"/>
    <col min="4355" max="4355" width="4.7265625" style="192" bestFit="1" customWidth="1"/>
    <col min="4356" max="4356" width="9.7265625" style="192" bestFit="1" customWidth="1"/>
    <col min="4357" max="4357" width="10" style="192" bestFit="1" customWidth="1"/>
    <col min="4358" max="4358" width="8.81640625" style="192" bestFit="1" customWidth="1"/>
    <col min="4359" max="4359" width="22.81640625" style="192" customWidth="1"/>
    <col min="4360" max="4360" width="59.7265625" style="192" bestFit="1" customWidth="1"/>
    <col min="4361" max="4361" width="57.81640625" style="192" bestFit="1" customWidth="1"/>
    <col min="4362" max="4362" width="35.26953125" style="192" bestFit="1" customWidth="1"/>
    <col min="4363" max="4363" width="28.1796875" style="192" bestFit="1" customWidth="1"/>
    <col min="4364" max="4364" width="33.1796875" style="192" bestFit="1" customWidth="1"/>
    <col min="4365" max="4365" width="26" style="192" bestFit="1" customWidth="1"/>
    <col min="4366" max="4366" width="19.1796875" style="192" bestFit="1" customWidth="1"/>
    <col min="4367" max="4367" width="10.453125" style="192" customWidth="1"/>
    <col min="4368" max="4368" width="11.81640625" style="192" customWidth="1"/>
    <col min="4369" max="4369" width="14.7265625" style="192" customWidth="1"/>
    <col min="4370" max="4370" width="9" style="192" bestFit="1" customWidth="1"/>
    <col min="4371" max="4610" width="9.1796875" style="192"/>
    <col min="4611" max="4611" width="4.7265625" style="192" bestFit="1" customWidth="1"/>
    <col min="4612" max="4612" width="9.7265625" style="192" bestFit="1" customWidth="1"/>
    <col min="4613" max="4613" width="10" style="192" bestFit="1" customWidth="1"/>
    <col min="4614" max="4614" width="8.81640625" style="192" bestFit="1" customWidth="1"/>
    <col min="4615" max="4615" width="22.81640625" style="192" customWidth="1"/>
    <col min="4616" max="4616" width="59.7265625" style="192" bestFit="1" customWidth="1"/>
    <col min="4617" max="4617" width="57.81640625" style="192" bestFit="1" customWidth="1"/>
    <col min="4618" max="4618" width="35.26953125" style="192" bestFit="1" customWidth="1"/>
    <col min="4619" max="4619" width="28.1796875" style="192" bestFit="1" customWidth="1"/>
    <col min="4620" max="4620" width="33.1796875" style="192" bestFit="1" customWidth="1"/>
    <col min="4621" max="4621" width="26" style="192" bestFit="1" customWidth="1"/>
    <col min="4622" max="4622" width="19.1796875" style="192" bestFit="1" customWidth="1"/>
    <col min="4623" max="4623" width="10.453125" style="192" customWidth="1"/>
    <col min="4624" max="4624" width="11.81640625" style="192" customWidth="1"/>
    <col min="4625" max="4625" width="14.7265625" style="192" customWidth="1"/>
    <col min="4626" max="4626" width="9" style="192" bestFit="1" customWidth="1"/>
    <col min="4627" max="4866" width="9.1796875" style="192"/>
    <col min="4867" max="4867" width="4.7265625" style="192" bestFit="1" customWidth="1"/>
    <col min="4868" max="4868" width="9.7265625" style="192" bestFit="1" customWidth="1"/>
    <col min="4869" max="4869" width="10" style="192" bestFit="1" customWidth="1"/>
    <col min="4870" max="4870" width="8.81640625" style="192" bestFit="1" customWidth="1"/>
    <col min="4871" max="4871" width="22.81640625" style="192" customWidth="1"/>
    <col min="4872" max="4872" width="59.7265625" style="192" bestFit="1" customWidth="1"/>
    <col min="4873" max="4873" width="57.81640625" style="192" bestFit="1" customWidth="1"/>
    <col min="4874" max="4874" width="35.26953125" style="192" bestFit="1" customWidth="1"/>
    <col min="4875" max="4875" width="28.1796875" style="192" bestFit="1" customWidth="1"/>
    <col min="4876" max="4876" width="33.1796875" style="192" bestFit="1" customWidth="1"/>
    <col min="4877" max="4877" width="26" style="192" bestFit="1" customWidth="1"/>
    <col min="4878" max="4878" width="19.1796875" style="192" bestFit="1" customWidth="1"/>
    <col min="4879" max="4879" width="10.453125" style="192" customWidth="1"/>
    <col min="4880" max="4880" width="11.81640625" style="192" customWidth="1"/>
    <col min="4881" max="4881" width="14.7265625" style="192" customWidth="1"/>
    <col min="4882" max="4882" width="9" style="192" bestFit="1" customWidth="1"/>
    <col min="4883" max="5122" width="9.1796875" style="192"/>
    <col min="5123" max="5123" width="4.7265625" style="192" bestFit="1" customWidth="1"/>
    <col min="5124" max="5124" width="9.7265625" style="192" bestFit="1" customWidth="1"/>
    <col min="5125" max="5125" width="10" style="192" bestFit="1" customWidth="1"/>
    <col min="5126" max="5126" width="8.81640625" style="192" bestFit="1" customWidth="1"/>
    <col min="5127" max="5127" width="22.81640625" style="192" customWidth="1"/>
    <col min="5128" max="5128" width="59.7265625" style="192" bestFit="1" customWidth="1"/>
    <col min="5129" max="5129" width="57.81640625" style="192" bestFit="1" customWidth="1"/>
    <col min="5130" max="5130" width="35.26953125" style="192" bestFit="1" customWidth="1"/>
    <col min="5131" max="5131" width="28.1796875" style="192" bestFit="1" customWidth="1"/>
    <col min="5132" max="5132" width="33.1796875" style="192" bestFit="1" customWidth="1"/>
    <col min="5133" max="5133" width="26" style="192" bestFit="1" customWidth="1"/>
    <col min="5134" max="5134" width="19.1796875" style="192" bestFit="1" customWidth="1"/>
    <col min="5135" max="5135" width="10.453125" style="192" customWidth="1"/>
    <col min="5136" max="5136" width="11.81640625" style="192" customWidth="1"/>
    <col min="5137" max="5137" width="14.7265625" style="192" customWidth="1"/>
    <col min="5138" max="5138" width="9" style="192" bestFit="1" customWidth="1"/>
    <col min="5139" max="5378" width="9.1796875" style="192"/>
    <col min="5379" max="5379" width="4.7265625" style="192" bestFit="1" customWidth="1"/>
    <col min="5380" max="5380" width="9.7265625" style="192" bestFit="1" customWidth="1"/>
    <col min="5381" max="5381" width="10" style="192" bestFit="1" customWidth="1"/>
    <col min="5382" max="5382" width="8.81640625" style="192" bestFit="1" customWidth="1"/>
    <col min="5383" max="5383" width="22.81640625" style="192" customWidth="1"/>
    <col min="5384" max="5384" width="59.7265625" style="192" bestFit="1" customWidth="1"/>
    <col min="5385" max="5385" width="57.81640625" style="192" bestFit="1" customWidth="1"/>
    <col min="5386" max="5386" width="35.26953125" style="192" bestFit="1" customWidth="1"/>
    <col min="5387" max="5387" width="28.1796875" style="192" bestFit="1" customWidth="1"/>
    <col min="5388" max="5388" width="33.1796875" style="192" bestFit="1" customWidth="1"/>
    <col min="5389" max="5389" width="26" style="192" bestFit="1" customWidth="1"/>
    <col min="5390" max="5390" width="19.1796875" style="192" bestFit="1" customWidth="1"/>
    <col min="5391" max="5391" width="10.453125" style="192" customWidth="1"/>
    <col min="5392" max="5392" width="11.81640625" style="192" customWidth="1"/>
    <col min="5393" max="5393" width="14.7265625" style="192" customWidth="1"/>
    <col min="5394" max="5394" width="9" style="192" bestFit="1" customWidth="1"/>
    <col min="5395" max="5634" width="9.1796875" style="192"/>
    <col min="5635" max="5635" width="4.7265625" style="192" bestFit="1" customWidth="1"/>
    <col min="5636" max="5636" width="9.7265625" style="192" bestFit="1" customWidth="1"/>
    <col min="5637" max="5637" width="10" style="192" bestFit="1" customWidth="1"/>
    <col min="5638" max="5638" width="8.81640625" style="192" bestFit="1" customWidth="1"/>
    <col min="5639" max="5639" width="22.81640625" style="192" customWidth="1"/>
    <col min="5640" max="5640" width="59.7265625" style="192" bestFit="1" customWidth="1"/>
    <col min="5641" max="5641" width="57.81640625" style="192" bestFit="1" customWidth="1"/>
    <col min="5642" max="5642" width="35.26953125" style="192" bestFit="1" customWidth="1"/>
    <col min="5643" max="5643" width="28.1796875" style="192" bestFit="1" customWidth="1"/>
    <col min="5644" max="5644" width="33.1796875" style="192" bestFit="1" customWidth="1"/>
    <col min="5645" max="5645" width="26" style="192" bestFit="1" customWidth="1"/>
    <col min="5646" max="5646" width="19.1796875" style="192" bestFit="1" customWidth="1"/>
    <col min="5647" max="5647" width="10.453125" style="192" customWidth="1"/>
    <col min="5648" max="5648" width="11.81640625" style="192" customWidth="1"/>
    <col min="5649" max="5649" width="14.7265625" style="192" customWidth="1"/>
    <col min="5650" max="5650" width="9" style="192" bestFit="1" customWidth="1"/>
    <col min="5651" max="5890" width="9.1796875" style="192"/>
    <col min="5891" max="5891" width="4.7265625" style="192" bestFit="1" customWidth="1"/>
    <col min="5892" max="5892" width="9.7265625" style="192" bestFit="1" customWidth="1"/>
    <col min="5893" max="5893" width="10" style="192" bestFit="1" customWidth="1"/>
    <col min="5894" max="5894" width="8.81640625" style="192" bestFit="1" customWidth="1"/>
    <col min="5895" max="5895" width="22.81640625" style="192" customWidth="1"/>
    <col min="5896" max="5896" width="59.7265625" style="192" bestFit="1" customWidth="1"/>
    <col min="5897" max="5897" width="57.81640625" style="192" bestFit="1" customWidth="1"/>
    <col min="5898" max="5898" width="35.26953125" style="192" bestFit="1" customWidth="1"/>
    <col min="5899" max="5899" width="28.1796875" style="192" bestFit="1" customWidth="1"/>
    <col min="5900" max="5900" width="33.1796875" style="192" bestFit="1" customWidth="1"/>
    <col min="5901" max="5901" width="26" style="192" bestFit="1" customWidth="1"/>
    <col min="5902" max="5902" width="19.1796875" style="192" bestFit="1" customWidth="1"/>
    <col min="5903" max="5903" width="10.453125" style="192" customWidth="1"/>
    <col min="5904" max="5904" width="11.81640625" style="192" customWidth="1"/>
    <col min="5905" max="5905" width="14.7265625" style="192" customWidth="1"/>
    <col min="5906" max="5906" width="9" style="192" bestFit="1" customWidth="1"/>
    <col min="5907" max="6146" width="9.1796875" style="192"/>
    <col min="6147" max="6147" width="4.7265625" style="192" bestFit="1" customWidth="1"/>
    <col min="6148" max="6148" width="9.7265625" style="192" bestFit="1" customWidth="1"/>
    <col min="6149" max="6149" width="10" style="192" bestFit="1" customWidth="1"/>
    <col min="6150" max="6150" width="8.81640625" style="192" bestFit="1" customWidth="1"/>
    <col min="6151" max="6151" width="22.81640625" style="192" customWidth="1"/>
    <col min="6152" max="6152" width="59.7265625" style="192" bestFit="1" customWidth="1"/>
    <col min="6153" max="6153" width="57.81640625" style="192" bestFit="1" customWidth="1"/>
    <col min="6154" max="6154" width="35.26953125" style="192" bestFit="1" customWidth="1"/>
    <col min="6155" max="6155" width="28.1796875" style="192" bestFit="1" customWidth="1"/>
    <col min="6156" max="6156" width="33.1796875" style="192" bestFit="1" customWidth="1"/>
    <col min="6157" max="6157" width="26" style="192" bestFit="1" customWidth="1"/>
    <col min="6158" max="6158" width="19.1796875" style="192" bestFit="1" customWidth="1"/>
    <col min="6159" max="6159" width="10.453125" style="192" customWidth="1"/>
    <col min="6160" max="6160" width="11.81640625" style="192" customWidth="1"/>
    <col min="6161" max="6161" width="14.7265625" style="192" customWidth="1"/>
    <col min="6162" max="6162" width="9" style="192" bestFit="1" customWidth="1"/>
    <col min="6163" max="6402" width="9.1796875" style="192"/>
    <col min="6403" max="6403" width="4.7265625" style="192" bestFit="1" customWidth="1"/>
    <col min="6404" max="6404" width="9.7265625" style="192" bestFit="1" customWidth="1"/>
    <col min="6405" max="6405" width="10" style="192" bestFit="1" customWidth="1"/>
    <col min="6406" max="6406" width="8.81640625" style="192" bestFit="1" customWidth="1"/>
    <col min="6407" max="6407" width="22.81640625" style="192" customWidth="1"/>
    <col min="6408" max="6408" width="59.7265625" style="192" bestFit="1" customWidth="1"/>
    <col min="6409" max="6409" width="57.81640625" style="192" bestFit="1" customWidth="1"/>
    <col min="6410" max="6410" width="35.26953125" style="192" bestFit="1" customWidth="1"/>
    <col min="6411" max="6411" width="28.1796875" style="192" bestFit="1" customWidth="1"/>
    <col min="6412" max="6412" width="33.1796875" style="192" bestFit="1" customWidth="1"/>
    <col min="6413" max="6413" width="26" style="192" bestFit="1" customWidth="1"/>
    <col min="6414" max="6414" width="19.1796875" style="192" bestFit="1" customWidth="1"/>
    <col min="6415" max="6415" width="10.453125" style="192" customWidth="1"/>
    <col min="6416" max="6416" width="11.81640625" style="192" customWidth="1"/>
    <col min="6417" max="6417" width="14.7265625" style="192" customWidth="1"/>
    <col min="6418" max="6418" width="9" style="192" bestFit="1" customWidth="1"/>
    <col min="6419" max="6658" width="9.1796875" style="192"/>
    <col min="6659" max="6659" width="4.7265625" style="192" bestFit="1" customWidth="1"/>
    <col min="6660" max="6660" width="9.7265625" style="192" bestFit="1" customWidth="1"/>
    <col min="6661" max="6661" width="10" style="192" bestFit="1" customWidth="1"/>
    <col min="6662" max="6662" width="8.81640625" style="192" bestFit="1" customWidth="1"/>
    <col min="6663" max="6663" width="22.81640625" style="192" customWidth="1"/>
    <col min="6664" max="6664" width="59.7265625" style="192" bestFit="1" customWidth="1"/>
    <col min="6665" max="6665" width="57.81640625" style="192" bestFit="1" customWidth="1"/>
    <col min="6666" max="6666" width="35.26953125" style="192" bestFit="1" customWidth="1"/>
    <col min="6667" max="6667" width="28.1796875" style="192" bestFit="1" customWidth="1"/>
    <col min="6668" max="6668" width="33.1796875" style="192" bestFit="1" customWidth="1"/>
    <col min="6669" max="6669" width="26" style="192" bestFit="1" customWidth="1"/>
    <col min="6670" max="6670" width="19.1796875" style="192" bestFit="1" customWidth="1"/>
    <col min="6671" max="6671" width="10.453125" style="192" customWidth="1"/>
    <col min="6672" max="6672" width="11.81640625" style="192" customWidth="1"/>
    <col min="6673" max="6673" width="14.7265625" style="192" customWidth="1"/>
    <col min="6674" max="6674" width="9" style="192" bestFit="1" customWidth="1"/>
    <col min="6675" max="6914" width="9.1796875" style="192"/>
    <col min="6915" max="6915" width="4.7265625" style="192" bestFit="1" customWidth="1"/>
    <col min="6916" max="6916" width="9.7265625" style="192" bestFit="1" customWidth="1"/>
    <col min="6917" max="6917" width="10" style="192" bestFit="1" customWidth="1"/>
    <col min="6918" max="6918" width="8.81640625" style="192" bestFit="1" customWidth="1"/>
    <col min="6919" max="6919" width="22.81640625" style="192" customWidth="1"/>
    <col min="6920" max="6920" width="59.7265625" style="192" bestFit="1" customWidth="1"/>
    <col min="6921" max="6921" width="57.81640625" style="192" bestFit="1" customWidth="1"/>
    <col min="6922" max="6922" width="35.26953125" style="192" bestFit="1" customWidth="1"/>
    <col min="6923" max="6923" width="28.1796875" style="192" bestFit="1" customWidth="1"/>
    <col min="6924" max="6924" width="33.1796875" style="192" bestFit="1" customWidth="1"/>
    <col min="6925" max="6925" width="26" style="192" bestFit="1" customWidth="1"/>
    <col min="6926" max="6926" width="19.1796875" style="192" bestFit="1" customWidth="1"/>
    <col min="6927" max="6927" width="10.453125" style="192" customWidth="1"/>
    <col min="6928" max="6928" width="11.81640625" style="192" customWidth="1"/>
    <col min="6929" max="6929" width="14.7265625" style="192" customWidth="1"/>
    <col min="6930" max="6930" width="9" style="192" bestFit="1" customWidth="1"/>
    <col min="6931" max="7170" width="9.1796875" style="192"/>
    <col min="7171" max="7171" width="4.7265625" style="192" bestFit="1" customWidth="1"/>
    <col min="7172" max="7172" width="9.7265625" style="192" bestFit="1" customWidth="1"/>
    <col min="7173" max="7173" width="10" style="192" bestFit="1" customWidth="1"/>
    <col min="7174" max="7174" width="8.81640625" style="192" bestFit="1" customWidth="1"/>
    <col min="7175" max="7175" width="22.81640625" style="192" customWidth="1"/>
    <col min="7176" max="7176" width="59.7265625" style="192" bestFit="1" customWidth="1"/>
    <col min="7177" max="7177" width="57.81640625" style="192" bestFit="1" customWidth="1"/>
    <col min="7178" max="7178" width="35.26953125" style="192" bestFit="1" customWidth="1"/>
    <col min="7179" max="7179" width="28.1796875" style="192" bestFit="1" customWidth="1"/>
    <col min="7180" max="7180" width="33.1796875" style="192" bestFit="1" customWidth="1"/>
    <col min="7181" max="7181" width="26" style="192" bestFit="1" customWidth="1"/>
    <col min="7182" max="7182" width="19.1796875" style="192" bestFit="1" customWidth="1"/>
    <col min="7183" max="7183" width="10.453125" style="192" customWidth="1"/>
    <col min="7184" max="7184" width="11.81640625" style="192" customWidth="1"/>
    <col min="7185" max="7185" width="14.7265625" style="192" customWidth="1"/>
    <col min="7186" max="7186" width="9" style="192" bestFit="1" customWidth="1"/>
    <col min="7187" max="7426" width="9.1796875" style="192"/>
    <col min="7427" max="7427" width="4.7265625" style="192" bestFit="1" customWidth="1"/>
    <col min="7428" max="7428" width="9.7265625" style="192" bestFit="1" customWidth="1"/>
    <col min="7429" max="7429" width="10" style="192" bestFit="1" customWidth="1"/>
    <col min="7430" max="7430" width="8.81640625" style="192" bestFit="1" customWidth="1"/>
    <col min="7431" max="7431" width="22.81640625" style="192" customWidth="1"/>
    <col min="7432" max="7432" width="59.7265625" style="192" bestFit="1" customWidth="1"/>
    <col min="7433" max="7433" width="57.81640625" style="192" bestFit="1" customWidth="1"/>
    <col min="7434" max="7434" width="35.26953125" style="192" bestFit="1" customWidth="1"/>
    <col min="7435" max="7435" width="28.1796875" style="192" bestFit="1" customWidth="1"/>
    <col min="7436" max="7436" width="33.1796875" style="192" bestFit="1" customWidth="1"/>
    <col min="7437" max="7437" width="26" style="192" bestFit="1" customWidth="1"/>
    <col min="7438" max="7438" width="19.1796875" style="192" bestFit="1" customWidth="1"/>
    <col min="7439" max="7439" width="10.453125" style="192" customWidth="1"/>
    <col min="7440" max="7440" width="11.81640625" style="192" customWidth="1"/>
    <col min="7441" max="7441" width="14.7265625" style="192" customWidth="1"/>
    <col min="7442" max="7442" width="9" style="192" bestFit="1" customWidth="1"/>
    <col min="7443" max="7682" width="9.1796875" style="192"/>
    <col min="7683" max="7683" width="4.7265625" style="192" bestFit="1" customWidth="1"/>
    <col min="7684" max="7684" width="9.7265625" style="192" bestFit="1" customWidth="1"/>
    <col min="7685" max="7685" width="10" style="192" bestFit="1" customWidth="1"/>
    <col min="7686" max="7686" width="8.81640625" style="192" bestFit="1" customWidth="1"/>
    <col min="7687" max="7687" width="22.81640625" style="192" customWidth="1"/>
    <col min="7688" max="7688" width="59.7265625" style="192" bestFit="1" customWidth="1"/>
    <col min="7689" max="7689" width="57.81640625" style="192" bestFit="1" customWidth="1"/>
    <col min="7690" max="7690" width="35.26953125" style="192" bestFit="1" customWidth="1"/>
    <col min="7691" max="7691" width="28.1796875" style="192" bestFit="1" customWidth="1"/>
    <col min="7692" max="7692" width="33.1796875" style="192" bestFit="1" customWidth="1"/>
    <col min="7693" max="7693" width="26" style="192" bestFit="1" customWidth="1"/>
    <col min="7694" max="7694" width="19.1796875" style="192" bestFit="1" customWidth="1"/>
    <col min="7695" max="7695" width="10.453125" style="192" customWidth="1"/>
    <col min="7696" max="7696" width="11.81640625" style="192" customWidth="1"/>
    <col min="7697" max="7697" width="14.7265625" style="192" customWidth="1"/>
    <col min="7698" max="7698" width="9" style="192" bestFit="1" customWidth="1"/>
    <col min="7699" max="7938" width="9.1796875" style="192"/>
    <col min="7939" max="7939" width="4.7265625" style="192" bestFit="1" customWidth="1"/>
    <col min="7940" max="7940" width="9.7265625" style="192" bestFit="1" customWidth="1"/>
    <col min="7941" max="7941" width="10" style="192" bestFit="1" customWidth="1"/>
    <col min="7942" max="7942" width="8.81640625" style="192" bestFit="1" customWidth="1"/>
    <col min="7943" max="7943" width="22.81640625" style="192" customWidth="1"/>
    <col min="7944" max="7944" width="59.7265625" style="192" bestFit="1" customWidth="1"/>
    <col min="7945" max="7945" width="57.81640625" style="192" bestFit="1" customWidth="1"/>
    <col min="7946" max="7946" width="35.26953125" style="192" bestFit="1" customWidth="1"/>
    <col min="7947" max="7947" width="28.1796875" style="192" bestFit="1" customWidth="1"/>
    <col min="7948" max="7948" width="33.1796875" style="192" bestFit="1" customWidth="1"/>
    <col min="7949" max="7949" width="26" style="192" bestFit="1" customWidth="1"/>
    <col min="7950" max="7950" width="19.1796875" style="192" bestFit="1" customWidth="1"/>
    <col min="7951" max="7951" width="10.453125" style="192" customWidth="1"/>
    <col min="7952" max="7952" width="11.81640625" style="192" customWidth="1"/>
    <col min="7953" max="7953" width="14.7265625" style="192" customWidth="1"/>
    <col min="7954" max="7954" width="9" style="192" bestFit="1" customWidth="1"/>
    <col min="7955" max="8194" width="9.1796875" style="192"/>
    <col min="8195" max="8195" width="4.7265625" style="192" bestFit="1" customWidth="1"/>
    <col min="8196" max="8196" width="9.7265625" style="192" bestFit="1" customWidth="1"/>
    <col min="8197" max="8197" width="10" style="192" bestFit="1" customWidth="1"/>
    <col min="8198" max="8198" width="8.81640625" style="192" bestFit="1" customWidth="1"/>
    <col min="8199" max="8199" width="22.81640625" style="192" customWidth="1"/>
    <col min="8200" max="8200" width="59.7265625" style="192" bestFit="1" customWidth="1"/>
    <col min="8201" max="8201" width="57.81640625" style="192" bestFit="1" customWidth="1"/>
    <col min="8202" max="8202" width="35.26953125" style="192" bestFit="1" customWidth="1"/>
    <col min="8203" max="8203" width="28.1796875" style="192" bestFit="1" customWidth="1"/>
    <col min="8204" max="8204" width="33.1796875" style="192" bestFit="1" customWidth="1"/>
    <col min="8205" max="8205" width="26" style="192" bestFit="1" customWidth="1"/>
    <col min="8206" max="8206" width="19.1796875" style="192" bestFit="1" customWidth="1"/>
    <col min="8207" max="8207" width="10.453125" style="192" customWidth="1"/>
    <col min="8208" max="8208" width="11.81640625" style="192" customWidth="1"/>
    <col min="8209" max="8209" width="14.7265625" style="192" customWidth="1"/>
    <col min="8210" max="8210" width="9" style="192" bestFit="1" customWidth="1"/>
    <col min="8211" max="8450" width="9.1796875" style="192"/>
    <col min="8451" max="8451" width="4.7265625" style="192" bestFit="1" customWidth="1"/>
    <col min="8452" max="8452" width="9.7265625" style="192" bestFit="1" customWidth="1"/>
    <col min="8453" max="8453" width="10" style="192" bestFit="1" customWidth="1"/>
    <col min="8454" max="8454" width="8.81640625" style="192" bestFit="1" customWidth="1"/>
    <col min="8455" max="8455" width="22.81640625" style="192" customWidth="1"/>
    <col min="8456" max="8456" width="59.7265625" style="192" bestFit="1" customWidth="1"/>
    <col min="8457" max="8457" width="57.81640625" style="192" bestFit="1" customWidth="1"/>
    <col min="8458" max="8458" width="35.26953125" style="192" bestFit="1" customWidth="1"/>
    <col min="8459" max="8459" width="28.1796875" style="192" bestFit="1" customWidth="1"/>
    <col min="8460" max="8460" width="33.1796875" style="192" bestFit="1" customWidth="1"/>
    <col min="8461" max="8461" width="26" style="192" bestFit="1" customWidth="1"/>
    <col min="8462" max="8462" width="19.1796875" style="192" bestFit="1" customWidth="1"/>
    <col min="8463" max="8463" width="10.453125" style="192" customWidth="1"/>
    <col min="8464" max="8464" width="11.81640625" style="192" customWidth="1"/>
    <col min="8465" max="8465" width="14.7265625" style="192" customWidth="1"/>
    <col min="8466" max="8466" width="9" style="192" bestFit="1" customWidth="1"/>
    <col min="8467" max="8706" width="9.1796875" style="192"/>
    <col min="8707" max="8707" width="4.7265625" style="192" bestFit="1" customWidth="1"/>
    <col min="8708" max="8708" width="9.7265625" style="192" bestFit="1" customWidth="1"/>
    <col min="8709" max="8709" width="10" style="192" bestFit="1" customWidth="1"/>
    <col min="8710" max="8710" width="8.81640625" style="192" bestFit="1" customWidth="1"/>
    <col min="8711" max="8711" width="22.81640625" style="192" customWidth="1"/>
    <col min="8712" max="8712" width="59.7265625" style="192" bestFit="1" customWidth="1"/>
    <col min="8713" max="8713" width="57.81640625" style="192" bestFit="1" customWidth="1"/>
    <col min="8714" max="8714" width="35.26953125" style="192" bestFit="1" customWidth="1"/>
    <col min="8715" max="8715" width="28.1796875" style="192" bestFit="1" customWidth="1"/>
    <col min="8716" max="8716" width="33.1796875" style="192" bestFit="1" customWidth="1"/>
    <col min="8717" max="8717" width="26" style="192" bestFit="1" customWidth="1"/>
    <col min="8718" max="8718" width="19.1796875" style="192" bestFit="1" customWidth="1"/>
    <col min="8719" max="8719" width="10.453125" style="192" customWidth="1"/>
    <col min="8720" max="8720" width="11.81640625" style="192" customWidth="1"/>
    <col min="8721" max="8721" width="14.7265625" style="192" customWidth="1"/>
    <col min="8722" max="8722" width="9" style="192" bestFit="1" customWidth="1"/>
    <col min="8723" max="8962" width="9.1796875" style="192"/>
    <col min="8963" max="8963" width="4.7265625" style="192" bestFit="1" customWidth="1"/>
    <col min="8964" max="8964" width="9.7265625" style="192" bestFit="1" customWidth="1"/>
    <col min="8965" max="8965" width="10" style="192" bestFit="1" customWidth="1"/>
    <col min="8966" max="8966" width="8.81640625" style="192" bestFit="1" customWidth="1"/>
    <col min="8967" max="8967" width="22.81640625" style="192" customWidth="1"/>
    <col min="8968" max="8968" width="59.7265625" style="192" bestFit="1" customWidth="1"/>
    <col min="8969" max="8969" width="57.81640625" style="192" bestFit="1" customWidth="1"/>
    <col min="8970" max="8970" width="35.26953125" style="192" bestFit="1" customWidth="1"/>
    <col min="8971" max="8971" width="28.1796875" style="192" bestFit="1" customWidth="1"/>
    <col min="8972" max="8972" width="33.1796875" style="192" bestFit="1" customWidth="1"/>
    <col min="8973" max="8973" width="26" style="192" bestFit="1" customWidth="1"/>
    <col min="8974" max="8974" width="19.1796875" style="192" bestFit="1" customWidth="1"/>
    <col min="8975" max="8975" width="10.453125" style="192" customWidth="1"/>
    <col min="8976" max="8976" width="11.81640625" style="192" customWidth="1"/>
    <col min="8977" max="8977" width="14.7265625" style="192" customWidth="1"/>
    <col min="8978" max="8978" width="9" style="192" bestFit="1" customWidth="1"/>
    <col min="8979" max="9218" width="9.1796875" style="192"/>
    <col min="9219" max="9219" width="4.7265625" style="192" bestFit="1" customWidth="1"/>
    <col min="9220" max="9220" width="9.7265625" style="192" bestFit="1" customWidth="1"/>
    <col min="9221" max="9221" width="10" style="192" bestFit="1" customWidth="1"/>
    <col min="9222" max="9222" width="8.81640625" style="192" bestFit="1" customWidth="1"/>
    <col min="9223" max="9223" width="22.81640625" style="192" customWidth="1"/>
    <col min="9224" max="9224" width="59.7265625" style="192" bestFit="1" customWidth="1"/>
    <col min="9225" max="9225" width="57.81640625" style="192" bestFit="1" customWidth="1"/>
    <col min="9226" max="9226" width="35.26953125" style="192" bestFit="1" customWidth="1"/>
    <col min="9227" max="9227" width="28.1796875" style="192" bestFit="1" customWidth="1"/>
    <col min="9228" max="9228" width="33.1796875" style="192" bestFit="1" customWidth="1"/>
    <col min="9229" max="9229" width="26" style="192" bestFit="1" customWidth="1"/>
    <col min="9230" max="9230" width="19.1796875" style="192" bestFit="1" customWidth="1"/>
    <col min="9231" max="9231" width="10.453125" style="192" customWidth="1"/>
    <col min="9232" max="9232" width="11.81640625" style="192" customWidth="1"/>
    <col min="9233" max="9233" width="14.7265625" style="192" customWidth="1"/>
    <col min="9234" max="9234" width="9" style="192" bestFit="1" customWidth="1"/>
    <col min="9235" max="9474" width="9.1796875" style="192"/>
    <col min="9475" max="9475" width="4.7265625" style="192" bestFit="1" customWidth="1"/>
    <col min="9476" max="9476" width="9.7265625" style="192" bestFit="1" customWidth="1"/>
    <col min="9477" max="9477" width="10" style="192" bestFit="1" customWidth="1"/>
    <col min="9478" max="9478" width="8.81640625" style="192" bestFit="1" customWidth="1"/>
    <col min="9479" max="9479" width="22.81640625" style="192" customWidth="1"/>
    <col min="9480" max="9480" width="59.7265625" style="192" bestFit="1" customWidth="1"/>
    <col min="9481" max="9481" width="57.81640625" style="192" bestFit="1" customWidth="1"/>
    <col min="9482" max="9482" width="35.26953125" style="192" bestFit="1" customWidth="1"/>
    <col min="9483" max="9483" width="28.1796875" style="192" bestFit="1" customWidth="1"/>
    <col min="9484" max="9484" width="33.1796875" style="192" bestFit="1" customWidth="1"/>
    <col min="9485" max="9485" width="26" style="192" bestFit="1" customWidth="1"/>
    <col min="9486" max="9486" width="19.1796875" style="192" bestFit="1" customWidth="1"/>
    <col min="9487" max="9487" width="10.453125" style="192" customWidth="1"/>
    <col min="9488" max="9488" width="11.81640625" style="192" customWidth="1"/>
    <col min="9489" max="9489" width="14.7265625" style="192" customWidth="1"/>
    <col min="9490" max="9490" width="9" style="192" bestFit="1" customWidth="1"/>
    <col min="9491" max="9730" width="9.1796875" style="192"/>
    <col min="9731" max="9731" width="4.7265625" style="192" bestFit="1" customWidth="1"/>
    <col min="9732" max="9732" width="9.7265625" style="192" bestFit="1" customWidth="1"/>
    <col min="9733" max="9733" width="10" style="192" bestFit="1" customWidth="1"/>
    <col min="9734" max="9734" width="8.81640625" style="192" bestFit="1" customWidth="1"/>
    <col min="9735" max="9735" width="22.81640625" style="192" customWidth="1"/>
    <col min="9736" max="9736" width="59.7265625" style="192" bestFit="1" customWidth="1"/>
    <col min="9737" max="9737" width="57.81640625" style="192" bestFit="1" customWidth="1"/>
    <col min="9738" max="9738" width="35.26953125" style="192" bestFit="1" customWidth="1"/>
    <col min="9739" max="9739" width="28.1796875" style="192" bestFit="1" customWidth="1"/>
    <col min="9740" max="9740" width="33.1796875" style="192" bestFit="1" customWidth="1"/>
    <col min="9741" max="9741" width="26" style="192" bestFit="1" customWidth="1"/>
    <col min="9742" max="9742" width="19.1796875" style="192" bestFit="1" customWidth="1"/>
    <col min="9743" max="9743" width="10.453125" style="192" customWidth="1"/>
    <col min="9744" max="9744" width="11.81640625" style="192" customWidth="1"/>
    <col min="9745" max="9745" width="14.7265625" style="192" customWidth="1"/>
    <col min="9746" max="9746" width="9" style="192" bestFit="1" customWidth="1"/>
    <col min="9747" max="9986" width="9.1796875" style="192"/>
    <col min="9987" max="9987" width="4.7265625" style="192" bestFit="1" customWidth="1"/>
    <col min="9988" max="9988" width="9.7265625" style="192" bestFit="1" customWidth="1"/>
    <col min="9989" max="9989" width="10" style="192" bestFit="1" customWidth="1"/>
    <col min="9990" max="9990" width="8.81640625" style="192" bestFit="1" customWidth="1"/>
    <col min="9991" max="9991" width="22.81640625" style="192" customWidth="1"/>
    <col min="9992" max="9992" width="59.7265625" style="192" bestFit="1" customWidth="1"/>
    <col min="9993" max="9993" width="57.81640625" style="192" bestFit="1" customWidth="1"/>
    <col min="9994" max="9994" width="35.26953125" style="192" bestFit="1" customWidth="1"/>
    <col min="9995" max="9995" width="28.1796875" style="192" bestFit="1" customWidth="1"/>
    <col min="9996" max="9996" width="33.1796875" style="192" bestFit="1" customWidth="1"/>
    <col min="9997" max="9997" width="26" style="192" bestFit="1" customWidth="1"/>
    <col min="9998" max="9998" width="19.1796875" style="192" bestFit="1" customWidth="1"/>
    <col min="9999" max="9999" width="10.453125" style="192" customWidth="1"/>
    <col min="10000" max="10000" width="11.81640625" style="192" customWidth="1"/>
    <col min="10001" max="10001" width="14.7265625" style="192" customWidth="1"/>
    <col min="10002" max="10002" width="9" style="192" bestFit="1" customWidth="1"/>
    <col min="10003" max="10242" width="9.1796875" style="192"/>
    <col min="10243" max="10243" width="4.7265625" style="192" bestFit="1" customWidth="1"/>
    <col min="10244" max="10244" width="9.7265625" style="192" bestFit="1" customWidth="1"/>
    <col min="10245" max="10245" width="10" style="192" bestFit="1" customWidth="1"/>
    <col min="10246" max="10246" width="8.81640625" style="192" bestFit="1" customWidth="1"/>
    <col min="10247" max="10247" width="22.81640625" style="192" customWidth="1"/>
    <col min="10248" max="10248" width="59.7265625" style="192" bestFit="1" customWidth="1"/>
    <col min="10249" max="10249" width="57.81640625" style="192" bestFit="1" customWidth="1"/>
    <col min="10250" max="10250" width="35.26953125" style="192" bestFit="1" customWidth="1"/>
    <col min="10251" max="10251" width="28.1796875" style="192" bestFit="1" customWidth="1"/>
    <col min="10252" max="10252" width="33.1796875" style="192" bestFit="1" customWidth="1"/>
    <col min="10253" max="10253" width="26" style="192" bestFit="1" customWidth="1"/>
    <col min="10254" max="10254" width="19.1796875" style="192" bestFit="1" customWidth="1"/>
    <col min="10255" max="10255" width="10.453125" style="192" customWidth="1"/>
    <col min="10256" max="10256" width="11.81640625" style="192" customWidth="1"/>
    <col min="10257" max="10257" width="14.7265625" style="192" customWidth="1"/>
    <col min="10258" max="10258" width="9" style="192" bestFit="1" customWidth="1"/>
    <col min="10259" max="10498" width="9.1796875" style="192"/>
    <col min="10499" max="10499" width="4.7265625" style="192" bestFit="1" customWidth="1"/>
    <col min="10500" max="10500" width="9.7265625" style="192" bestFit="1" customWidth="1"/>
    <col min="10501" max="10501" width="10" style="192" bestFit="1" customWidth="1"/>
    <col min="10502" max="10502" width="8.81640625" style="192" bestFit="1" customWidth="1"/>
    <col min="10503" max="10503" width="22.81640625" style="192" customWidth="1"/>
    <col min="10504" max="10504" width="59.7265625" style="192" bestFit="1" customWidth="1"/>
    <col min="10505" max="10505" width="57.81640625" style="192" bestFit="1" customWidth="1"/>
    <col min="10506" max="10506" width="35.26953125" style="192" bestFit="1" customWidth="1"/>
    <col min="10507" max="10507" width="28.1796875" style="192" bestFit="1" customWidth="1"/>
    <col min="10508" max="10508" width="33.1796875" style="192" bestFit="1" customWidth="1"/>
    <col min="10509" max="10509" width="26" style="192" bestFit="1" customWidth="1"/>
    <col min="10510" max="10510" width="19.1796875" style="192" bestFit="1" customWidth="1"/>
    <col min="10511" max="10511" width="10.453125" style="192" customWidth="1"/>
    <col min="10512" max="10512" width="11.81640625" style="192" customWidth="1"/>
    <col min="10513" max="10513" width="14.7265625" style="192" customWidth="1"/>
    <col min="10514" max="10514" width="9" style="192" bestFit="1" customWidth="1"/>
    <col min="10515" max="10754" width="9.1796875" style="192"/>
    <col min="10755" max="10755" width="4.7265625" style="192" bestFit="1" customWidth="1"/>
    <col min="10756" max="10756" width="9.7265625" style="192" bestFit="1" customWidth="1"/>
    <col min="10757" max="10757" width="10" style="192" bestFit="1" customWidth="1"/>
    <col min="10758" max="10758" width="8.81640625" style="192" bestFit="1" customWidth="1"/>
    <col min="10759" max="10759" width="22.81640625" style="192" customWidth="1"/>
    <col min="10760" max="10760" width="59.7265625" style="192" bestFit="1" customWidth="1"/>
    <col min="10761" max="10761" width="57.81640625" style="192" bestFit="1" customWidth="1"/>
    <col min="10762" max="10762" width="35.26953125" style="192" bestFit="1" customWidth="1"/>
    <col min="10763" max="10763" width="28.1796875" style="192" bestFit="1" customWidth="1"/>
    <col min="10764" max="10764" width="33.1796875" style="192" bestFit="1" customWidth="1"/>
    <col min="10765" max="10765" width="26" style="192" bestFit="1" customWidth="1"/>
    <col min="10766" max="10766" width="19.1796875" style="192" bestFit="1" customWidth="1"/>
    <col min="10767" max="10767" width="10.453125" style="192" customWidth="1"/>
    <col min="10768" max="10768" width="11.81640625" style="192" customWidth="1"/>
    <col min="10769" max="10769" width="14.7265625" style="192" customWidth="1"/>
    <col min="10770" max="10770" width="9" style="192" bestFit="1" customWidth="1"/>
    <col min="10771" max="11010" width="9.1796875" style="192"/>
    <col min="11011" max="11011" width="4.7265625" style="192" bestFit="1" customWidth="1"/>
    <col min="11012" max="11012" width="9.7265625" style="192" bestFit="1" customWidth="1"/>
    <col min="11013" max="11013" width="10" style="192" bestFit="1" customWidth="1"/>
    <col min="11014" max="11014" width="8.81640625" style="192" bestFit="1" customWidth="1"/>
    <col min="11015" max="11015" width="22.81640625" style="192" customWidth="1"/>
    <col min="11016" max="11016" width="59.7265625" style="192" bestFit="1" customWidth="1"/>
    <col min="11017" max="11017" width="57.81640625" style="192" bestFit="1" customWidth="1"/>
    <col min="11018" max="11018" width="35.26953125" style="192" bestFit="1" customWidth="1"/>
    <col min="11019" max="11019" width="28.1796875" style="192" bestFit="1" customWidth="1"/>
    <col min="11020" max="11020" width="33.1796875" style="192" bestFit="1" customWidth="1"/>
    <col min="11021" max="11021" width="26" style="192" bestFit="1" customWidth="1"/>
    <col min="11022" max="11022" width="19.1796875" style="192" bestFit="1" customWidth="1"/>
    <col min="11023" max="11023" width="10.453125" style="192" customWidth="1"/>
    <col min="11024" max="11024" width="11.81640625" style="192" customWidth="1"/>
    <col min="11025" max="11025" width="14.7265625" style="192" customWidth="1"/>
    <col min="11026" max="11026" width="9" style="192" bestFit="1" customWidth="1"/>
    <col min="11027" max="11266" width="9.1796875" style="192"/>
    <col min="11267" max="11267" width="4.7265625" style="192" bestFit="1" customWidth="1"/>
    <col min="11268" max="11268" width="9.7265625" style="192" bestFit="1" customWidth="1"/>
    <col min="11269" max="11269" width="10" style="192" bestFit="1" customWidth="1"/>
    <col min="11270" max="11270" width="8.81640625" style="192" bestFit="1" customWidth="1"/>
    <col min="11271" max="11271" width="22.81640625" style="192" customWidth="1"/>
    <col min="11272" max="11272" width="59.7265625" style="192" bestFit="1" customWidth="1"/>
    <col min="11273" max="11273" width="57.81640625" style="192" bestFit="1" customWidth="1"/>
    <col min="11274" max="11274" width="35.26953125" style="192" bestFit="1" customWidth="1"/>
    <col min="11275" max="11275" width="28.1796875" style="192" bestFit="1" customWidth="1"/>
    <col min="11276" max="11276" width="33.1796875" style="192" bestFit="1" customWidth="1"/>
    <col min="11277" max="11277" width="26" style="192" bestFit="1" customWidth="1"/>
    <col min="11278" max="11278" width="19.1796875" style="192" bestFit="1" customWidth="1"/>
    <col min="11279" max="11279" width="10.453125" style="192" customWidth="1"/>
    <col min="11280" max="11280" width="11.81640625" style="192" customWidth="1"/>
    <col min="11281" max="11281" width="14.7265625" style="192" customWidth="1"/>
    <col min="11282" max="11282" width="9" style="192" bestFit="1" customWidth="1"/>
    <col min="11283" max="11522" width="9.1796875" style="192"/>
    <col min="11523" max="11523" width="4.7265625" style="192" bestFit="1" customWidth="1"/>
    <col min="11524" max="11524" width="9.7265625" style="192" bestFit="1" customWidth="1"/>
    <col min="11525" max="11525" width="10" style="192" bestFit="1" customWidth="1"/>
    <col min="11526" max="11526" width="8.81640625" style="192" bestFit="1" customWidth="1"/>
    <col min="11527" max="11527" width="22.81640625" style="192" customWidth="1"/>
    <col min="11528" max="11528" width="59.7265625" style="192" bestFit="1" customWidth="1"/>
    <col min="11529" max="11529" width="57.81640625" style="192" bestFit="1" customWidth="1"/>
    <col min="11530" max="11530" width="35.26953125" style="192" bestFit="1" customWidth="1"/>
    <col min="11531" max="11531" width="28.1796875" style="192" bestFit="1" customWidth="1"/>
    <col min="11532" max="11532" width="33.1796875" style="192" bestFit="1" customWidth="1"/>
    <col min="11533" max="11533" width="26" style="192" bestFit="1" customWidth="1"/>
    <col min="11534" max="11534" width="19.1796875" style="192" bestFit="1" customWidth="1"/>
    <col min="11535" max="11535" width="10.453125" style="192" customWidth="1"/>
    <col min="11536" max="11536" width="11.81640625" style="192" customWidth="1"/>
    <col min="11537" max="11537" width="14.7265625" style="192" customWidth="1"/>
    <col min="11538" max="11538" width="9" style="192" bestFit="1" customWidth="1"/>
    <col min="11539" max="11778" width="9.1796875" style="192"/>
    <col min="11779" max="11779" width="4.7265625" style="192" bestFit="1" customWidth="1"/>
    <col min="11780" max="11780" width="9.7265625" style="192" bestFit="1" customWidth="1"/>
    <col min="11781" max="11781" width="10" style="192" bestFit="1" customWidth="1"/>
    <col min="11782" max="11782" width="8.81640625" style="192" bestFit="1" customWidth="1"/>
    <col min="11783" max="11783" width="22.81640625" style="192" customWidth="1"/>
    <col min="11784" max="11784" width="59.7265625" style="192" bestFit="1" customWidth="1"/>
    <col min="11785" max="11785" width="57.81640625" style="192" bestFit="1" customWidth="1"/>
    <col min="11786" max="11786" width="35.26953125" style="192" bestFit="1" customWidth="1"/>
    <col min="11787" max="11787" width="28.1796875" style="192" bestFit="1" customWidth="1"/>
    <col min="11788" max="11788" width="33.1796875" style="192" bestFit="1" customWidth="1"/>
    <col min="11789" max="11789" width="26" style="192" bestFit="1" customWidth="1"/>
    <col min="11790" max="11790" width="19.1796875" style="192" bestFit="1" customWidth="1"/>
    <col min="11791" max="11791" width="10.453125" style="192" customWidth="1"/>
    <col min="11792" max="11792" width="11.81640625" style="192" customWidth="1"/>
    <col min="11793" max="11793" width="14.7265625" style="192" customWidth="1"/>
    <col min="11794" max="11794" width="9" style="192" bestFit="1" customWidth="1"/>
    <col min="11795" max="12034" width="9.1796875" style="192"/>
    <col min="12035" max="12035" width="4.7265625" style="192" bestFit="1" customWidth="1"/>
    <col min="12036" max="12036" width="9.7265625" style="192" bestFit="1" customWidth="1"/>
    <col min="12037" max="12037" width="10" style="192" bestFit="1" customWidth="1"/>
    <col min="12038" max="12038" width="8.81640625" style="192" bestFit="1" customWidth="1"/>
    <col min="12039" max="12039" width="22.81640625" style="192" customWidth="1"/>
    <col min="12040" max="12040" width="59.7265625" style="192" bestFit="1" customWidth="1"/>
    <col min="12041" max="12041" width="57.81640625" style="192" bestFit="1" customWidth="1"/>
    <col min="12042" max="12042" width="35.26953125" style="192" bestFit="1" customWidth="1"/>
    <col min="12043" max="12043" width="28.1796875" style="192" bestFit="1" customWidth="1"/>
    <col min="12044" max="12044" width="33.1796875" style="192" bestFit="1" customWidth="1"/>
    <col min="12045" max="12045" width="26" style="192" bestFit="1" customWidth="1"/>
    <col min="12046" max="12046" width="19.1796875" style="192" bestFit="1" customWidth="1"/>
    <col min="12047" max="12047" width="10.453125" style="192" customWidth="1"/>
    <col min="12048" max="12048" width="11.81640625" style="192" customWidth="1"/>
    <col min="12049" max="12049" width="14.7265625" style="192" customWidth="1"/>
    <col min="12050" max="12050" width="9" style="192" bestFit="1" customWidth="1"/>
    <col min="12051" max="12290" width="9.1796875" style="192"/>
    <col min="12291" max="12291" width="4.7265625" style="192" bestFit="1" customWidth="1"/>
    <col min="12292" max="12292" width="9.7265625" style="192" bestFit="1" customWidth="1"/>
    <col min="12293" max="12293" width="10" style="192" bestFit="1" customWidth="1"/>
    <col min="12294" max="12294" width="8.81640625" style="192" bestFit="1" customWidth="1"/>
    <col min="12295" max="12295" width="22.81640625" style="192" customWidth="1"/>
    <col min="12296" max="12296" width="59.7265625" style="192" bestFit="1" customWidth="1"/>
    <col min="12297" max="12297" width="57.81640625" style="192" bestFit="1" customWidth="1"/>
    <col min="12298" max="12298" width="35.26953125" style="192" bestFit="1" customWidth="1"/>
    <col min="12299" max="12299" width="28.1796875" style="192" bestFit="1" customWidth="1"/>
    <col min="12300" max="12300" width="33.1796875" style="192" bestFit="1" customWidth="1"/>
    <col min="12301" max="12301" width="26" style="192" bestFit="1" customWidth="1"/>
    <col min="12302" max="12302" width="19.1796875" style="192" bestFit="1" customWidth="1"/>
    <col min="12303" max="12303" width="10.453125" style="192" customWidth="1"/>
    <col min="12304" max="12304" width="11.81640625" style="192" customWidth="1"/>
    <col min="12305" max="12305" width="14.7265625" style="192" customWidth="1"/>
    <col min="12306" max="12306" width="9" style="192" bestFit="1" customWidth="1"/>
    <col min="12307" max="12546" width="9.1796875" style="192"/>
    <col min="12547" max="12547" width="4.7265625" style="192" bestFit="1" customWidth="1"/>
    <col min="12548" max="12548" width="9.7265625" style="192" bestFit="1" customWidth="1"/>
    <col min="12549" max="12549" width="10" style="192" bestFit="1" customWidth="1"/>
    <col min="12550" max="12550" width="8.81640625" style="192" bestFit="1" customWidth="1"/>
    <col min="12551" max="12551" width="22.81640625" style="192" customWidth="1"/>
    <col min="12552" max="12552" width="59.7265625" style="192" bestFit="1" customWidth="1"/>
    <col min="12553" max="12553" width="57.81640625" style="192" bestFit="1" customWidth="1"/>
    <col min="12554" max="12554" width="35.26953125" style="192" bestFit="1" customWidth="1"/>
    <col min="12555" max="12555" width="28.1796875" style="192" bestFit="1" customWidth="1"/>
    <col min="12556" max="12556" width="33.1796875" style="192" bestFit="1" customWidth="1"/>
    <col min="12557" max="12557" width="26" style="192" bestFit="1" customWidth="1"/>
    <col min="12558" max="12558" width="19.1796875" style="192" bestFit="1" customWidth="1"/>
    <col min="12559" max="12559" width="10.453125" style="192" customWidth="1"/>
    <col min="12560" max="12560" width="11.81640625" style="192" customWidth="1"/>
    <col min="12561" max="12561" width="14.7265625" style="192" customWidth="1"/>
    <col min="12562" max="12562" width="9" style="192" bestFit="1" customWidth="1"/>
    <col min="12563" max="12802" width="9.1796875" style="192"/>
    <col min="12803" max="12803" width="4.7265625" style="192" bestFit="1" customWidth="1"/>
    <col min="12804" max="12804" width="9.7265625" style="192" bestFit="1" customWidth="1"/>
    <col min="12805" max="12805" width="10" style="192" bestFit="1" customWidth="1"/>
    <col min="12806" max="12806" width="8.81640625" style="192" bestFit="1" customWidth="1"/>
    <col min="12807" max="12807" width="22.81640625" style="192" customWidth="1"/>
    <col min="12808" max="12808" width="59.7265625" style="192" bestFit="1" customWidth="1"/>
    <col min="12809" max="12809" width="57.81640625" style="192" bestFit="1" customWidth="1"/>
    <col min="12810" max="12810" width="35.26953125" style="192" bestFit="1" customWidth="1"/>
    <col min="12811" max="12811" width="28.1796875" style="192" bestFit="1" customWidth="1"/>
    <col min="12812" max="12812" width="33.1796875" style="192" bestFit="1" customWidth="1"/>
    <col min="12813" max="12813" width="26" style="192" bestFit="1" customWidth="1"/>
    <col min="12814" max="12814" width="19.1796875" style="192" bestFit="1" customWidth="1"/>
    <col min="12815" max="12815" width="10.453125" style="192" customWidth="1"/>
    <col min="12816" max="12816" width="11.81640625" style="192" customWidth="1"/>
    <col min="12817" max="12817" width="14.7265625" style="192" customWidth="1"/>
    <col min="12818" max="12818" width="9" style="192" bestFit="1" customWidth="1"/>
    <col min="12819" max="13058" width="9.1796875" style="192"/>
    <col min="13059" max="13059" width="4.7265625" style="192" bestFit="1" customWidth="1"/>
    <col min="13060" max="13060" width="9.7265625" style="192" bestFit="1" customWidth="1"/>
    <col min="13061" max="13061" width="10" style="192" bestFit="1" customWidth="1"/>
    <col min="13062" max="13062" width="8.81640625" style="192" bestFit="1" customWidth="1"/>
    <col min="13063" max="13063" width="22.81640625" style="192" customWidth="1"/>
    <col min="13064" max="13064" width="59.7265625" style="192" bestFit="1" customWidth="1"/>
    <col min="13065" max="13065" width="57.81640625" style="192" bestFit="1" customWidth="1"/>
    <col min="13066" max="13066" width="35.26953125" style="192" bestFit="1" customWidth="1"/>
    <col min="13067" max="13067" width="28.1796875" style="192" bestFit="1" customWidth="1"/>
    <col min="13068" max="13068" width="33.1796875" style="192" bestFit="1" customWidth="1"/>
    <col min="13069" max="13069" width="26" style="192" bestFit="1" customWidth="1"/>
    <col min="13070" max="13070" width="19.1796875" style="192" bestFit="1" customWidth="1"/>
    <col min="13071" max="13071" width="10.453125" style="192" customWidth="1"/>
    <col min="13072" max="13072" width="11.81640625" style="192" customWidth="1"/>
    <col min="13073" max="13073" width="14.7265625" style="192" customWidth="1"/>
    <col min="13074" max="13074" width="9" style="192" bestFit="1" customWidth="1"/>
    <col min="13075" max="13314" width="9.1796875" style="192"/>
    <col min="13315" max="13315" width="4.7265625" style="192" bestFit="1" customWidth="1"/>
    <col min="13316" max="13316" width="9.7265625" style="192" bestFit="1" customWidth="1"/>
    <col min="13317" max="13317" width="10" style="192" bestFit="1" customWidth="1"/>
    <col min="13318" max="13318" width="8.81640625" style="192" bestFit="1" customWidth="1"/>
    <col min="13319" max="13319" width="22.81640625" style="192" customWidth="1"/>
    <col min="13320" max="13320" width="59.7265625" style="192" bestFit="1" customWidth="1"/>
    <col min="13321" max="13321" width="57.81640625" style="192" bestFit="1" customWidth="1"/>
    <col min="13322" max="13322" width="35.26953125" style="192" bestFit="1" customWidth="1"/>
    <col min="13323" max="13323" width="28.1796875" style="192" bestFit="1" customWidth="1"/>
    <col min="13324" max="13324" width="33.1796875" style="192" bestFit="1" customWidth="1"/>
    <col min="13325" max="13325" width="26" style="192" bestFit="1" customWidth="1"/>
    <col min="13326" max="13326" width="19.1796875" style="192" bestFit="1" customWidth="1"/>
    <col min="13327" max="13327" width="10.453125" style="192" customWidth="1"/>
    <col min="13328" max="13328" width="11.81640625" style="192" customWidth="1"/>
    <col min="13329" max="13329" width="14.7265625" style="192" customWidth="1"/>
    <col min="13330" max="13330" width="9" style="192" bestFit="1" customWidth="1"/>
    <col min="13331" max="13570" width="9.1796875" style="192"/>
    <col min="13571" max="13571" width="4.7265625" style="192" bestFit="1" customWidth="1"/>
    <col min="13572" max="13572" width="9.7265625" style="192" bestFit="1" customWidth="1"/>
    <col min="13573" max="13573" width="10" style="192" bestFit="1" customWidth="1"/>
    <col min="13574" max="13574" width="8.81640625" style="192" bestFit="1" customWidth="1"/>
    <col min="13575" max="13575" width="22.81640625" style="192" customWidth="1"/>
    <col min="13576" max="13576" width="59.7265625" style="192" bestFit="1" customWidth="1"/>
    <col min="13577" max="13577" width="57.81640625" style="192" bestFit="1" customWidth="1"/>
    <col min="13578" max="13578" width="35.26953125" style="192" bestFit="1" customWidth="1"/>
    <col min="13579" max="13579" width="28.1796875" style="192" bestFit="1" customWidth="1"/>
    <col min="13580" max="13580" width="33.1796875" style="192" bestFit="1" customWidth="1"/>
    <col min="13581" max="13581" width="26" style="192" bestFit="1" customWidth="1"/>
    <col min="13582" max="13582" width="19.1796875" style="192" bestFit="1" customWidth="1"/>
    <col min="13583" max="13583" width="10.453125" style="192" customWidth="1"/>
    <col min="13584" max="13584" width="11.81640625" style="192" customWidth="1"/>
    <col min="13585" max="13585" width="14.7265625" style="192" customWidth="1"/>
    <col min="13586" max="13586" width="9" style="192" bestFit="1" customWidth="1"/>
    <col min="13587" max="13826" width="9.1796875" style="192"/>
    <col min="13827" max="13827" width="4.7265625" style="192" bestFit="1" customWidth="1"/>
    <col min="13828" max="13828" width="9.7265625" style="192" bestFit="1" customWidth="1"/>
    <col min="13829" max="13829" width="10" style="192" bestFit="1" customWidth="1"/>
    <col min="13830" max="13830" width="8.81640625" style="192" bestFit="1" customWidth="1"/>
    <col min="13831" max="13831" width="22.81640625" style="192" customWidth="1"/>
    <col min="13832" max="13832" width="59.7265625" style="192" bestFit="1" customWidth="1"/>
    <col min="13833" max="13833" width="57.81640625" style="192" bestFit="1" customWidth="1"/>
    <col min="13834" max="13834" width="35.26953125" style="192" bestFit="1" customWidth="1"/>
    <col min="13835" max="13835" width="28.1796875" style="192" bestFit="1" customWidth="1"/>
    <col min="13836" max="13836" width="33.1796875" style="192" bestFit="1" customWidth="1"/>
    <col min="13837" max="13837" width="26" style="192" bestFit="1" customWidth="1"/>
    <col min="13838" max="13838" width="19.1796875" style="192" bestFit="1" customWidth="1"/>
    <col min="13839" max="13839" width="10.453125" style="192" customWidth="1"/>
    <col min="13840" max="13840" width="11.81640625" style="192" customWidth="1"/>
    <col min="13841" max="13841" width="14.7265625" style="192" customWidth="1"/>
    <col min="13842" max="13842" width="9" style="192" bestFit="1" customWidth="1"/>
    <col min="13843" max="14082" width="9.1796875" style="192"/>
    <col min="14083" max="14083" width="4.7265625" style="192" bestFit="1" customWidth="1"/>
    <col min="14084" max="14084" width="9.7265625" style="192" bestFit="1" customWidth="1"/>
    <col min="14085" max="14085" width="10" style="192" bestFit="1" customWidth="1"/>
    <col min="14086" max="14086" width="8.81640625" style="192" bestFit="1" customWidth="1"/>
    <col min="14087" max="14087" width="22.81640625" style="192" customWidth="1"/>
    <col min="14088" max="14088" width="59.7265625" style="192" bestFit="1" customWidth="1"/>
    <col min="14089" max="14089" width="57.81640625" style="192" bestFit="1" customWidth="1"/>
    <col min="14090" max="14090" width="35.26953125" style="192" bestFit="1" customWidth="1"/>
    <col min="14091" max="14091" width="28.1796875" style="192" bestFit="1" customWidth="1"/>
    <col min="14092" max="14092" width="33.1796875" style="192" bestFit="1" customWidth="1"/>
    <col min="14093" max="14093" width="26" style="192" bestFit="1" customWidth="1"/>
    <col min="14094" max="14094" width="19.1796875" style="192" bestFit="1" customWidth="1"/>
    <col min="14095" max="14095" width="10.453125" style="192" customWidth="1"/>
    <col min="14096" max="14096" width="11.81640625" style="192" customWidth="1"/>
    <col min="14097" max="14097" width="14.7265625" style="192" customWidth="1"/>
    <col min="14098" max="14098" width="9" style="192" bestFit="1" customWidth="1"/>
    <col min="14099" max="14338" width="9.1796875" style="192"/>
    <col min="14339" max="14339" width="4.7265625" style="192" bestFit="1" customWidth="1"/>
    <col min="14340" max="14340" width="9.7265625" style="192" bestFit="1" customWidth="1"/>
    <col min="14341" max="14341" width="10" style="192" bestFit="1" customWidth="1"/>
    <col min="14342" max="14342" width="8.81640625" style="192" bestFit="1" customWidth="1"/>
    <col min="14343" max="14343" width="22.81640625" style="192" customWidth="1"/>
    <col min="14344" max="14344" width="59.7265625" style="192" bestFit="1" customWidth="1"/>
    <col min="14345" max="14345" width="57.81640625" style="192" bestFit="1" customWidth="1"/>
    <col min="14346" max="14346" width="35.26953125" style="192" bestFit="1" customWidth="1"/>
    <col min="14347" max="14347" width="28.1796875" style="192" bestFit="1" customWidth="1"/>
    <col min="14348" max="14348" width="33.1796875" style="192" bestFit="1" customWidth="1"/>
    <col min="14349" max="14349" width="26" style="192" bestFit="1" customWidth="1"/>
    <col min="14350" max="14350" width="19.1796875" style="192" bestFit="1" customWidth="1"/>
    <col min="14351" max="14351" width="10.453125" style="192" customWidth="1"/>
    <col min="14352" max="14352" width="11.81640625" style="192" customWidth="1"/>
    <col min="14353" max="14353" width="14.7265625" style="192" customWidth="1"/>
    <col min="14354" max="14354" width="9" style="192" bestFit="1" customWidth="1"/>
    <col min="14355" max="14594" width="9.1796875" style="192"/>
    <col min="14595" max="14595" width="4.7265625" style="192" bestFit="1" customWidth="1"/>
    <col min="14596" max="14596" width="9.7265625" style="192" bestFit="1" customWidth="1"/>
    <col min="14597" max="14597" width="10" style="192" bestFit="1" customWidth="1"/>
    <col min="14598" max="14598" width="8.81640625" style="192" bestFit="1" customWidth="1"/>
    <col min="14599" max="14599" width="22.81640625" style="192" customWidth="1"/>
    <col min="14600" max="14600" width="59.7265625" style="192" bestFit="1" customWidth="1"/>
    <col min="14601" max="14601" width="57.81640625" style="192" bestFit="1" customWidth="1"/>
    <col min="14602" max="14602" width="35.26953125" style="192" bestFit="1" customWidth="1"/>
    <col min="14603" max="14603" width="28.1796875" style="192" bestFit="1" customWidth="1"/>
    <col min="14604" max="14604" width="33.1796875" style="192" bestFit="1" customWidth="1"/>
    <col min="14605" max="14605" width="26" style="192" bestFit="1" customWidth="1"/>
    <col min="14606" max="14606" width="19.1796875" style="192" bestFit="1" customWidth="1"/>
    <col min="14607" max="14607" width="10.453125" style="192" customWidth="1"/>
    <col min="14608" max="14608" width="11.81640625" style="192" customWidth="1"/>
    <col min="14609" max="14609" width="14.7265625" style="192" customWidth="1"/>
    <col min="14610" max="14610" width="9" style="192" bestFit="1" customWidth="1"/>
    <col min="14611" max="14850" width="9.1796875" style="192"/>
    <col min="14851" max="14851" width="4.7265625" style="192" bestFit="1" customWidth="1"/>
    <col min="14852" max="14852" width="9.7265625" style="192" bestFit="1" customWidth="1"/>
    <col min="14853" max="14853" width="10" style="192" bestFit="1" customWidth="1"/>
    <col min="14854" max="14854" width="8.81640625" style="192" bestFit="1" customWidth="1"/>
    <col min="14855" max="14855" width="22.81640625" style="192" customWidth="1"/>
    <col min="14856" max="14856" width="59.7265625" style="192" bestFit="1" customWidth="1"/>
    <col min="14857" max="14857" width="57.81640625" style="192" bestFit="1" customWidth="1"/>
    <col min="14858" max="14858" width="35.26953125" style="192" bestFit="1" customWidth="1"/>
    <col min="14859" max="14859" width="28.1796875" style="192" bestFit="1" customWidth="1"/>
    <col min="14860" max="14860" width="33.1796875" style="192" bestFit="1" customWidth="1"/>
    <col min="14861" max="14861" width="26" style="192" bestFit="1" customWidth="1"/>
    <col min="14862" max="14862" width="19.1796875" style="192" bestFit="1" customWidth="1"/>
    <col min="14863" max="14863" width="10.453125" style="192" customWidth="1"/>
    <col min="14864" max="14864" width="11.81640625" style="192" customWidth="1"/>
    <col min="14865" max="14865" width="14.7265625" style="192" customWidth="1"/>
    <col min="14866" max="14866" width="9" style="192" bestFit="1" customWidth="1"/>
    <col min="14867" max="15106" width="9.1796875" style="192"/>
    <col min="15107" max="15107" width="4.7265625" style="192" bestFit="1" customWidth="1"/>
    <col min="15108" max="15108" width="9.7265625" style="192" bestFit="1" customWidth="1"/>
    <col min="15109" max="15109" width="10" style="192" bestFit="1" customWidth="1"/>
    <col min="15110" max="15110" width="8.81640625" style="192" bestFit="1" customWidth="1"/>
    <col min="15111" max="15111" width="22.81640625" style="192" customWidth="1"/>
    <col min="15112" max="15112" width="59.7265625" style="192" bestFit="1" customWidth="1"/>
    <col min="15113" max="15113" width="57.81640625" style="192" bestFit="1" customWidth="1"/>
    <col min="15114" max="15114" width="35.26953125" style="192" bestFit="1" customWidth="1"/>
    <col min="15115" max="15115" width="28.1796875" style="192" bestFit="1" customWidth="1"/>
    <col min="15116" max="15116" width="33.1796875" style="192" bestFit="1" customWidth="1"/>
    <col min="15117" max="15117" width="26" style="192" bestFit="1" customWidth="1"/>
    <col min="15118" max="15118" width="19.1796875" style="192" bestFit="1" customWidth="1"/>
    <col min="15119" max="15119" width="10.453125" style="192" customWidth="1"/>
    <col min="15120" max="15120" width="11.81640625" style="192" customWidth="1"/>
    <col min="15121" max="15121" width="14.7265625" style="192" customWidth="1"/>
    <col min="15122" max="15122" width="9" style="192" bestFit="1" customWidth="1"/>
    <col min="15123" max="15362" width="9.1796875" style="192"/>
    <col min="15363" max="15363" width="4.7265625" style="192" bestFit="1" customWidth="1"/>
    <col min="15364" max="15364" width="9.7265625" style="192" bestFit="1" customWidth="1"/>
    <col min="15365" max="15365" width="10" style="192" bestFit="1" customWidth="1"/>
    <col min="15366" max="15366" width="8.81640625" style="192" bestFit="1" customWidth="1"/>
    <col min="15367" max="15367" width="22.81640625" style="192" customWidth="1"/>
    <col min="15368" max="15368" width="59.7265625" style="192" bestFit="1" customWidth="1"/>
    <col min="15369" max="15369" width="57.81640625" style="192" bestFit="1" customWidth="1"/>
    <col min="15370" max="15370" width="35.26953125" style="192" bestFit="1" customWidth="1"/>
    <col min="15371" max="15371" width="28.1796875" style="192" bestFit="1" customWidth="1"/>
    <col min="15372" max="15372" width="33.1796875" style="192" bestFit="1" customWidth="1"/>
    <col min="15373" max="15373" width="26" style="192" bestFit="1" customWidth="1"/>
    <col min="15374" max="15374" width="19.1796875" style="192" bestFit="1" customWidth="1"/>
    <col min="15375" max="15375" width="10.453125" style="192" customWidth="1"/>
    <col min="15376" max="15376" width="11.81640625" style="192" customWidth="1"/>
    <col min="15377" max="15377" width="14.7265625" style="192" customWidth="1"/>
    <col min="15378" max="15378" width="9" style="192" bestFit="1" customWidth="1"/>
    <col min="15379" max="15618" width="9.1796875" style="192"/>
    <col min="15619" max="15619" width="4.7265625" style="192" bestFit="1" customWidth="1"/>
    <col min="15620" max="15620" width="9.7265625" style="192" bestFit="1" customWidth="1"/>
    <col min="15621" max="15621" width="10" style="192" bestFit="1" customWidth="1"/>
    <col min="15622" max="15622" width="8.81640625" style="192" bestFit="1" customWidth="1"/>
    <col min="15623" max="15623" width="22.81640625" style="192" customWidth="1"/>
    <col min="15624" max="15624" width="59.7265625" style="192" bestFit="1" customWidth="1"/>
    <col min="15625" max="15625" width="57.81640625" style="192" bestFit="1" customWidth="1"/>
    <col min="15626" max="15626" width="35.26953125" style="192" bestFit="1" customWidth="1"/>
    <col min="15627" max="15627" width="28.1796875" style="192" bestFit="1" customWidth="1"/>
    <col min="15628" max="15628" width="33.1796875" style="192" bestFit="1" customWidth="1"/>
    <col min="15629" max="15629" width="26" style="192" bestFit="1" customWidth="1"/>
    <col min="15630" max="15630" width="19.1796875" style="192" bestFit="1" customWidth="1"/>
    <col min="15631" max="15631" width="10.453125" style="192" customWidth="1"/>
    <col min="15632" max="15632" width="11.81640625" style="192" customWidth="1"/>
    <col min="15633" max="15633" width="14.7265625" style="192" customWidth="1"/>
    <col min="15634" max="15634" width="9" style="192" bestFit="1" customWidth="1"/>
    <col min="15635" max="15874" width="9.1796875" style="192"/>
    <col min="15875" max="15875" width="4.7265625" style="192" bestFit="1" customWidth="1"/>
    <col min="15876" max="15876" width="9.7265625" style="192" bestFit="1" customWidth="1"/>
    <col min="15877" max="15877" width="10" style="192" bestFit="1" customWidth="1"/>
    <col min="15878" max="15878" width="8.81640625" style="192" bestFit="1" customWidth="1"/>
    <col min="15879" max="15879" width="22.81640625" style="192" customWidth="1"/>
    <col min="15880" max="15880" width="59.7265625" style="192" bestFit="1" customWidth="1"/>
    <col min="15881" max="15881" width="57.81640625" style="192" bestFit="1" customWidth="1"/>
    <col min="15882" max="15882" width="35.26953125" style="192" bestFit="1" customWidth="1"/>
    <col min="15883" max="15883" width="28.1796875" style="192" bestFit="1" customWidth="1"/>
    <col min="15884" max="15884" width="33.1796875" style="192" bestFit="1" customWidth="1"/>
    <col min="15885" max="15885" width="26" style="192" bestFit="1" customWidth="1"/>
    <col min="15886" max="15886" width="19.1796875" style="192" bestFit="1" customWidth="1"/>
    <col min="15887" max="15887" width="10.453125" style="192" customWidth="1"/>
    <col min="15888" max="15888" width="11.81640625" style="192" customWidth="1"/>
    <col min="15889" max="15889" width="14.7265625" style="192" customWidth="1"/>
    <col min="15890" max="15890" width="9" style="192" bestFit="1" customWidth="1"/>
    <col min="15891" max="16130" width="9.1796875" style="192"/>
    <col min="16131" max="16131" width="4.7265625" style="192" bestFit="1" customWidth="1"/>
    <col min="16132" max="16132" width="9.7265625" style="192" bestFit="1" customWidth="1"/>
    <col min="16133" max="16133" width="10" style="192" bestFit="1" customWidth="1"/>
    <col min="16134" max="16134" width="8.81640625" style="192" bestFit="1" customWidth="1"/>
    <col min="16135" max="16135" width="22.81640625" style="192" customWidth="1"/>
    <col min="16136" max="16136" width="59.7265625" style="192" bestFit="1" customWidth="1"/>
    <col min="16137" max="16137" width="57.81640625" style="192" bestFit="1" customWidth="1"/>
    <col min="16138" max="16138" width="35.26953125" style="192" bestFit="1" customWidth="1"/>
    <col min="16139" max="16139" width="28.1796875" style="192" bestFit="1" customWidth="1"/>
    <col min="16140" max="16140" width="33.1796875" style="192" bestFit="1" customWidth="1"/>
    <col min="16141" max="16141" width="26" style="192" bestFit="1" customWidth="1"/>
    <col min="16142" max="16142" width="19.1796875" style="192" bestFit="1" customWidth="1"/>
    <col min="16143" max="16143" width="10.453125" style="192" customWidth="1"/>
    <col min="16144" max="16144" width="11.81640625" style="192" customWidth="1"/>
    <col min="16145" max="16145" width="14.7265625" style="192" customWidth="1"/>
    <col min="16146" max="16146" width="9" style="192" bestFit="1" customWidth="1"/>
    <col min="16147" max="16384" width="9.1796875" style="192"/>
  </cols>
  <sheetData>
    <row r="2" spans="1:19" x14ac:dyDescent="0.35">
      <c r="A2" s="19" t="s">
        <v>1184</v>
      </c>
    </row>
    <row r="3" spans="1:19" x14ac:dyDescent="0.35">
      <c r="M3" s="2"/>
      <c r="N3" s="2"/>
      <c r="O3" s="2"/>
      <c r="P3" s="2"/>
    </row>
    <row r="4" spans="1:19" s="3" customFormat="1" ht="52.5" customHeight="1" x14ac:dyDescent="0.35">
      <c r="A4" s="750" t="s">
        <v>0</v>
      </c>
      <c r="B4" s="752" t="s">
        <v>1</v>
      </c>
      <c r="C4" s="752" t="s">
        <v>2</v>
      </c>
      <c r="D4" s="752" t="s">
        <v>3</v>
      </c>
      <c r="E4" s="750" t="s">
        <v>4</v>
      </c>
      <c r="F4" s="750" t="s">
        <v>5</v>
      </c>
      <c r="G4" s="750" t="s">
        <v>6</v>
      </c>
      <c r="H4" s="755" t="s">
        <v>7</v>
      </c>
      <c r="I4" s="755"/>
      <c r="J4" s="750" t="s">
        <v>8</v>
      </c>
      <c r="K4" s="756" t="s">
        <v>214</v>
      </c>
      <c r="L4" s="757"/>
      <c r="M4" s="754" t="s">
        <v>215</v>
      </c>
      <c r="N4" s="754"/>
      <c r="O4" s="754" t="s">
        <v>9</v>
      </c>
      <c r="P4" s="754"/>
      <c r="Q4" s="750" t="s">
        <v>216</v>
      </c>
      <c r="R4" s="752" t="s">
        <v>10</v>
      </c>
      <c r="S4" s="20"/>
    </row>
    <row r="5" spans="1:19" s="3" customFormat="1" ht="25.5" customHeight="1" x14ac:dyDescent="0.25">
      <c r="A5" s="751"/>
      <c r="B5" s="753"/>
      <c r="C5" s="753"/>
      <c r="D5" s="753"/>
      <c r="E5" s="751"/>
      <c r="F5" s="751"/>
      <c r="G5" s="751"/>
      <c r="H5" s="143" t="s">
        <v>11</v>
      </c>
      <c r="I5" s="143" t="s">
        <v>12</v>
      </c>
      <c r="J5" s="751"/>
      <c r="K5" s="145">
        <v>2020</v>
      </c>
      <c r="L5" s="145">
        <v>2021</v>
      </c>
      <c r="M5" s="21">
        <v>2020</v>
      </c>
      <c r="N5" s="21">
        <v>2021</v>
      </c>
      <c r="O5" s="21">
        <v>2020</v>
      </c>
      <c r="P5" s="21">
        <v>2021</v>
      </c>
      <c r="Q5" s="751"/>
      <c r="R5" s="753"/>
      <c r="S5" s="20"/>
    </row>
    <row r="6" spans="1:19" s="3" customFormat="1" x14ac:dyDescent="0.25">
      <c r="A6" s="142" t="s">
        <v>13</v>
      </c>
      <c r="B6" s="143" t="s">
        <v>14</v>
      </c>
      <c r="C6" s="143" t="s">
        <v>15</v>
      </c>
      <c r="D6" s="143" t="s">
        <v>16</v>
      </c>
      <c r="E6" s="142" t="s">
        <v>17</v>
      </c>
      <c r="F6" s="142" t="s">
        <v>18</v>
      </c>
      <c r="G6" s="142" t="s">
        <v>19</v>
      </c>
      <c r="H6" s="143" t="s">
        <v>20</v>
      </c>
      <c r="I6" s="143" t="s">
        <v>21</v>
      </c>
      <c r="J6" s="142" t="s">
        <v>22</v>
      </c>
      <c r="K6" s="145" t="s">
        <v>23</v>
      </c>
      <c r="L6" s="145" t="s">
        <v>24</v>
      </c>
      <c r="M6" s="144" t="s">
        <v>25</v>
      </c>
      <c r="N6" s="144" t="s">
        <v>26</v>
      </c>
      <c r="O6" s="144" t="s">
        <v>27</v>
      </c>
      <c r="P6" s="144" t="s">
        <v>28</v>
      </c>
      <c r="Q6" s="142" t="s">
        <v>29</v>
      </c>
      <c r="R6" s="143" t="s">
        <v>30</v>
      </c>
      <c r="S6" s="20"/>
    </row>
    <row r="7" spans="1:19" s="6" customFormat="1" ht="87.75" customHeight="1" x14ac:dyDescent="0.35">
      <c r="A7" s="600">
        <v>1</v>
      </c>
      <c r="B7" s="602">
        <v>1</v>
      </c>
      <c r="C7" s="602">
        <v>4</v>
      </c>
      <c r="D7" s="602">
        <v>2</v>
      </c>
      <c r="E7" s="580" t="s">
        <v>318</v>
      </c>
      <c r="F7" s="580" t="s">
        <v>1486</v>
      </c>
      <c r="G7" s="196" t="s">
        <v>32</v>
      </c>
      <c r="H7" s="196" t="s">
        <v>39</v>
      </c>
      <c r="I7" s="197" t="s">
        <v>319</v>
      </c>
      <c r="J7" s="580" t="s">
        <v>320</v>
      </c>
      <c r="K7" s="874" t="s">
        <v>40</v>
      </c>
      <c r="L7" s="874"/>
      <c r="M7" s="615">
        <v>7336.5</v>
      </c>
      <c r="N7" s="874"/>
      <c r="O7" s="615">
        <v>7336.5</v>
      </c>
      <c r="P7" s="874"/>
      <c r="Q7" s="585" t="s">
        <v>321</v>
      </c>
      <c r="R7" s="585" t="s">
        <v>322</v>
      </c>
      <c r="S7" s="22"/>
    </row>
    <row r="8" spans="1:19" s="6" customFormat="1" ht="138.75" customHeight="1" x14ac:dyDescent="0.35">
      <c r="A8" s="601"/>
      <c r="B8" s="602"/>
      <c r="C8" s="602"/>
      <c r="D8" s="602"/>
      <c r="E8" s="584"/>
      <c r="F8" s="584"/>
      <c r="G8" s="196" t="s">
        <v>323</v>
      </c>
      <c r="H8" s="196" t="s">
        <v>41</v>
      </c>
      <c r="I8" s="197" t="s">
        <v>160</v>
      </c>
      <c r="J8" s="584"/>
      <c r="K8" s="874"/>
      <c r="L8" s="874"/>
      <c r="M8" s="615"/>
      <c r="N8" s="874"/>
      <c r="O8" s="615"/>
      <c r="P8" s="874"/>
      <c r="Q8" s="585"/>
      <c r="R8" s="585"/>
      <c r="S8" s="22"/>
    </row>
    <row r="9" spans="1:19" ht="139.5" customHeight="1" x14ac:dyDescent="0.35">
      <c r="A9" s="871">
        <v>2</v>
      </c>
      <c r="B9" s="871">
        <v>1</v>
      </c>
      <c r="C9" s="871">
        <v>4</v>
      </c>
      <c r="D9" s="879">
        <v>2</v>
      </c>
      <c r="E9" s="879" t="s">
        <v>324</v>
      </c>
      <c r="F9" s="879" t="s">
        <v>1487</v>
      </c>
      <c r="G9" s="534" t="s">
        <v>325</v>
      </c>
      <c r="H9" s="534" t="s">
        <v>39</v>
      </c>
      <c r="I9" s="103" t="s">
        <v>326</v>
      </c>
      <c r="J9" s="879" t="s">
        <v>320</v>
      </c>
      <c r="K9" s="881" t="s">
        <v>327</v>
      </c>
      <c r="L9" s="881"/>
      <c r="M9" s="875">
        <v>18000</v>
      </c>
      <c r="N9" s="871"/>
      <c r="O9" s="877">
        <v>18000</v>
      </c>
      <c r="P9" s="877"/>
      <c r="Q9" s="879" t="s">
        <v>321</v>
      </c>
      <c r="R9" s="879" t="s">
        <v>322</v>
      </c>
      <c r="S9" s="31"/>
    </row>
    <row r="10" spans="1:19" ht="176.25" customHeight="1" x14ac:dyDescent="0.35">
      <c r="A10" s="872"/>
      <c r="B10" s="872"/>
      <c r="C10" s="872"/>
      <c r="D10" s="880"/>
      <c r="E10" s="880"/>
      <c r="F10" s="880"/>
      <c r="G10" s="534" t="s">
        <v>323</v>
      </c>
      <c r="H10" s="534" t="s">
        <v>41</v>
      </c>
      <c r="I10" s="103" t="s">
        <v>160</v>
      </c>
      <c r="J10" s="880"/>
      <c r="K10" s="882"/>
      <c r="L10" s="882"/>
      <c r="M10" s="876"/>
      <c r="N10" s="872"/>
      <c r="O10" s="878"/>
      <c r="P10" s="878"/>
      <c r="Q10" s="880"/>
      <c r="R10" s="880"/>
      <c r="S10" s="31"/>
    </row>
    <row r="11" spans="1:19" ht="34.5" customHeight="1" x14ac:dyDescent="0.35">
      <c r="A11" s="535"/>
      <c r="B11" s="725" t="s">
        <v>1488</v>
      </c>
      <c r="C11" s="726"/>
      <c r="D11" s="726"/>
      <c r="E11" s="726"/>
      <c r="F11" s="726"/>
      <c r="G11" s="726"/>
      <c r="H11" s="726"/>
      <c r="I11" s="726"/>
      <c r="J11" s="726"/>
      <c r="K11" s="726"/>
      <c r="L11" s="726"/>
      <c r="M11" s="726"/>
      <c r="N11" s="726"/>
      <c r="O11" s="726"/>
      <c r="P11" s="726"/>
      <c r="Q11" s="726"/>
      <c r="R11" s="727"/>
      <c r="S11" s="31"/>
    </row>
    <row r="12" spans="1:19" ht="103.5" customHeight="1" x14ac:dyDescent="0.35">
      <c r="A12" s="585">
        <v>3</v>
      </c>
      <c r="B12" s="585">
        <v>1</v>
      </c>
      <c r="C12" s="585">
        <v>4</v>
      </c>
      <c r="D12" s="585">
        <v>2</v>
      </c>
      <c r="E12" s="585" t="s">
        <v>328</v>
      </c>
      <c r="F12" s="585" t="s">
        <v>1489</v>
      </c>
      <c r="G12" s="196" t="s">
        <v>32</v>
      </c>
      <c r="H12" s="196" t="s">
        <v>39</v>
      </c>
      <c r="I12" s="198">
        <v>60</v>
      </c>
      <c r="J12" s="585" t="s">
        <v>320</v>
      </c>
      <c r="K12" s="602" t="s">
        <v>35</v>
      </c>
      <c r="L12" s="874"/>
      <c r="M12" s="615">
        <v>13000</v>
      </c>
      <c r="N12" s="873"/>
      <c r="O12" s="615">
        <v>13000</v>
      </c>
      <c r="P12" s="873"/>
      <c r="Q12" s="585" t="s">
        <v>321</v>
      </c>
      <c r="R12" s="585" t="s">
        <v>322</v>
      </c>
      <c r="S12" s="31"/>
    </row>
    <row r="13" spans="1:19" ht="134.25" customHeight="1" x14ac:dyDescent="0.35">
      <c r="A13" s="585"/>
      <c r="B13" s="585"/>
      <c r="C13" s="585"/>
      <c r="D13" s="585"/>
      <c r="E13" s="585"/>
      <c r="F13" s="585"/>
      <c r="G13" s="196" t="s">
        <v>323</v>
      </c>
      <c r="H13" s="196" t="s">
        <v>41</v>
      </c>
      <c r="I13" s="198">
        <v>1</v>
      </c>
      <c r="J13" s="585"/>
      <c r="K13" s="602"/>
      <c r="L13" s="874"/>
      <c r="M13" s="615"/>
      <c r="N13" s="873"/>
      <c r="O13" s="615"/>
      <c r="P13" s="873"/>
      <c r="Q13" s="585"/>
      <c r="R13" s="585"/>
      <c r="S13" s="31"/>
    </row>
    <row r="14" spans="1:19" ht="116.25" customHeight="1" x14ac:dyDescent="0.35">
      <c r="A14" s="595">
        <v>3</v>
      </c>
      <c r="B14" s="588">
        <v>1</v>
      </c>
      <c r="C14" s="588">
        <v>4</v>
      </c>
      <c r="D14" s="588">
        <v>2</v>
      </c>
      <c r="E14" s="588" t="s">
        <v>328</v>
      </c>
      <c r="F14" s="588" t="s">
        <v>1490</v>
      </c>
      <c r="G14" s="168" t="s">
        <v>736</v>
      </c>
      <c r="H14" s="153" t="s">
        <v>39</v>
      </c>
      <c r="I14" s="51">
        <v>40</v>
      </c>
      <c r="J14" s="595" t="s">
        <v>1185</v>
      </c>
      <c r="K14" s="622" t="s">
        <v>156</v>
      </c>
      <c r="L14" s="869"/>
      <c r="M14" s="707">
        <v>3500</v>
      </c>
      <c r="N14" s="869"/>
      <c r="O14" s="707">
        <v>3500</v>
      </c>
      <c r="P14" s="869"/>
      <c r="Q14" s="869" t="s">
        <v>321</v>
      </c>
      <c r="R14" s="869" t="s">
        <v>322</v>
      </c>
      <c r="S14" s="31"/>
    </row>
    <row r="15" spans="1:19" ht="128.25" customHeight="1" x14ac:dyDescent="0.35">
      <c r="A15" s="596"/>
      <c r="B15" s="588"/>
      <c r="C15" s="588"/>
      <c r="D15" s="588"/>
      <c r="E15" s="588"/>
      <c r="F15" s="588"/>
      <c r="G15" s="153" t="s">
        <v>323</v>
      </c>
      <c r="H15" s="153" t="s">
        <v>41</v>
      </c>
      <c r="I15" s="155">
        <v>1</v>
      </c>
      <c r="J15" s="597"/>
      <c r="K15" s="636"/>
      <c r="L15" s="870"/>
      <c r="M15" s="709"/>
      <c r="N15" s="870"/>
      <c r="O15" s="709"/>
      <c r="P15" s="870"/>
      <c r="Q15" s="870"/>
      <c r="R15" s="870"/>
      <c r="S15" s="31"/>
    </row>
    <row r="16" spans="1:19" ht="47.25" customHeight="1" x14ac:dyDescent="0.35">
      <c r="A16" s="597"/>
      <c r="B16" s="604" t="s">
        <v>1491</v>
      </c>
      <c r="C16" s="605"/>
      <c r="D16" s="605"/>
      <c r="E16" s="605"/>
      <c r="F16" s="605"/>
      <c r="G16" s="605"/>
      <c r="H16" s="605"/>
      <c r="I16" s="605"/>
      <c r="J16" s="605"/>
      <c r="K16" s="605"/>
      <c r="L16" s="605"/>
      <c r="M16" s="605"/>
      <c r="N16" s="605"/>
      <c r="O16" s="605"/>
      <c r="P16" s="605"/>
      <c r="Q16" s="605"/>
      <c r="R16" s="606"/>
      <c r="S16" s="31"/>
    </row>
    <row r="17" spans="1:19" ht="87" customHeight="1" x14ac:dyDescent="0.35">
      <c r="A17" s="580">
        <v>4</v>
      </c>
      <c r="B17" s="585">
        <v>1</v>
      </c>
      <c r="C17" s="585">
        <v>4</v>
      </c>
      <c r="D17" s="585">
        <v>5</v>
      </c>
      <c r="E17" s="580" t="s">
        <v>329</v>
      </c>
      <c r="F17" s="580" t="s">
        <v>1492</v>
      </c>
      <c r="G17" s="196" t="s">
        <v>32</v>
      </c>
      <c r="H17" s="196" t="s">
        <v>39</v>
      </c>
      <c r="I17" s="198">
        <v>30</v>
      </c>
      <c r="J17" s="580" t="s">
        <v>320</v>
      </c>
      <c r="K17" s="585" t="s">
        <v>35</v>
      </c>
      <c r="L17" s="585"/>
      <c r="M17" s="615">
        <v>10000</v>
      </c>
      <c r="N17" s="585"/>
      <c r="O17" s="615">
        <v>10000</v>
      </c>
      <c r="P17" s="585"/>
      <c r="Q17" s="585" t="s">
        <v>321</v>
      </c>
      <c r="R17" s="585" t="s">
        <v>322</v>
      </c>
      <c r="S17" s="31"/>
    </row>
    <row r="18" spans="1:19" ht="149.25" customHeight="1" x14ac:dyDescent="0.35">
      <c r="A18" s="581"/>
      <c r="B18" s="585"/>
      <c r="C18" s="585"/>
      <c r="D18" s="585"/>
      <c r="E18" s="584"/>
      <c r="F18" s="584"/>
      <c r="G18" s="196" t="s">
        <v>323</v>
      </c>
      <c r="H18" s="196" t="s">
        <v>41</v>
      </c>
      <c r="I18" s="198">
        <v>1</v>
      </c>
      <c r="J18" s="584"/>
      <c r="K18" s="585"/>
      <c r="L18" s="585"/>
      <c r="M18" s="615"/>
      <c r="N18" s="585"/>
      <c r="O18" s="615"/>
      <c r="P18" s="585"/>
      <c r="Q18" s="585"/>
      <c r="R18" s="585"/>
      <c r="S18" s="31"/>
    </row>
    <row r="19" spans="1:19" ht="93.75" customHeight="1" x14ac:dyDescent="0.35">
      <c r="A19" s="595">
        <v>4</v>
      </c>
      <c r="B19" s="595">
        <v>1</v>
      </c>
      <c r="C19" s="595">
        <v>4</v>
      </c>
      <c r="D19" s="595">
        <v>5</v>
      </c>
      <c r="E19" s="595" t="s">
        <v>329</v>
      </c>
      <c r="F19" s="595" t="s">
        <v>1493</v>
      </c>
      <c r="G19" s="168" t="s">
        <v>736</v>
      </c>
      <c r="H19" s="153" t="s">
        <v>39</v>
      </c>
      <c r="I19" s="155">
        <v>30</v>
      </c>
      <c r="J19" s="595" t="s">
        <v>1185</v>
      </c>
      <c r="K19" s="622" t="s">
        <v>156</v>
      </c>
      <c r="L19" s="595"/>
      <c r="M19" s="707">
        <v>3700</v>
      </c>
      <c r="N19" s="595"/>
      <c r="O19" s="707">
        <v>3700</v>
      </c>
      <c r="P19" s="595"/>
      <c r="Q19" s="588" t="s">
        <v>321</v>
      </c>
      <c r="R19" s="588" t="s">
        <v>322</v>
      </c>
      <c r="S19" s="31"/>
    </row>
    <row r="20" spans="1:19" ht="131.25" customHeight="1" x14ac:dyDescent="0.35">
      <c r="A20" s="596"/>
      <c r="B20" s="597"/>
      <c r="C20" s="597"/>
      <c r="D20" s="597"/>
      <c r="E20" s="597"/>
      <c r="F20" s="597"/>
      <c r="G20" s="153" t="s">
        <v>323</v>
      </c>
      <c r="H20" s="153" t="s">
        <v>41</v>
      </c>
      <c r="I20" s="155">
        <v>1</v>
      </c>
      <c r="J20" s="597"/>
      <c r="K20" s="636"/>
      <c r="L20" s="597"/>
      <c r="M20" s="709"/>
      <c r="N20" s="597"/>
      <c r="O20" s="709"/>
      <c r="P20" s="597"/>
      <c r="Q20" s="588"/>
      <c r="R20" s="588"/>
      <c r="S20" s="31"/>
    </row>
    <row r="21" spans="1:19" ht="53.25" customHeight="1" x14ac:dyDescent="0.35">
      <c r="A21" s="597"/>
      <c r="B21" s="883" t="s">
        <v>1494</v>
      </c>
      <c r="C21" s="868"/>
      <c r="D21" s="868"/>
      <c r="E21" s="868"/>
      <c r="F21" s="868"/>
      <c r="G21" s="868"/>
      <c r="H21" s="868"/>
      <c r="I21" s="868"/>
      <c r="J21" s="868"/>
      <c r="K21" s="868"/>
      <c r="L21" s="868"/>
      <c r="M21" s="868"/>
      <c r="N21" s="868"/>
      <c r="O21" s="868"/>
      <c r="P21" s="868"/>
      <c r="Q21" s="868"/>
      <c r="R21" s="884"/>
      <c r="S21" s="31"/>
    </row>
    <row r="22" spans="1:19" ht="84.75" customHeight="1" x14ac:dyDescent="0.35">
      <c r="A22" s="580">
        <v>5</v>
      </c>
      <c r="B22" s="580">
        <v>1</v>
      </c>
      <c r="C22" s="580">
        <v>4</v>
      </c>
      <c r="D22" s="580">
        <v>2</v>
      </c>
      <c r="E22" s="580" t="s">
        <v>330</v>
      </c>
      <c r="F22" s="580" t="s">
        <v>1495</v>
      </c>
      <c r="G22" s="196" t="s">
        <v>32</v>
      </c>
      <c r="H22" s="196" t="s">
        <v>39</v>
      </c>
      <c r="I22" s="198">
        <v>40</v>
      </c>
      <c r="J22" s="580" t="s">
        <v>320</v>
      </c>
      <c r="K22" s="600" t="s">
        <v>35</v>
      </c>
      <c r="L22" s="887"/>
      <c r="M22" s="865">
        <v>13500</v>
      </c>
      <c r="N22" s="885"/>
      <c r="O22" s="865">
        <v>13500</v>
      </c>
      <c r="P22" s="885"/>
      <c r="Q22" s="580" t="s">
        <v>321</v>
      </c>
      <c r="R22" s="580" t="s">
        <v>322</v>
      </c>
      <c r="S22" s="31"/>
    </row>
    <row r="23" spans="1:19" ht="104.25" customHeight="1" x14ac:dyDescent="0.35">
      <c r="A23" s="584"/>
      <c r="B23" s="584"/>
      <c r="C23" s="584"/>
      <c r="D23" s="584"/>
      <c r="E23" s="584"/>
      <c r="F23" s="584"/>
      <c r="G23" s="196" t="s">
        <v>323</v>
      </c>
      <c r="H23" s="196" t="s">
        <v>41</v>
      </c>
      <c r="I23" s="198">
        <v>1</v>
      </c>
      <c r="J23" s="584"/>
      <c r="K23" s="603"/>
      <c r="L23" s="888"/>
      <c r="M23" s="867"/>
      <c r="N23" s="886"/>
      <c r="O23" s="867"/>
      <c r="P23" s="886"/>
      <c r="Q23" s="584"/>
      <c r="R23" s="584"/>
      <c r="S23" s="31"/>
    </row>
    <row r="24" spans="1:19" ht="86.25" customHeight="1" x14ac:dyDescent="0.35">
      <c r="A24" s="595">
        <v>5</v>
      </c>
      <c r="B24" s="595">
        <v>1</v>
      </c>
      <c r="C24" s="595">
        <v>4</v>
      </c>
      <c r="D24" s="595">
        <v>2</v>
      </c>
      <c r="E24" s="595" t="s">
        <v>330</v>
      </c>
      <c r="F24" s="595" t="s">
        <v>1496</v>
      </c>
      <c r="G24" s="168" t="s">
        <v>736</v>
      </c>
      <c r="H24" s="153" t="s">
        <v>39</v>
      </c>
      <c r="I24" s="155">
        <v>40</v>
      </c>
      <c r="J24" s="595" t="s">
        <v>1185</v>
      </c>
      <c r="K24" s="720" t="s">
        <v>156</v>
      </c>
      <c r="L24" s="701"/>
      <c r="M24" s="859">
        <v>4100</v>
      </c>
      <c r="N24" s="701"/>
      <c r="O24" s="859">
        <v>4100</v>
      </c>
      <c r="P24" s="701"/>
      <c r="Q24" s="595" t="s">
        <v>321</v>
      </c>
      <c r="R24" s="595" t="s">
        <v>322</v>
      </c>
      <c r="S24" s="31"/>
    </row>
    <row r="25" spans="1:19" ht="89.25" customHeight="1" x14ac:dyDescent="0.35">
      <c r="A25" s="596"/>
      <c r="B25" s="597"/>
      <c r="C25" s="597"/>
      <c r="D25" s="597"/>
      <c r="E25" s="597"/>
      <c r="F25" s="597"/>
      <c r="G25" s="153" t="s">
        <v>323</v>
      </c>
      <c r="H25" s="153" t="s">
        <v>741</v>
      </c>
      <c r="I25" s="155">
        <v>1</v>
      </c>
      <c r="J25" s="597"/>
      <c r="K25" s="721"/>
      <c r="L25" s="703"/>
      <c r="M25" s="768"/>
      <c r="N25" s="703"/>
      <c r="O25" s="768"/>
      <c r="P25" s="703"/>
      <c r="Q25" s="597"/>
      <c r="R25" s="597"/>
      <c r="S25" s="31"/>
    </row>
    <row r="26" spans="1:19" ht="49.5" customHeight="1" x14ac:dyDescent="0.35">
      <c r="A26" s="597"/>
      <c r="B26" s="604" t="s">
        <v>1494</v>
      </c>
      <c r="C26" s="605"/>
      <c r="D26" s="605"/>
      <c r="E26" s="605"/>
      <c r="F26" s="605"/>
      <c r="G26" s="605"/>
      <c r="H26" s="605"/>
      <c r="I26" s="605"/>
      <c r="J26" s="605"/>
      <c r="K26" s="605"/>
      <c r="L26" s="605"/>
      <c r="M26" s="605"/>
      <c r="N26" s="605"/>
      <c r="O26" s="605"/>
      <c r="P26" s="605"/>
      <c r="Q26" s="605"/>
      <c r="R26" s="606"/>
      <c r="S26" s="31"/>
    </row>
    <row r="27" spans="1:19" ht="183" customHeight="1" x14ac:dyDescent="0.35">
      <c r="A27" s="585">
        <v>6</v>
      </c>
      <c r="B27" s="585">
        <v>1</v>
      </c>
      <c r="C27" s="585">
        <v>4</v>
      </c>
      <c r="D27" s="585">
        <v>2</v>
      </c>
      <c r="E27" s="585" t="s">
        <v>331</v>
      </c>
      <c r="F27" s="585" t="s">
        <v>1497</v>
      </c>
      <c r="G27" s="196" t="s">
        <v>32</v>
      </c>
      <c r="H27" s="196" t="s">
        <v>39</v>
      </c>
      <c r="I27" s="196">
        <v>60</v>
      </c>
      <c r="J27" s="585" t="s">
        <v>332</v>
      </c>
      <c r="K27" s="585" t="s">
        <v>35</v>
      </c>
      <c r="L27" s="585"/>
      <c r="M27" s="615">
        <v>15000</v>
      </c>
      <c r="N27" s="585"/>
      <c r="O27" s="616">
        <v>15000</v>
      </c>
      <c r="P27" s="585"/>
      <c r="Q27" s="585" t="s">
        <v>321</v>
      </c>
      <c r="R27" s="585" t="s">
        <v>322</v>
      </c>
      <c r="S27" s="31"/>
    </row>
    <row r="28" spans="1:19" ht="156" customHeight="1" x14ac:dyDescent="0.35">
      <c r="A28" s="585"/>
      <c r="B28" s="585"/>
      <c r="C28" s="585"/>
      <c r="D28" s="585"/>
      <c r="E28" s="585"/>
      <c r="F28" s="585"/>
      <c r="G28" s="196" t="s">
        <v>323</v>
      </c>
      <c r="H28" s="196" t="s">
        <v>41</v>
      </c>
      <c r="I28" s="196">
        <v>1</v>
      </c>
      <c r="J28" s="585"/>
      <c r="K28" s="585"/>
      <c r="L28" s="585"/>
      <c r="M28" s="615"/>
      <c r="N28" s="585"/>
      <c r="O28" s="616"/>
      <c r="P28" s="585"/>
      <c r="Q28" s="585"/>
      <c r="R28" s="585"/>
      <c r="S28" s="31"/>
    </row>
    <row r="29" spans="1:19" ht="176.25" customHeight="1" x14ac:dyDescent="0.35">
      <c r="A29" s="595">
        <v>6</v>
      </c>
      <c r="B29" s="595">
        <v>1</v>
      </c>
      <c r="C29" s="595">
        <v>4</v>
      </c>
      <c r="D29" s="595">
        <v>2</v>
      </c>
      <c r="E29" s="588" t="s">
        <v>331</v>
      </c>
      <c r="F29" s="588" t="s">
        <v>1498</v>
      </c>
      <c r="G29" s="168" t="s">
        <v>736</v>
      </c>
      <c r="H29" s="153" t="s">
        <v>39</v>
      </c>
      <c r="I29" s="168">
        <v>40</v>
      </c>
      <c r="J29" s="588" t="s">
        <v>1186</v>
      </c>
      <c r="K29" s="622" t="s">
        <v>156</v>
      </c>
      <c r="L29" s="595"/>
      <c r="M29" s="707">
        <v>3000</v>
      </c>
      <c r="N29" s="595"/>
      <c r="O29" s="707">
        <v>3000</v>
      </c>
      <c r="P29" s="595"/>
      <c r="Q29" s="588" t="s">
        <v>321</v>
      </c>
      <c r="R29" s="588" t="s">
        <v>322</v>
      </c>
      <c r="S29" s="31"/>
    </row>
    <row r="30" spans="1:19" ht="156" customHeight="1" x14ac:dyDescent="0.35">
      <c r="A30" s="596"/>
      <c r="B30" s="597"/>
      <c r="C30" s="597"/>
      <c r="D30" s="597"/>
      <c r="E30" s="588"/>
      <c r="F30" s="588"/>
      <c r="G30" s="153" t="s">
        <v>323</v>
      </c>
      <c r="H30" s="153" t="s">
        <v>41</v>
      </c>
      <c r="I30" s="153">
        <v>1</v>
      </c>
      <c r="J30" s="588"/>
      <c r="K30" s="636"/>
      <c r="L30" s="597"/>
      <c r="M30" s="709"/>
      <c r="N30" s="597"/>
      <c r="O30" s="709"/>
      <c r="P30" s="597"/>
      <c r="Q30" s="588"/>
      <c r="R30" s="588"/>
      <c r="S30" s="31"/>
    </row>
    <row r="31" spans="1:19" ht="45.75" customHeight="1" x14ac:dyDescent="0.35">
      <c r="A31" s="597"/>
      <c r="B31" s="604" t="s">
        <v>1499</v>
      </c>
      <c r="C31" s="605"/>
      <c r="D31" s="605"/>
      <c r="E31" s="605"/>
      <c r="F31" s="605"/>
      <c r="G31" s="605"/>
      <c r="H31" s="605"/>
      <c r="I31" s="605"/>
      <c r="J31" s="605"/>
      <c r="K31" s="605"/>
      <c r="L31" s="605"/>
      <c r="M31" s="605"/>
      <c r="N31" s="605"/>
      <c r="O31" s="605"/>
      <c r="P31" s="605"/>
      <c r="Q31" s="605"/>
      <c r="R31" s="606"/>
      <c r="S31" s="31"/>
    </row>
    <row r="32" spans="1:19" ht="116.25" customHeight="1" x14ac:dyDescent="0.35">
      <c r="A32" s="580">
        <v>7</v>
      </c>
      <c r="B32" s="580">
        <v>1</v>
      </c>
      <c r="C32" s="580">
        <v>4</v>
      </c>
      <c r="D32" s="580">
        <v>5</v>
      </c>
      <c r="E32" s="580" t="s">
        <v>333</v>
      </c>
      <c r="F32" s="580" t="s">
        <v>1500</v>
      </c>
      <c r="G32" s="196" t="s">
        <v>32</v>
      </c>
      <c r="H32" s="196" t="s">
        <v>39</v>
      </c>
      <c r="I32" s="196">
        <v>40</v>
      </c>
      <c r="J32" s="580" t="s">
        <v>1501</v>
      </c>
      <c r="K32" s="580" t="s">
        <v>35</v>
      </c>
      <c r="L32" s="580"/>
      <c r="M32" s="865">
        <v>10000</v>
      </c>
      <c r="N32" s="580"/>
      <c r="O32" s="865">
        <v>10000</v>
      </c>
      <c r="P32" s="580"/>
      <c r="Q32" s="580" t="s">
        <v>321</v>
      </c>
      <c r="R32" s="580" t="s">
        <v>322</v>
      </c>
      <c r="S32" s="31"/>
    </row>
    <row r="33" spans="1:19" ht="188.25" customHeight="1" x14ac:dyDescent="0.35">
      <c r="A33" s="584"/>
      <c r="B33" s="584"/>
      <c r="C33" s="584"/>
      <c r="D33" s="584"/>
      <c r="E33" s="584"/>
      <c r="F33" s="584"/>
      <c r="G33" s="196" t="s">
        <v>323</v>
      </c>
      <c r="H33" s="196" t="s">
        <v>41</v>
      </c>
      <c r="I33" s="196">
        <v>1</v>
      </c>
      <c r="J33" s="584"/>
      <c r="K33" s="584"/>
      <c r="L33" s="584"/>
      <c r="M33" s="867"/>
      <c r="N33" s="584"/>
      <c r="O33" s="867"/>
      <c r="P33" s="584"/>
      <c r="Q33" s="584"/>
      <c r="R33" s="584"/>
      <c r="S33" s="31"/>
    </row>
    <row r="34" spans="1:19" ht="133.5" customHeight="1" x14ac:dyDescent="0.35">
      <c r="A34" s="595">
        <v>7</v>
      </c>
      <c r="B34" s="595">
        <v>1</v>
      </c>
      <c r="C34" s="595">
        <v>4</v>
      </c>
      <c r="D34" s="595">
        <v>5</v>
      </c>
      <c r="E34" s="595" t="s">
        <v>333</v>
      </c>
      <c r="F34" s="595" t="s">
        <v>1502</v>
      </c>
      <c r="G34" s="163" t="s">
        <v>736</v>
      </c>
      <c r="H34" s="156" t="s">
        <v>39</v>
      </c>
      <c r="I34" s="156">
        <v>40</v>
      </c>
      <c r="J34" s="595" t="s">
        <v>1503</v>
      </c>
      <c r="K34" s="622" t="s">
        <v>156</v>
      </c>
      <c r="L34" s="595"/>
      <c r="M34" s="707">
        <v>2500</v>
      </c>
      <c r="N34" s="595"/>
      <c r="O34" s="707">
        <v>2500</v>
      </c>
      <c r="P34" s="595"/>
      <c r="Q34" s="595" t="s">
        <v>321</v>
      </c>
      <c r="R34" s="595" t="s">
        <v>322</v>
      </c>
      <c r="S34" s="31"/>
    </row>
    <row r="35" spans="1:19" ht="159" customHeight="1" x14ac:dyDescent="0.35">
      <c r="A35" s="596"/>
      <c r="B35" s="597"/>
      <c r="C35" s="597"/>
      <c r="D35" s="597"/>
      <c r="E35" s="597"/>
      <c r="F35" s="597"/>
      <c r="G35" s="153" t="s">
        <v>323</v>
      </c>
      <c r="H35" s="153" t="s">
        <v>41</v>
      </c>
      <c r="I35" s="153">
        <v>1</v>
      </c>
      <c r="J35" s="597"/>
      <c r="K35" s="636"/>
      <c r="L35" s="597"/>
      <c r="M35" s="709"/>
      <c r="N35" s="597"/>
      <c r="O35" s="709"/>
      <c r="P35" s="597"/>
      <c r="Q35" s="597"/>
      <c r="R35" s="597"/>
      <c r="S35" s="31"/>
    </row>
    <row r="36" spans="1:19" ht="51.75" customHeight="1" x14ac:dyDescent="0.35">
      <c r="A36" s="597"/>
      <c r="B36" s="883" t="s">
        <v>1494</v>
      </c>
      <c r="C36" s="868"/>
      <c r="D36" s="868"/>
      <c r="E36" s="868"/>
      <c r="F36" s="868"/>
      <c r="G36" s="868"/>
      <c r="H36" s="868"/>
      <c r="I36" s="868"/>
      <c r="J36" s="868"/>
      <c r="K36" s="868"/>
      <c r="L36" s="868"/>
      <c r="M36" s="868"/>
      <c r="N36" s="868"/>
      <c r="O36" s="868"/>
      <c r="P36" s="868"/>
      <c r="Q36" s="868"/>
      <c r="R36" s="884"/>
      <c r="S36" s="31"/>
    </row>
    <row r="37" spans="1:19" ht="100.5" customHeight="1" x14ac:dyDescent="0.35">
      <c r="A37" s="580">
        <v>8</v>
      </c>
      <c r="B37" s="580">
        <v>1</v>
      </c>
      <c r="C37" s="580">
        <v>4</v>
      </c>
      <c r="D37" s="580">
        <v>2</v>
      </c>
      <c r="E37" s="580" t="s">
        <v>336</v>
      </c>
      <c r="F37" s="580" t="s">
        <v>1504</v>
      </c>
      <c r="G37" s="210" t="s">
        <v>334</v>
      </c>
      <c r="H37" s="210" t="s">
        <v>39</v>
      </c>
      <c r="I37" s="297">
        <v>200</v>
      </c>
      <c r="J37" s="580" t="s">
        <v>320</v>
      </c>
      <c r="K37" s="580" t="s">
        <v>167</v>
      </c>
      <c r="L37" s="580"/>
      <c r="M37" s="865">
        <v>55000</v>
      </c>
      <c r="N37" s="580"/>
      <c r="O37" s="865">
        <v>55000</v>
      </c>
      <c r="P37" s="580"/>
      <c r="Q37" s="580" t="s">
        <v>321</v>
      </c>
      <c r="R37" s="580" t="s">
        <v>322</v>
      </c>
      <c r="S37" s="31"/>
    </row>
    <row r="38" spans="1:19" ht="94.5" customHeight="1" x14ac:dyDescent="0.35">
      <c r="A38" s="581"/>
      <c r="B38" s="581"/>
      <c r="C38" s="581"/>
      <c r="D38" s="581"/>
      <c r="E38" s="581"/>
      <c r="F38" s="581"/>
      <c r="G38" s="210" t="s">
        <v>335</v>
      </c>
      <c r="H38" s="210" t="s">
        <v>39</v>
      </c>
      <c r="I38" s="297">
        <v>200</v>
      </c>
      <c r="J38" s="581"/>
      <c r="K38" s="581"/>
      <c r="L38" s="581"/>
      <c r="M38" s="866"/>
      <c r="N38" s="581"/>
      <c r="O38" s="866"/>
      <c r="P38" s="581"/>
      <c r="Q38" s="581"/>
      <c r="R38" s="581"/>
      <c r="S38" s="31"/>
    </row>
    <row r="39" spans="1:19" ht="108" customHeight="1" x14ac:dyDescent="0.35">
      <c r="A39" s="581"/>
      <c r="B39" s="581"/>
      <c r="C39" s="581"/>
      <c r="D39" s="581"/>
      <c r="E39" s="581"/>
      <c r="F39" s="581"/>
      <c r="G39" s="210" t="s">
        <v>323</v>
      </c>
      <c r="H39" s="210" t="s">
        <v>41</v>
      </c>
      <c r="I39" s="297">
        <v>1</v>
      </c>
      <c r="J39" s="581"/>
      <c r="K39" s="581"/>
      <c r="L39" s="581"/>
      <c r="M39" s="866"/>
      <c r="N39" s="581"/>
      <c r="O39" s="866"/>
      <c r="P39" s="581"/>
      <c r="Q39" s="581"/>
      <c r="R39" s="581"/>
      <c r="S39" s="31"/>
    </row>
    <row r="40" spans="1:19" ht="78" customHeight="1" x14ac:dyDescent="0.35">
      <c r="A40" s="584"/>
      <c r="B40" s="584"/>
      <c r="C40" s="584"/>
      <c r="D40" s="584"/>
      <c r="E40" s="584"/>
      <c r="F40" s="584"/>
      <c r="G40" s="210" t="s">
        <v>337</v>
      </c>
      <c r="H40" s="210" t="s">
        <v>41</v>
      </c>
      <c r="I40" s="297">
        <v>1</v>
      </c>
      <c r="J40" s="584"/>
      <c r="K40" s="584"/>
      <c r="L40" s="584"/>
      <c r="M40" s="867"/>
      <c r="N40" s="584"/>
      <c r="O40" s="867"/>
      <c r="P40" s="584"/>
      <c r="Q40" s="584"/>
      <c r="R40" s="584"/>
      <c r="S40" s="31"/>
    </row>
    <row r="41" spans="1:19" ht="101.25" customHeight="1" x14ac:dyDescent="0.35">
      <c r="A41" s="596">
        <v>8</v>
      </c>
      <c r="B41" s="595">
        <v>1</v>
      </c>
      <c r="C41" s="595">
        <v>4</v>
      </c>
      <c r="D41" s="595">
        <v>2</v>
      </c>
      <c r="E41" s="595" t="s">
        <v>336</v>
      </c>
      <c r="F41" s="595" t="s">
        <v>1504</v>
      </c>
      <c r="G41" s="156" t="s">
        <v>334</v>
      </c>
      <c r="H41" s="156" t="s">
        <v>39</v>
      </c>
      <c r="I41" s="52">
        <v>340</v>
      </c>
      <c r="J41" s="595" t="s">
        <v>320</v>
      </c>
      <c r="K41" s="622" t="s">
        <v>35</v>
      </c>
      <c r="L41" s="595"/>
      <c r="M41" s="707">
        <v>62006.81</v>
      </c>
      <c r="N41" s="595"/>
      <c r="O41" s="707">
        <v>62006.81</v>
      </c>
      <c r="P41" s="595"/>
      <c r="Q41" s="595" t="s">
        <v>321</v>
      </c>
      <c r="R41" s="595" t="s">
        <v>322</v>
      </c>
      <c r="S41" s="31"/>
    </row>
    <row r="42" spans="1:19" ht="85.5" customHeight="1" x14ac:dyDescent="0.35">
      <c r="A42" s="596"/>
      <c r="B42" s="596"/>
      <c r="C42" s="596"/>
      <c r="D42" s="596"/>
      <c r="E42" s="596"/>
      <c r="F42" s="596"/>
      <c r="G42" s="156" t="s">
        <v>335</v>
      </c>
      <c r="H42" s="156" t="s">
        <v>39</v>
      </c>
      <c r="I42" s="52">
        <v>340</v>
      </c>
      <c r="J42" s="596"/>
      <c r="K42" s="623"/>
      <c r="L42" s="596"/>
      <c r="M42" s="708"/>
      <c r="N42" s="596"/>
      <c r="O42" s="708"/>
      <c r="P42" s="596"/>
      <c r="Q42" s="596"/>
      <c r="R42" s="596"/>
      <c r="S42" s="31"/>
    </row>
    <row r="43" spans="1:19" ht="84.75" customHeight="1" x14ac:dyDescent="0.35">
      <c r="A43" s="596"/>
      <c r="B43" s="596"/>
      <c r="C43" s="596"/>
      <c r="D43" s="596"/>
      <c r="E43" s="596"/>
      <c r="F43" s="596"/>
      <c r="G43" s="163" t="s">
        <v>1187</v>
      </c>
      <c r="H43" s="156" t="s">
        <v>41</v>
      </c>
      <c r="I43" s="154">
        <v>1</v>
      </c>
      <c r="J43" s="596"/>
      <c r="K43" s="623"/>
      <c r="L43" s="596"/>
      <c r="M43" s="708"/>
      <c r="N43" s="596"/>
      <c r="O43" s="708"/>
      <c r="P43" s="596"/>
      <c r="Q43" s="596"/>
      <c r="R43" s="596"/>
      <c r="S43" s="31"/>
    </row>
    <row r="44" spans="1:19" ht="86.25" customHeight="1" x14ac:dyDescent="0.35">
      <c r="A44" s="596"/>
      <c r="B44" s="597"/>
      <c r="C44" s="597"/>
      <c r="D44" s="597"/>
      <c r="E44" s="597"/>
      <c r="F44" s="597"/>
      <c r="G44" s="156" t="s">
        <v>337</v>
      </c>
      <c r="H44" s="156" t="s">
        <v>41</v>
      </c>
      <c r="I44" s="154">
        <v>1</v>
      </c>
      <c r="J44" s="597"/>
      <c r="K44" s="636"/>
      <c r="L44" s="597"/>
      <c r="M44" s="709"/>
      <c r="N44" s="597"/>
      <c r="O44" s="709"/>
      <c r="P44" s="597"/>
      <c r="Q44" s="597"/>
      <c r="R44" s="597"/>
      <c r="S44" s="31"/>
    </row>
    <row r="45" spans="1:19" ht="36.75" customHeight="1" x14ac:dyDescent="0.35">
      <c r="A45" s="597"/>
      <c r="B45" s="604" t="s">
        <v>1505</v>
      </c>
      <c r="C45" s="605"/>
      <c r="D45" s="605"/>
      <c r="E45" s="605"/>
      <c r="F45" s="605"/>
      <c r="G45" s="605"/>
      <c r="H45" s="605"/>
      <c r="I45" s="605"/>
      <c r="J45" s="605"/>
      <c r="K45" s="605"/>
      <c r="L45" s="605"/>
      <c r="M45" s="605"/>
      <c r="N45" s="605"/>
      <c r="O45" s="605"/>
      <c r="P45" s="605"/>
      <c r="Q45" s="605"/>
      <c r="R45" s="606"/>
      <c r="S45" s="31"/>
    </row>
    <row r="46" spans="1:19" ht="71.25" customHeight="1" x14ac:dyDescent="0.35">
      <c r="A46" s="600">
        <v>9</v>
      </c>
      <c r="B46" s="585">
        <v>1</v>
      </c>
      <c r="C46" s="585">
        <v>4</v>
      </c>
      <c r="D46" s="585">
        <v>5</v>
      </c>
      <c r="E46" s="585" t="s">
        <v>1188</v>
      </c>
      <c r="F46" s="585" t="s">
        <v>1506</v>
      </c>
      <c r="G46" s="585" t="s">
        <v>338</v>
      </c>
      <c r="H46" s="196" t="s">
        <v>41</v>
      </c>
      <c r="I46" s="196">
        <v>1</v>
      </c>
      <c r="J46" s="585" t="s">
        <v>320</v>
      </c>
      <c r="K46" s="585" t="s">
        <v>35</v>
      </c>
      <c r="L46" s="585"/>
      <c r="M46" s="615">
        <v>5000</v>
      </c>
      <c r="N46" s="585"/>
      <c r="O46" s="615">
        <v>5000</v>
      </c>
      <c r="P46" s="585"/>
      <c r="Q46" s="585" t="s">
        <v>321</v>
      </c>
      <c r="R46" s="585" t="s">
        <v>322</v>
      </c>
    </row>
    <row r="47" spans="1:19" ht="67.5" customHeight="1" x14ac:dyDescent="0.35">
      <c r="A47" s="601"/>
      <c r="B47" s="585"/>
      <c r="C47" s="585"/>
      <c r="D47" s="585"/>
      <c r="E47" s="585"/>
      <c r="F47" s="585"/>
      <c r="G47" s="585"/>
      <c r="H47" s="196" t="s">
        <v>39</v>
      </c>
      <c r="I47" s="196">
        <v>20</v>
      </c>
      <c r="J47" s="585"/>
      <c r="K47" s="585"/>
      <c r="L47" s="585"/>
      <c r="M47" s="615"/>
      <c r="N47" s="585"/>
      <c r="O47" s="615"/>
      <c r="P47" s="585"/>
      <c r="Q47" s="585"/>
      <c r="R47" s="585"/>
    </row>
    <row r="48" spans="1:19" ht="90.75" customHeight="1" x14ac:dyDescent="0.35">
      <c r="A48" s="603"/>
      <c r="B48" s="585"/>
      <c r="C48" s="580"/>
      <c r="D48" s="585"/>
      <c r="E48" s="585"/>
      <c r="F48" s="585"/>
      <c r="G48" s="196" t="s">
        <v>323</v>
      </c>
      <c r="H48" s="196" t="s">
        <v>41</v>
      </c>
      <c r="I48" s="196">
        <v>1</v>
      </c>
      <c r="J48" s="585"/>
      <c r="K48" s="585"/>
      <c r="L48" s="585"/>
      <c r="M48" s="615"/>
      <c r="N48" s="585"/>
      <c r="O48" s="615"/>
      <c r="P48" s="585"/>
      <c r="Q48" s="585"/>
      <c r="R48" s="585"/>
    </row>
    <row r="49" spans="1:18" ht="68.25" customHeight="1" x14ac:dyDescent="0.35">
      <c r="A49" s="701">
        <v>9</v>
      </c>
      <c r="B49" s="889">
        <v>1</v>
      </c>
      <c r="C49" s="889">
        <v>4</v>
      </c>
      <c r="D49" s="588">
        <v>5</v>
      </c>
      <c r="E49" s="588" t="s">
        <v>1188</v>
      </c>
      <c r="F49" s="588" t="s">
        <v>1506</v>
      </c>
      <c r="G49" s="595" t="s">
        <v>338</v>
      </c>
      <c r="H49" s="153" t="s">
        <v>41</v>
      </c>
      <c r="I49" s="153">
        <v>1</v>
      </c>
      <c r="J49" s="588" t="s">
        <v>1185</v>
      </c>
      <c r="K49" s="622" t="s">
        <v>167</v>
      </c>
      <c r="L49" s="595"/>
      <c r="M49" s="707">
        <v>5852.6</v>
      </c>
      <c r="N49" s="595"/>
      <c r="O49" s="707">
        <v>5852.6</v>
      </c>
      <c r="P49" s="595"/>
      <c r="Q49" s="588" t="s">
        <v>321</v>
      </c>
      <c r="R49" s="588" t="s">
        <v>322</v>
      </c>
    </row>
    <row r="50" spans="1:18" ht="70.5" customHeight="1" x14ac:dyDescent="0.35">
      <c r="A50" s="702"/>
      <c r="B50" s="890"/>
      <c r="C50" s="890"/>
      <c r="D50" s="588"/>
      <c r="E50" s="588"/>
      <c r="F50" s="588"/>
      <c r="G50" s="597"/>
      <c r="H50" s="153" t="s">
        <v>39</v>
      </c>
      <c r="I50" s="168">
        <v>18</v>
      </c>
      <c r="J50" s="588"/>
      <c r="K50" s="623"/>
      <c r="L50" s="596"/>
      <c r="M50" s="708"/>
      <c r="N50" s="596"/>
      <c r="O50" s="708"/>
      <c r="P50" s="596"/>
      <c r="Q50" s="588"/>
      <c r="R50" s="588"/>
    </row>
    <row r="51" spans="1:18" ht="68.25" customHeight="1" x14ac:dyDescent="0.35">
      <c r="A51" s="702"/>
      <c r="B51" s="891"/>
      <c r="C51" s="891"/>
      <c r="D51" s="588"/>
      <c r="E51" s="588"/>
      <c r="F51" s="588"/>
      <c r="G51" s="153" t="s">
        <v>323</v>
      </c>
      <c r="H51" s="153" t="s">
        <v>41</v>
      </c>
      <c r="I51" s="153">
        <v>1</v>
      </c>
      <c r="J51" s="588"/>
      <c r="K51" s="636"/>
      <c r="L51" s="597"/>
      <c r="M51" s="709"/>
      <c r="N51" s="597"/>
      <c r="O51" s="709"/>
      <c r="P51" s="597"/>
      <c r="Q51" s="588"/>
      <c r="R51" s="588"/>
    </row>
    <row r="52" spans="1:18" ht="37.5" customHeight="1" x14ac:dyDescent="0.35">
      <c r="A52" s="703"/>
      <c r="B52" s="604" t="s">
        <v>1507</v>
      </c>
      <c r="C52" s="868"/>
      <c r="D52" s="605"/>
      <c r="E52" s="605"/>
      <c r="F52" s="605"/>
      <c r="G52" s="605"/>
      <c r="H52" s="605"/>
      <c r="I52" s="605"/>
      <c r="J52" s="605"/>
      <c r="K52" s="605"/>
      <c r="L52" s="605"/>
      <c r="M52" s="605"/>
      <c r="N52" s="605"/>
      <c r="O52" s="605"/>
      <c r="P52" s="605"/>
      <c r="Q52" s="605"/>
      <c r="R52" s="606"/>
    </row>
    <row r="53" spans="1:18" ht="90.75" customHeight="1" x14ac:dyDescent="0.35">
      <c r="A53" s="600">
        <v>10</v>
      </c>
      <c r="B53" s="602">
        <v>1</v>
      </c>
      <c r="C53" s="602">
        <v>4</v>
      </c>
      <c r="D53" s="602">
        <v>2</v>
      </c>
      <c r="E53" s="580" t="s">
        <v>339</v>
      </c>
      <c r="F53" s="580" t="s">
        <v>1508</v>
      </c>
      <c r="G53" s="198" t="s">
        <v>219</v>
      </c>
      <c r="H53" s="196" t="s">
        <v>39</v>
      </c>
      <c r="I53" s="196">
        <v>15</v>
      </c>
      <c r="J53" s="580" t="s">
        <v>340</v>
      </c>
      <c r="K53" s="585" t="s">
        <v>43</v>
      </c>
      <c r="L53" s="585"/>
      <c r="M53" s="615">
        <v>23626.49</v>
      </c>
      <c r="N53" s="585"/>
      <c r="O53" s="615">
        <v>23626.49</v>
      </c>
      <c r="P53" s="585"/>
      <c r="Q53" s="580" t="s">
        <v>321</v>
      </c>
      <c r="R53" s="580" t="s">
        <v>322</v>
      </c>
    </row>
    <row r="54" spans="1:18" ht="113.25" customHeight="1" x14ac:dyDescent="0.35">
      <c r="A54" s="601"/>
      <c r="B54" s="602"/>
      <c r="C54" s="602"/>
      <c r="D54" s="602"/>
      <c r="E54" s="584"/>
      <c r="F54" s="584"/>
      <c r="G54" s="198" t="s">
        <v>323</v>
      </c>
      <c r="H54" s="198" t="s">
        <v>41</v>
      </c>
      <c r="I54" s="198">
        <v>1</v>
      </c>
      <c r="J54" s="584"/>
      <c r="K54" s="585"/>
      <c r="L54" s="585"/>
      <c r="M54" s="615"/>
      <c r="N54" s="585"/>
      <c r="O54" s="615"/>
      <c r="P54" s="585"/>
      <c r="Q54" s="584"/>
      <c r="R54" s="584"/>
    </row>
    <row r="55" spans="1:18" s="6" customFormat="1" ht="250.5" customHeight="1" x14ac:dyDescent="0.35">
      <c r="A55" s="196">
        <v>11</v>
      </c>
      <c r="B55" s="196">
        <v>1</v>
      </c>
      <c r="C55" s="196">
        <v>4</v>
      </c>
      <c r="D55" s="196">
        <v>2</v>
      </c>
      <c r="E55" s="196" t="s">
        <v>341</v>
      </c>
      <c r="F55" s="196" t="s">
        <v>1189</v>
      </c>
      <c r="G55" s="196" t="s">
        <v>219</v>
      </c>
      <c r="H55" s="196" t="s">
        <v>39</v>
      </c>
      <c r="I55" s="196">
        <v>10</v>
      </c>
      <c r="J55" s="196" t="s">
        <v>343</v>
      </c>
      <c r="K55" s="196" t="s">
        <v>43</v>
      </c>
      <c r="L55" s="196"/>
      <c r="M55" s="298">
        <v>9000</v>
      </c>
      <c r="N55" s="196"/>
      <c r="O55" s="298">
        <v>9000</v>
      </c>
      <c r="P55" s="196"/>
      <c r="Q55" s="196" t="s">
        <v>321</v>
      </c>
      <c r="R55" s="196" t="s">
        <v>322</v>
      </c>
    </row>
    <row r="56" spans="1:18" s="6" customFormat="1" ht="252.75" customHeight="1" x14ac:dyDescent="0.35">
      <c r="A56" s="595">
        <v>11</v>
      </c>
      <c r="B56" s="156">
        <v>1</v>
      </c>
      <c r="C56" s="156">
        <v>4</v>
      </c>
      <c r="D56" s="156">
        <v>2</v>
      </c>
      <c r="E56" s="153" t="s">
        <v>341</v>
      </c>
      <c r="F56" s="153" t="s">
        <v>1189</v>
      </c>
      <c r="G56" s="153" t="s">
        <v>219</v>
      </c>
      <c r="H56" s="153" t="s">
        <v>39</v>
      </c>
      <c r="I56" s="153">
        <v>10</v>
      </c>
      <c r="J56" s="153" t="s">
        <v>343</v>
      </c>
      <c r="K56" s="153" t="s">
        <v>43</v>
      </c>
      <c r="L56" s="156"/>
      <c r="M56" s="299">
        <v>8200</v>
      </c>
      <c r="N56" s="156"/>
      <c r="O56" s="299">
        <v>8200</v>
      </c>
      <c r="P56" s="156"/>
      <c r="Q56" s="153" t="s">
        <v>321</v>
      </c>
      <c r="R56" s="153" t="s">
        <v>322</v>
      </c>
    </row>
    <row r="57" spans="1:18" s="6" customFormat="1" ht="33" customHeight="1" x14ac:dyDescent="0.35">
      <c r="A57" s="597"/>
      <c r="B57" s="604" t="s">
        <v>1509</v>
      </c>
      <c r="C57" s="605"/>
      <c r="D57" s="605"/>
      <c r="E57" s="605"/>
      <c r="F57" s="605"/>
      <c r="G57" s="605"/>
      <c r="H57" s="605"/>
      <c r="I57" s="605"/>
      <c r="J57" s="605"/>
      <c r="K57" s="605"/>
      <c r="L57" s="605"/>
      <c r="M57" s="605"/>
      <c r="N57" s="605"/>
      <c r="O57" s="605"/>
      <c r="P57" s="605"/>
      <c r="Q57" s="605"/>
      <c r="R57" s="606"/>
    </row>
    <row r="58" spans="1:18" ht="54.75" customHeight="1" x14ac:dyDescent="0.35">
      <c r="A58" s="863">
        <v>12</v>
      </c>
      <c r="B58" s="580">
        <v>1</v>
      </c>
      <c r="C58" s="580">
        <v>4</v>
      </c>
      <c r="D58" s="580">
        <v>2</v>
      </c>
      <c r="E58" s="580" t="s">
        <v>344</v>
      </c>
      <c r="F58" s="580" t="s">
        <v>1510</v>
      </c>
      <c r="G58" s="580" t="s">
        <v>42</v>
      </c>
      <c r="H58" s="196" t="s">
        <v>41</v>
      </c>
      <c r="I58" s="196">
        <v>2</v>
      </c>
      <c r="J58" s="580" t="s">
        <v>342</v>
      </c>
      <c r="K58" s="580" t="s">
        <v>35</v>
      </c>
      <c r="L58" s="580"/>
      <c r="M58" s="865">
        <v>11000</v>
      </c>
      <c r="N58" s="580"/>
      <c r="O58" s="865">
        <v>11000</v>
      </c>
      <c r="P58" s="580"/>
      <c r="Q58" s="580" t="s">
        <v>321</v>
      </c>
      <c r="R58" s="580" t="s">
        <v>322</v>
      </c>
    </row>
    <row r="59" spans="1:18" ht="60" customHeight="1" x14ac:dyDescent="0.35">
      <c r="A59" s="864"/>
      <c r="B59" s="581"/>
      <c r="C59" s="581"/>
      <c r="D59" s="581"/>
      <c r="E59" s="581"/>
      <c r="F59" s="581"/>
      <c r="G59" s="584"/>
      <c r="H59" s="196" t="s">
        <v>39</v>
      </c>
      <c r="I59" s="196">
        <v>40</v>
      </c>
      <c r="J59" s="581"/>
      <c r="K59" s="581"/>
      <c r="L59" s="581"/>
      <c r="M59" s="866"/>
      <c r="N59" s="581"/>
      <c r="O59" s="866"/>
      <c r="P59" s="581"/>
      <c r="Q59" s="581"/>
      <c r="R59" s="581"/>
    </row>
    <row r="60" spans="1:18" ht="85.5" customHeight="1" x14ac:dyDescent="0.35">
      <c r="A60" s="864"/>
      <c r="B60" s="584"/>
      <c r="C60" s="584"/>
      <c r="D60" s="584"/>
      <c r="E60" s="584"/>
      <c r="F60" s="584"/>
      <c r="G60" s="300" t="s">
        <v>323</v>
      </c>
      <c r="H60" s="196" t="s">
        <v>41</v>
      </c>
      <c r="I60" s="196">
        <v>1</v>
      </c>
      <c r="J60" s="584"/>
      <c r="K60" s="584"/>
      <c r="L60" s="584"/>
      <c r="M60" s="867"/>
      <c r="N60" s="584"/>
      <c r="O60" s="867"/>
      <c r="P60" s="584"/>
      <c r="Q60" s="584"/>
      <c r="R60" s="584"/>
    </row>
    <row r="61" spans="1:18" ht="60" customHeight="1" x14ac:dyDescent="0.35">
      <c r="A61" s="862">
        <v>12</v>
      </c>
      <c r="B61" s="595">
        <v>1</v>
      </c>
      <c r="C61" s="595">
        <v>4</v>
      </c>
      <c r="D61" s="595">
        <v>2</v>
      </c>
      <c r="E61" s="595" t="s">
        <v>344</v>
      </c>
      <c r="F61" s="595" t="s">
        <v>1510</v>
      </c>
      <c r="G61" s="595" t="s">
        <v>42</v>
      </c>
      <c r="H61" s="153" t="s">
        <v>41</v>
      </c>
      <c r="I61" s="153">
        <v>2</v>
      </c>
      <c r="J61" s="595" t="s">
        <v>1190</v>
      </c>
      <c r="K61" s="622" t="s">
        <v>167</v>
      </c>
      <c r="L61" s="595"/>
      <c r="M61" s="707">
        <v>6708.4</v>
      </c>
      <c r="N61" s="595"/>
      <c r="O61" s="707">
        <v>6708.4</v>
      </c>
      <c r="P61" s="595"/>
      <c r="Q61" s="595" t="s">
        <v>321</v>
      </c>
      <c r="R61" s="595" t="s">
        <v>322</v>
      </c>
    </row>
    <row r="62" spans="1:18" ht="58.5" customHeight="1" x14ac:dyDescent="0.35">
      <c r="A62" s="862"/>
      <c r="B62" s="596"/>
      <c r="C62" s="596"/>
      <c r="D62" s="596"/>
      <c r="E62" s="596"/>
      <c r="F62" s="596"/>
      <c r="G62" s="597"/>
      <c r="H62" s="153" t="s">
        <v>39</v>
      </c>
      <c r="I62" s="153">
        <v>40</v>
      </c>
      <c r="J62" s="596"/>
      <c r="K62" s="623"/>
      <c r="L62" s="596"/>
      <c r="M62" s="708"/>
      <c r="N62" s="596"/>
      <c r="O62" s="708"/>
      <c r="P62" s="596"/>
      <c r="Q62" s="596"/>
      <c r="R62" s="596"/>
    </row>
    <row r="63" spans="1:18" ht="85.5" customHeight="1" x14ac:dyDescent="0.35">
      <c r="A63" s="862"/>
      <c r="B63" s="597"/>
      <c r="C63" s="597"/>
      <c r="D63" s="597"/>
      <c r="E63" s="597"/>
      <c r="F63" s="597"/>
      <c r="G63" s="157" t="s">
        <v>323</v>
      </c>
      <c r="H63" s="153" t="s">
        <v>41</v>
      </c>
      <c r="I63" s="153">
        <v>1</v>
      </c>
      <c r="J63" s="597"/>
      <c r="K63" s="636"/>
      <c r="L63" s="597"/>
      <c r="M63" s="709"/>
      <c r="N63" s="597"/>
      <c r="O63" s="709"/>
      <c r="P63" s="597"/>
      <c r="Q63" s="597"/>
      <c r="R63" s="597"/>
    </row>
    <row r="64" spans="1:18" ht="39.75" customHeight="1" x14ac:dyDescent="0.35">
      <c r="A64" s="862"/>
      <c r="B64" s="604" t="s">
        <v>1511</v>
      </c>
      <c r="C64" s="605"/>
      <c r="D64" s="605"/>
      <c r="E64" s="605"/>
      <c r="F64" s="605"/>
      <c r="G64" s="605"/>
      <c r="H64" s="605"/>
      <c r="I64" s="605"/>
      <c r="J64" s="605"/>
      <c r="K64" s="605"/>
      <c r="L64" s="605"/>
      <c r="M64" s="605"/>
      <c r="N64" s="605"/>
      <c r="O64" s="605"/>
      <c r="P64" s="605"/>
      <c r="Q64" s="605"/>
      <c r="R64" s="606"/>
    </row>
    <row r="65" spans="1:18" ht="269.25" customHeight="1" x14ac:dyDescent="0.35">
      <c r="A65" s="297">
        <v>13</v>
      </c>
      <c r="B65" s="198">
        <v>1</v>
      </c>
      <c r="C65" s="198">
        <v>4</v>
      </c>
      <c r="D65" s="198">
        <v>2</v>
      </c>
      <c r="E65" s="196" t="s">
        <v>345</v>
      </c>
      <c r="F65" s="196" t="s">
        <v>1512</v>
      </c>
      <c r="G65" s="198" t="s">
        <v>159</v>
      </c>
      <c r="H65" s="198" t="s">
        <v>41</v>
      </c>
      <c r="I65" s="198">
        <v>10</v>
      </c>
      <c r="J65" s="196" t="s">
        <v>342</v>
      </c>
      <c r="K65" s="198" t="s">
        <v>43</v>
      </c>
      <c r="L65" s="198"/>
      <c r="M65" s="107">
        <v>49200</v>
      </c>
      <c r="N65" s="198"/>
      <c r="O65" s="107">
        <v>49200</v>
      </c>
      <c r="P65" s="198"/>
      <c r="Q65" s="196" t="s">
        <v>321</v>
      </c>
      <c r="R65" s="196" t="s">
        <v>322</v>
      </c>
    </row>
    <row r="66" spans="1:18" ht="162.75" customHeight="1" x14ac:dyDescent="0.35">
      <c r="A66" s="198">
        <v>14</v>
      </c>
      <c r="B66" s="198">
        <v>1</v>
      </c>
      <c r="C66" s="198">
        <v>4</v>
      </c>
      <c r="D66" s="198">
        <v>2</v>
      </c>
      <c r="E66" s="196" t="s">
        <v>346</v>
      </c>
      <c r="F66" s="196" t="s">
        <v>347</v>
      </c>
      <c r="G66" s="198" t="s">
        <v>348</v>
      </c>
      <c r="H66" s="198" t="s">
        <v>41</v>
      </c>
      <c r="I66" s="198">
        <v>10</v>
      </c>
      <c r="J66" s="196" t="s">
        <v>349</v>
      </c>
      <c r="K66" s="198" t="s">
        <v>43</v>
      </c>
      <c r="L66" s="198"/>
      <c r="M66" s="107">
        <v>59040</v>
      </c>
      <c r="N66" s="198"/>
      <c r="O66" s="107">
        <v>59040</v>
      </c>
      <c r="P66" s="198"/>
      <c r="Q66" s="196" t="s">
        <v>321</v>
      </c>
      <c r="R66" s="196" t="s">
        <v>322</v>
      </c>
    </row>
    <row r="67" spans="1:18" ht="95.25" customHeight="1" x14ac:dyDescent="0.35">
      <c r="A67" s="701">
        <v>14</v>
      </c>
      <c r="B67" s="701">
        <v>1</v>
      </c>
      <c r="C67" s="701">
        <v>4</v>
      </c>
      <c r="D67" s="701">
        <v>2</v>
      </c>
      <c r="E67" s="595" t="s">
        <v>346</v>
      </c>
      <c r="F67" s="595" t="s">
        <v>347</v>
      </c>
      <c r="G67" s="155" t="s">
        <v>348</v>
      </c>
      <c r="H67" s="155" t="s">
        <v>41</v>
      </c>
      <c r="I67" s="155">
        <v>10</v>
      </c>
      <c r="J67" s="595" t="s">
        <v>349</v>
      </c>
      <c r="K67" s="701" t="s">
        <v>43</v>
      </c>
      <c r="L67" s="701"/>
      <c r="M67" s="859">
        <v>109040</v>
      </c>
      <c r="N67" s="701"/>
      <c r="O67" s="859">
        <v>109040</v>
      </c>
      <c r="P67" s="701"/>
      <c r="Q67" s="595" t="s">
        <v>321</v>
      </c>
      <c r="R67" s="595" t="s">
        <v>322</v>
      </c>
    </row>
    <row r="68" spans="1:18" ht="75" customHeight="1" x14ac:dyDescent="0.35">
      <c r="A68" s="702"/>
      <c r="B68" s="703"/>
      <c r="C68" s="703"/>
      <c r="D68" s="703"/>
      <c r="E68" s="597"/>
      <c r="F68" s="597"/>
      <c r="G68" s="51" t="s">
        <v>1191</v>
      </c>
      <c r="H68" s="51" t="s">
        <v>41</v>
      </c>
      <c r="I68" s="51">
        <v>16</v>
      </c>
      <c r="J68" s="597"/>
      <c r="K68" s="703"/>
      <c r="L68" s="703"/>
      <c r="M68" s="768"/>
      <c r="N68" s="703"/>
      <c r="O68" s="768"/>
      <c r="P68" s="703"/>
      <c r="Q68" s="597"/>
      <c r="R68" s="597"/>
    </row>
    <row r="69" spans="1:18" ht="34.5" customHeight="1" x14ac:dyDescent="0.35">
      <c r="A69" s="703"/>
      <c r="B69" s="628" t="s">
        <v>1513</v>
      </c>
      <c r="C69" s="629"/>
      <c r="D69" s="629"/>
      <c r="E69" s="629"/>
      <c r="F69" s="629"/>
      <c r="G69" s="629"/>
      <c r="H69" s="629"/>
      <c r="I69" s="629"/>
      <c r="J69" s="629"/>
      <c r="K69" s="629"/>
      <c r="L69" s="629"/>
      <c r="M69" s="629"/>
      <c r="N69" s="629"/>
      <c r="O69" s="629"/>
      <c r="P69" s="629"/>
      <c r="Q69" s="629"/>
      <c r="R69" s="630"/>
    </row>
    <row r="70" spans="1:18" s="48" customFormat="1" ht="52.5" customHeight="1" x14ac:dyDescent="0.35">
      <c r="A70" s="602">
        <v>15</v>
      </c>
      <c r="B70" s="602">
        <v>1</v>
      </c>
      <c r="C70" s="602">
        <v>4</v>
      </c>
      <c r="D70" s="602">
        <v>2</v>
      </c>
      <c r="E70" s="602" t="s">
        <v>350</v>
      </c>
      <c r="F70" s="585" t="s">
        <v>351</v>
      </c>
      <c r="G70" s="602" t="s">
        <v>352</v>
      </c>
      <c r="H70" s="198" t="s">
        <v>53</v>
      </c>
      <c r="I70" s="198">
        <v>3</v>
      </c>
      <c r="J70" s="585" t="s">
        <v>353</v>
      </c>
      <c r="K70" s="602" t="s">
        <v>35</v>
      </c>
      <c r="L70" s="602"/>
      <c r="M70" s="619">
        <v>15000</v>
      </c>
      <c r="N70" s="602"/>
      <c r="O70" s="619">
        <v>15000</v>
      </c>
      <c r="P70" s="602"/>
      <c r="Q70" s="585" t="s">
        <v>321</v>
      </c>
      <c r="R70" s="585" t="s">
        <v>322</v>
      </c>
    </row>
    <row r="71" spans="1:18" s="48" customFormat="1" ht="82.5" customHeight="1" x14ac:dyDescent="0.35">
      <c r="A71" s="602"/>
      <c r="B71" s="602"/>
      <c r="C71" s="602"/>
      <c r="D71" s="602"/>
      <c r="E71" s="602"/>
      <c r="F71" s="602"/>
      <c r="G71" s="602"/>
      <c r="H71" s="198" t="s">
        <v>39</v>
      </c>
      <c r="I71" s="198">
        <v>60</v>
      </c>
      <c r="J71" s="602"/>
      <c r="K71" s="602"/>
      <c r="L71" s="602"/>
      <c r="M71" s="619"/>
      <c r="N71" s="602"/>
      <c r="O71" s="619"/>
      <c r="P71" s="602"/>
      <c r="Q71" s="585"/>
      <c r="R71" s="585"/>
    </row>
    <row r="72" spans="1:18" s="48" customFormat="1" ht="115.5" customHeight="1" x14ac:dyDescent="0.35">
      <c r="A72" s="602"/>
      <c r="B72" s="602"/>
      <c r="C72" s="602"/>
      <c r="D72" s="602"/>
      <c r="E72" s="602"/>
      <c r="F72" s="602"/>
      <c r="G72" s="198" t="s">
        <v>354</v>
      </c>
      <c r="H72" s="198" t="s">
        <v>41</v>
      </c>
      <c r="I72" s="198">
        <v>1</v>
      </c>
      <c r="J72" s="602"/>
      <c r="K72" s="602"/>
      <c r="L72" s="602"/>
      <c r="M72" s="619"/>
      <c r="N72" s="602"/>
      <c r="O72" s="619"/>
      <c r="P72" s="602"/>
      <c r="Q72" s="585"/>
      <c r="R72" s="585"/>
    </row>
    <row r="73" spans="1:18" s="48" customFormat="1" ht="75" customHeight="1" x14ac:dyDescent="0.35">
      <c r="A73" s="701">
        <v>15</v>
      </c>
      <c r="B73" s="701">
        <v>1</v>
      </c>
      <c r="C73" s="701">
        <v>4</v>
      </c>
      <c r="D73" s="701">
        <v>2</v>
      </c>
      <c r="E73" s="701" t="s">
        <v>350</v>
      </c>
      <c r="F73" s="595" t="s">
        <v>351</v>
      </c>
      <c r="G73" s="701" t="s">
        <v>352</v>
      </c>
      <c r="H73" s="155" t="s">
        <v>53</v>
      </c>
      <c r="I73" s="51">
        <v>2</v>
      </c>
      <c r="J73" s="595" t="s">
        <v>353</v>
      </c>
      <c r="K73" s="701" t="s">
        <v>35</v>
      </c>
      <c r="L73" s="701"/>
      <c r="M73" s="859">
        <f>5585.01+12000+9000</f>
        <v>26585.010000000002</v>
      </c>
      <c r="N73" s="701"/>
      <c r="O73" s="859">
        <f>5585.01+12000+9000</f>
        <v>26585.010000000002</v>
      </c>
      <c r="P73" s="701"/>
      <c r="Q73" s="595" t="s">
        <v>321</v>
      </c>
      <c r="R73" s="595" t="s">
        <v>322</v>
      </c>
    </row>
    <row r="74" spans="1:18" s="48" customFormat="1" ht="63" customHeight="1" x14ac:dyDescent="0.35">
      <c r="A74" s="702"/>
      <c r="B74" s="702"/>
      <c r="C74" s="702"/>
      <c r="D74" s="702"/>
      <c r="E74" s="702"/>
      <c r="F74" s="702"/>
      <c r="G74" s="703"/>
      <c r="H74" s="155" t="s">
        <v>39</v>
      </c>
      <c r="I74" s="51">
        <v>48</v>
      </c>
      <c r="J74" s="702"/>
      <c r="K74" s="702"/>
      <c r="L74" s="702"/>
      <c r="M74" s="767"/>
      <c r="N74" s="702"/>
      <c r="O74" s="767"/>
      <c r="P74" s="702"/>
      <c r="Q74" s="596"/>
      <c r="R74" s="596"/>
    </row>
    <row r="75" spans="1:18" s="48" customFormat="1" ht="63" customHeight="1" x14ac:dyDescent="0.35">
      <c r="A75" s="702"/>
      <c r="B75" s="702"/>
      <c r="C75" s="702"/>
      <c r="D75" s="702"/>
      <c r="E75" s="702"/>
      <c r="F75" s="702"/>
      <c r="G75" s="51" t="s">
        <v>736</v>
      </c>
      <c r="H75" s="51" t="s">
        <v>39</v>
      </c>
      <c r="I75" s="51">
        <v>25</v>
      </c>
      <c r="J75" s="702"/>
      <c r="K75" s="702"/>
      <c r="L75" s="702"/>
      <c r="M75" s="767"/>
      <c r="N75" s="702"/>
      <c r="O75" s="767"/>
      <c r="P75" s="702"/>
      <c r="Q75" s="596"/>
      <c r="R75" s="596"/>
    </row>
    <row r="76" spans="1:18" s="48" customFormat="1" ht="63" customHeight="1" x14ac:dyDescent="0.35">
      <c r="A76" s="702"/>
      <c r="B76" s="702"/>
      <c r="C76" s="702"/>
      <c r="D76" s="702"/>
      <c r="E76" s="702"/>
      <c r="F76" s="702"/>
      <c r="G76" s="155" t="s">
        <v>354</v>
      </c>
      <c r="H76" s="155" t="s">
        <v>41</v>
      </c>
      <c r="I76" s="155">
        <v>1</v>
      </c>
      <c r="J76" s="702"/>
      <c r="K76" s="702"/>
      <c r="L76" s="702"/>
      <c r="M76" s="767"/>
      <c r="N76" s="702"/>
      <c r="O76" s="767"/>
      <c r="P76" s="702"/>
      <c r="Q76" s="596"/>
      <c r="R76" s="596"/>
    </row>
    <row r="77" spans="1:18" s="48" customFormat="1" ht="67.5" customHeight="1" x14ac:dyDescent="0.35">
      <c r="A77" s="702"/>
      <c r="B77" s="703"/>
      <c r="C77" s="703"/>
      <c r="D77" s="703"/>
      <c r="E77" s="703"/>
      <c r="F77" s="703"/>
      <c r="G77" s="51" t="s">
        <v>1192</v>
      </c>
      <c r="H77" s="51" t="s">
        <v>1193</v>
      </c>
      <c r="I77" s="51">
        <v>100</v>
      </c>
      <c r="J77" s="703"/>
      <c r="K77" s="703"/>
      <c r="L77" s="703"/>
      <c r="M77" s="768"/>
      <c r="N77" s="703"/>
      <c r="O77" s="768"/>
      <c r="P77" s="703"/>
      <c r="Q77" s="597"/>
      <c r="R77" s="597"/>
    </row>
    <row r="78" spans="1:18" s="48" customFormat="1" ht="45" customHeight="1" x14ac:dyDescent="0.35">
      <c r="A78" s="703"/>
      <c r="B78" s="604" t="s">
        <v>1514</v>
      </c>
      <c r="C78" s="605"/>
      <c r="D78" s="605"/>
      <c r="E78" s="605"/>
      <c r="F78" s="605"/>
      <c r="G78" s="605"/>
      <c r="H78" s="605"/>
      <c r="I78" s="605"/>
      <c r="J78" s="605"/>
      <c r="K78" s="605"/>
      <c r="L78" s="605"/>
      <c r="M78" s="605"/>
      <c r="N78" s="605"/>
      <c r="O78" s="605"/>
      <c r="P78" s="605"/>
      <c r="Q78" s="605"/>
      <c r="R78" s="606"/>
    </row>
    <row r="79" spans="1:18" s="48" customFormat="1" ht="192.75" customHeight="1" x14ac:dyDescent="0.35">
      <c r="A79" s="198">
        <v>16</v>
      </c>
      <c r="B79" s="198">
        <v>1</v>
      </c>
      <c r="C79" s="198">
        <v>4</v>
      </c>
      <c r="D79" s="198">
        <v>2</v>
      </c>
      <c r="E79" s="196" t="s">
        <v>355</v>
      </c>
      <c r="F79" s="196" t="s">
        <v>356</v>
      </c>
      <c r="G79" s="198" t="s">
        <v>32</v>
      </c>
      <c r="H79" s="198" t="s">
        <v>39</v>
      </c>
      <c r="I79" s="198">
        <v>50</v>
      </c>
      <c r="J79" s="196" t="s">
        <v>357</v>
      </c>
      <c r="K79" s="198" t="s">
        <v>35</v>
      </c>
      <c r="L79" s="301"/>
      <c r="M79" s="107">
        <v>12000</v>
      </c>
      <c r="N79" s="301"/>
      <c r="O79" s="107">
        <v>12000</v>
      </c>
      <c r="P79" s="301"/>
      <c r="Q79" s="196" t="s">
        <v>321</v>
      </c>
      <c r="R79" s="196" t="s">
        <v>322</v>
      </c>
    </row>
    <row r="80" spans="1:18" s="48" customFormat="1" ht="192.75" customHeight="1" x14ac:dyDescent="0.35">
      <c r="A80" s="701">
        <v>16</v>
      </c>
      <c r="B80" s="155">
        <v>1</v>
      </c>
      <c r="C80" s="155">
        <v>4</v>
      </c>
      <c r="D80" s="155">
        <v>2</v>
      </c>
      <c r="E80" s="153" t="s">
        <v>355</v>
      </c>
      <c r="F80" s="153" t="s">
        <v>1194</v>
      </c>
      <c r="G80" s="51" t="s">
        <v>736</v>
      </c>
      <c r="H80" s="155" t="s">
        <v>39</v>
      </c>
      <c r="I80" s="51">
        <v>45</v>
      </c>
      <c r="J80" s="153" t="s">
        <v>357</v>
      </c>
      <c r="K80" s="155" t="s">
        <v>35</v>
      </c>
      <c r="L80" s="302"/>
      <c r="M80" s="25">
        <v>4257.24</v>
      </c>
      <c r="N80" s="302"/>
      <c r="O80" s="25">
        <v>4257.24</v>
      </c>
      <c r="P80" s="302"/>
      <c r="Q80" s="153" t="s">
        <v>321</v>
      </c>
      <c r="R80" s="153" t="s">
        <v>322</v>
      </c>
    </row>
    <row r="81" spans="1:18" s="48" customFormat="1" ht="48" customHeight="1" x14ac:dyDescent="0.35">
      <c r="A81" s="703"/>
      <c r="B81" s="604" t="s">
        <v>1195</v>
      </c>
      <c r="C81" s="605"/>
      <c r="D81" s="605"/>
      <c r="E81" s="605"/>
      <c r="F81" s="605"/>
      <c r="G81" s="605"/>
      <c r="H81" s="605"/>
      <c r="I81" s="605"/>
      <c r="J81" s="605"/>
      <c r="K81" s="605"/>
      <c r="L81" s="605"/>
      <c r="M81" s="605"/>
      <c r="N81" s="605"/>
      <c r="O81" s="605"/>
      <c r="P81" s="605"/>
      <c r="Q81" s="605"/>
      <c r="R81" s="606"/>
    </row>
    <row r="82" spans="1:18" s="48" customFormat="1" ht="238.5" customHeight="1" x14ac:dyDescent="0.35">
      <c r="A82" s="196">
        <v>17</v>
      </c>
      <c r="B82" s="196">
        <v>1</v>
      </c>
      <c r="C82" s="196">
        <v>4</v>
      </c>
      <c r="D82" s="196">
        <v>5</v>
      </c>
      <c r="E82" s="196" t="s">
        <v>358</v>
      </c>
      <c r="F82" s="196" t="s">
        <v>359</v>
      </c>
      <c r="G82" s="196" t="s">
        <v>219</v>
      </c>
      <c r="H82" s="196" t="s">
        <v>39</v>
      </c>
      <c r="I82" s="196">
        <v>14</v>
      </c>
      <c r="J82" s="196" t="s">
        <v>340</v>
      </c>
      <c r="K82" s="196" t="s">
        <v>35</v>
      </c>
      <c r="L82" s="196"/>
      <c r="M82" s="303">
        <v>24297.01</v>
      </c>
      <c r="N82" s="196"/>
      <c r="O82" s="303">
        <v>24297.01</v>
      </c>
      <c r="P82" s="196"/>
      <c r="Q82" s="196" t="s">
        <v>321</v>
      </c>
      <c r="R82" s="196" t="s">
        <v>322</v>
      </c>
    </row>
    <row r="83" spans="1:18" s="48" customFormat="1" ht="247.5" customHeight="1" x14ac:dyDescent="0.35">
      <c r="A83" s="588">
        <v>17</v>
      </c>
      <c r="B83" s="153">
        <v>1</v>
      </c>
      <c r="C83" s="153">
        <v>4</v>
      </c>
      <c r="D83" s="153">
        <v>5</v>
      </c>
      <c r="E83" s="153" t="s">
        <v>358</v>
      </c>
      <c r="F83" s="153" t="s">
        <v>359</v>
      </c>
      <c r="G83" s="153" t="s">
        <v>219</v>
      </c>
      <c r="H83" s="153" t="s">
        <v>39</v>
      </c>
      <c r="I83" s="153">
        <v>14</v>
      </c>
      <c r="J83" s="153" t="s">
        <v>340</v>
      </c>
      <c r="K83" s="153" t="s">
        <v>35</v>
      </c>
      <c r="L83" s="153"/>
      <c r="M83" s="151">
        <v>21015.119999999999</v>
      </c>
      <c r="N83" s="153"/>
      <c r="O83" s="151">
        <v>21015.119999999999</v>
      </c>
      <c r="P83" s="153"/>
      <c r="Q83" s="153" t="s">
        <v>321</v>
      </c>
      <c r="R83" s="153" t="s">
        <v>322</v>
      </c>
    </row>
    <row r="84" spans="1:18" s="48" customFormat="1" ht="34.5" customHeight="1" x14ac:dyDescent="0.35">
      <c r="A84" s="588"/>
      <c r="B84" s="671" t="s">
        <v>1515</v>
      </c>
      <c r="C84" s="671"/>
      <c r="D84" s="671"/>
      <c r="E84" s="671"/>
      <c r="F84" s="671"/>
      <c r="G84" s="671"/>
      <c r="H84" s="671"/>
      <c r="I84" s="671"/>
      <c r="J84" s="671"/>
      <c r="K84" s="671"/>
      <c r="L84" s="671"/>
      <c r="M84" s="671"/>
      <c r="N84" s="671"/>
      <c r="O84" s="671"/>
      <c r="P84" s="671"/>
      <c r="Q84" s="671"/>
      <c r="R84" s="671"/>
    </row>
    <row r="85" spans="1:18" s="304" customFormat="1" ht="207.75" customHeight="1" x14ac:dyDescent="0.35">
      <c r="A85" s="148">
        <v>18</v>
      </c>
      <c r="B85" s="148">
        <v>1</v>
      </c>
      <c r="C85" s="148">
        <v>4</v>
      </c>
      <c r="D85" s="148">
        <v>2</v>
      </c>
      <c r="E85" s="148" t="s">
        <v>1196</v>
      </c>
      <c r="F85" s="148" t="s">
        <v>1516</v>
      </c>
      <c r="G85" s="148" t="s">
        <v>736</v>
      </c>
      <c r="H85" s="148" t="s">
        <v>39</v>
      </c>
      <c r="I85" s="148">
        <v>40</v>
      </c>
      <c r="J85" s="148" t="s">
        <v>320</v>
      </c>
      <c r="K85" s="148" t="s">
        <v>156</v>
      </c>
      <c r="L85" s="148"/>
      <c r="M85" s="540">
        <v>4500</v>
      </c>
      <c r="N85" s="148"/>
      <c r="O85" s="540">
        <v>4500</v>
      </c>
      <c r="P85" s="148"/>
      <c r="Q85" s="148" t="s">
        <v>321</v>
      </c>
      <c r="R85" s="148" t="s">
        <v>322</v>
      </c>
    </row>
    <row r="86" spans="1:18" s="304" customFormat="1" ht="79.5" customHeight="1" x14ac:dyDescent="0.35">
      <c r="A86" s="758" t="s">
        <v>1197</v>
      </c>
      <c r="B86" s="892"/>
      <c r="C86" s="892"/>
      <c r="D86" s="892"/>
      <c r="E86" s="892"/>
      <c r="F86" s="892"/>
      <c r="G86" s="892"/>
      <c r="H86" s="892"/>
      <c r="I86" s="892"/>
      <c r="J86" s="892"/>
      <c r="K86" s="892"/>
      <c r="L86" s="892"/>
      <c r="M86" s="892"/>
      <c r="N86" s="892"/>
      <c r="O86" s="892"/>
      <c r="P86" s="892"/>
      <c r="Q86" s="892"/>
      <c r="R86" s="893"/>
    </row>
    <row r="87" spans="1:18" s="48" customFormat="1" ht="23.25" customHeight="1" x14ac:dyDescent="0.35">
      <c r="A87" s="53"/>
      <c r="B87" s="53"/>
      <c r="C87" s="53"/>
      <c r="D87" s="53"/>
      <c r="E87" s="53"/>
      <c r="F87" s="53"/>
      <c r="G87" s="53"/>
      <c r="H87" s="53"/>
      <c r="I87" s="53"/>
      <c r="J87" s="53"/>
      <c r="K87" s="53"/>
      <c r="L87" s="53"/>
      <c r="M87" s="53"/>
      <c r="N87" s="53"/>
      <c r="O87" s="53"/>
      <c r="P87" s="53"/>
      <c r="Q87" s="53"/>
      <c r="R87" s="53"/>
    </row>
    <row r="88" spans="1:18" ht="15.5" x14ac:dyDescent="0.35">
      <c r="M88" s="761"/>
      <c r="N88" s="744" t="s">
        <v>202</v>
      </c>
      <c r="O88" s="744"/>
      <c r="P88" s="744"/>
    </row>
    <row r="89" spans="1:18" x14ac:dyDescent="0.35">
      <c r="M89" s="761"/>
      <c r="N89" s="141" t="s">
        <v>33</v>
      </c>
      <c r="O89" s="761" t="s">
        <v>34</v>
      </c>
      <c r="P89" s="761"/>
    </row>
    <row r="90" spans="1:18" x14ac:dyDescent="0.35">
      <c r="M90" s="761"/>
      <c r="N90" s="141"/>
      <c r="O90" s="141">
        <v>2020</v>
      </c>
      <c r="P90" s="141">
        <v>2021</v>
      </c>
    </row>
    <row r="91" spans="1:18" x14ac:dyDescent="0.35">
      <c r="M91" s="141" t="s">
        <v>316</v>
      </c>
      <c r="N91" s="108">
        <v>17</v>
      </c>
      <c r="O91" s="109">
        <f>O7+O9+O12+O17+O22+O27+O32+O37+O46+O53+O55+O58+O65+O66+O70+O79+O82</f>
        <v>350000</v>
      </c>
      <c r="P91" s="109" t="s">
        <v>264</v>
      </c>
    </row>
    <row r="92" spans="1:18" x14ac:dyDescent="0.35">
      <c r="M92" s="141" t="s">
        <v>317</v>
      </c>
      <c r="N92" s="172">
        <v>17</v>
      </c>
      <c r="O92" s="305">
        <f>O7+O14+O19+O24+O29+O34+O41+O49+O53+O56+O61+O65+O67+O73+O80+O83+O85</f>
        <v>345128.17</v>
      </c>
      <c r="P92" s="172" t="s">
        <v>264</v>
      </c>
    </row>
    <row r="93" spans="1:18" x14ac:dyDescent="0.35">
      <c r="O93" s="2"/>
    </row>
    <row r="97" spans="15:15" x14ac:dyDescent="0.35">
      <c r="O97" s="2"/>
    </row>
  </sheetData>
  <mergeCells count="371">
    <mergeCell ref="A80:A81"/>
    <mergeCell ref="B81:R81"/>
    <mergeCell ref="A83:A84"/>
    <mergeCell ref="B84:R84"/>
    <mergeCell ref="A86:R86"/>
    <mergeCell ref="M88:M90"/>
    <mergeCell ref="N88:P88"/>
    <mergeCell ref="O89:P89"/>
    <mergeCell ref="K73:K77"/>
    <mergeCell ref="L73:L77"/>
    <mergeCell ref="M73:M77"/>
    <mergeCell ref="N73:N77"/>
    <mergeCell ref="O73:O77"/>
    <mergeCell ref="P73:P77"/>
    <mergeCell ref="Q73:Q77"/>
    <mergeCell ref="R73:R77"/>
    <mergeCell ref="B78:R78"/>
    <mergeCell ref="A73:A78"/>
    <mergeCell ref="B73:B77"/>
    <mergeCell ref="C73:C77"/>
    <mergeCell ref="D73:D77"/>
    <mergeCell ref="E73:E77"/>
    <mergeCell ref="F73:F77"/>
    <mergeCell ref="G73:G74"/>
    <mergeCell ref="A67:A69"/>
    <mergeCell ref="B67:B68"/>
    <mergeCell ref="C67:C68"/>
    <mergeCell ref="D67:D68"/>
    <mergeCell ref="E67:E68"/>
    <mergeCell ref="F67:F68"/>
    <mergeCell ref="J67:J68"/>
    <mergeCell ref="K67:K68"/>
    <mergeCell ref="L67:L68"/>
    <mergeCell ref="B69:R69"/>
    <mergeCell ref="G58:G59"/>
    <mergeCell ref="J58:J60"/>
    <mergeCell ref="K58:K60"/>
    <mergeCell ref="L58:L60"/>
    <mergeCell ref="M58:M60"/>
    <mergeCell ref="N58:N60"/>
    <mergeCell ref="B58:B60"/>
    <mergeCell ref="C58:C60"/>
    <mergeCell ref="D58:D60"/>
    <mergeCell ref="E58:E60"/>
    <mergeCell ref="F58:F60"/>
    <mergeCell ref="N37:N40"/>
    <mergeCell ref="M46:M48"/>
    <mergeCell ref="N46:N48"/>
    <mergeCell ref="O37:O40"/>
    <mergeCell ref="O46:O48"/>
    <mergeCell ref="P46:P48"/>
    <mergeCell ref="Q46:Q48"/>
    <mergeCell ref="R46:R48"/>
    <mergeCell ref="A49:A52"/>
    <mergeCell ref="B49:B51"/>
    <mergeCell ref="C49:C51"/>
    <mergeCell ref="D49:D51"/>
    <mergeCell ref="E49:E51"/>
    <mergeCell ref="F49:F51"/>
    <mergeCell ref="G49:G50"/>
    <mergeCell ref="J49:J51"/>
    <mergeCell ref="K49:K51"/>
    <mergeCell ref="L49:L51"/>
    <mergeCell ref="M49:M51"/>
    <mergeCell ref="N49:N51"/>
    <mergeCell ref="O49:O51"/>
    <mergeCell ref="P49:P51"/>
    <mergeCell ref="Q49:Q51"/>
    <mergeCell ref="R49:R51"/>
    <mergeCell ref="P37:P40"/>
    <mergeCell ref="Q37:Q40"/>
    <mergeCell ref="R37:R40"/>
    <mergeCell ref="A41:A45"/>
    <mergeCell ref="B41:B44"/>
    <mergeCell ref="C41:C44"/>
    <mergeCell ref="D41:D44"/>
    <mergeCell ref="E41:E44"/>
    <mergeCell ref="F41:F44"/>
    <mergeCell ref="J41:J44"/>
    <mergeCell ref="K41:K44"/>
    <mergeCell ref="L41:L44"/>
    <mergeCell ref="M41:M44"/>
    <mergeCell ref="N41:N44"/>
    <mergeCell ref="O41:O44"/>
    <mergeCell ref="P41:P44"/>
    <mergeCell ref="Q41:Q44"/>
    <mergeCell ref="R41:R44"/>
    <mergeCell ref="B45:R45"/>
    <mergeCell ref="M37:M40"/>
    <mergeCell ref="A37:A40"/>
    <mergeCell ref="B37:B40"/>
    <mergeCell ref="C37:C40"/>
    <mergeCell ref="D37:D40"/>
    <mergeCell ref="M32:M33"/>
    <mergeCell ref="N32:N33"/>
    <mergeCell ref="O32:O33"/>
    <mergeCell ref="P32:P33"/>
    <mergeCell ref="Q32:Q33"/>
    <mergeCell ref="R32:R33"/>
    <mergeCell ref="A34:A36"/>
    <mergeCell ref="B34:B35"/>
    <mergeCell ref="C34:C35"/>
    <mergeCell ref="D34:D35"/>
    <mergeCell ref="E34:E35"/>
    <mergeCell ref="F34:F35"/>
    <mergeCell ref="J34:J35"/>
    <mergeCell ref="K34:K35"/>
    <mergeCell ref="L34:L35"/>
    <mergeCell ref="M34:M35"/>
    <mergeCell ref="N34:N35"/>
    <mergeCell ref="O34:O35"/>
    <mergeCell ref="P34:P35"/>
    <mergeCell ref="Q34:Q35"/>
    <mergeCell ref="R34:R35"/>
    <mergeCell ref="B36:R36"/>
    <mergeCell ref="A32:A33"/>
    <mergeCell ref="B32:B33"/>
    <mergeCell ref="O27:O28"/>
    <mergeCell ref="P27:P28"/>
    <mergeCell ref="Q27:Q28"/>
    <mergeCell ref="R27:R28"/>
    <mergeCell ref="A29:A31"/>
    <mergeCell ref="B29:B30"/>
    <mergeCell ref="C29:C30"/>
    <mergeCell ref="D29:D30"/>
    <mergeCell ref="E29:E30"/>
    <mergeCell ref="F29:F30"/>
    <mergeCell ref="J29:J30"/>
    <mergeCell ref="K29:K30"/>
    <mergeCell ref="L29:L30"/>
    <mergeCell ref="M29:M30"/>
    <mergeCell ref="N29:N30"/>
    <mergeCell ref="O29:O30"/>
    <mergeCell ref="P29:P30"/>
    <mergeCell ref="Q29:Q30"/>
    <mergeCell ref="R29:R30"/>
    <mergeCell ref="B31:R31"/>
    <mergeCell ref="A27:A28"/>
    <mergeCell ref="B27:B28"/>
    <mergeCell ref="C27:C28"/>
    <mergeCell ref="D27:D28"/>
    <mergeCell ref="L27:L28"/>
    <mergeCell ref="M22:M23"/>
    <mergeCell ref="N22:N23"/>
    <mergeCell ref="E22:E23"/>
    <mergeCell ref="F22:F23"/>
    <mergeCell ref="J22:J23"/>
    <mergeCell ref="K22:K23"/>
    <mergeCell ref="L22:L23"/>
    <mergeCell ref="M27:M28"/>
    <mergeCell ref="N27:N28"/>
    <mergeCell ref="O22:O23"/>
    <mergeCell ref="P22:P23"/>
    <mergeCell ref="Q22:Q23"/>
    <mergeCell ref="R22:R23"/>
    <mergeCell ref="A24:A26"/>
    <mergeCell ref="B24:B25"/>
    <mergeCell ref="C24:C25"/>
    <mergeCell ref="D24:D25"/>
    <mergeCell ref="E24:E25"/>
    <mergeCell ref="F24:F25"/>
    <mergeCell ref="J24:J25"/>
    <mergeCell ref="K24:K25"/>
    <mergeCell ref="L24:L25"/>
    <mergeCell ref="M24:M25"/>
    <mergeCell ref="N24:N25"/>
    <mergeCell ref="O24:O25"/>
    <mergeCell ref="P24:P25"/>
    <mergeCell ref="Q24:Q25"/>
    <mergeCell ref="R24:R25"/>
    <mergeCell ref="B26:R26"/>
    <mergeCell ref="A22:A23"/>
    <mergeCell ref="B22:B23"/>
    <mergeCell ref="C22:C23"/>
    <mergeCell ref="D22:D23"/>
    <mergeCell ref="O19:O20"/>
    <mergeCell ref="P19:P20"/>
    <mergeCell ref="Q19:Q20"/>
    <mergeCell ref="R19:R20"/>
    <mergeCell ref="B21:R21"/>
    <mergeCell ref="A17:A18"/>
    <mergeCell ref="B17:B18"/>
    <mergeCell ref="C17:C18"/>
    <mergeCell ref="D17:D18"/>
    <mergeCell ref="A19:A21"/>
    <mergeCell ref="B19:B20"/>
    <mergeCell ref="C19:C20"/>
    <mergeCell ref="D19:D20"/>
    <mergeCell ref="E19:E20"/>
    <mergeCell ref="F19:F20"/>
    <mergeCell ref="J19:J20"/>
    <mergeCell ref="K19:K20"/>
    <mergeCell ref="L19:L20"/>
    <mergeCell ref="Q4:Q5"/>
    <mergeCell ref="R4:R5"/>
    <mergeCell ref="A7:A8"/>
    <mergeCell ref="B7:B8"/>
    <mergeCell ref="C7:C8"/>
    <mergeCell ref="D7:D8"/>
    <mergeCell ref="E7:E8"/>
    <mergeCell ref="F7:F8"/>
    <mergeCell ref="J7:J8"/>
    <mergeCell ref="K7:K8"/>
    <mergeCell ref="G4:G5"/>
    <mergeCell ref="H4:I4"/>
    <mergeCell ref="J4:J5"/>
    <mergeCell ref="K4:L4"/>
    <mergeCell ref="M4:N4"/>
    <mergeCell ref="O4:P4"/>
    <mergeCell ref="A4:A5"/>
    <mergeCell ref="B4:B5"/>
    <mergeCell ref="C4:C5"/>
    <mergeCell ref="D4:D5"/>
    <mergeCell ref="E4:E5"/>
    <mergeCell ref="F4:F5"/>
    <mergeCell ref="R9:R10"/>
    <mergeCell ref="R7:R8"/>
    <mergeCell ref="B9:B10"/>
    <mergeCell ref="C9:C10"/>
    <mergeCell ref="D9:D10"/>
    <mergeCell ref="E9:E10"/>
    <mergeCell ref="F9:F10"/>
    <mergeCell ref="J9:J10"/>
    <mergeCell ref="K9:K10"/>
    <mergeCell ref="L9:L10"/>
    <mergeCell ref="L7:L8"/>
    <mergeCell ref="M7:M8"/>
    <mergeCell ref="N7:N8"/>
    <mergeCell ref="O7:O8"/>
    <mergeCell ref="P7:P8"/>
    <mergeCell ref="Q7:Q8"/>
    <mergeCell ref="A14:A16"/>
    <mergeCell ref="B16:R16"/>
    <mergeCell ref="A9:A10"/>
    <mergeCell ref="M12:M13"/>
    <mergeCell ref="N12:N13"/>
    <mergeCell ref="O12:O13"/>
    <mergeCell ref="P12:P13"/>
    <mergeCell ref="Q12:Q13"/>
    <mergeCell ref="R12:R13"/>
    <mergeCell ref="B11:R11"/>
    <mergeCell ref="A12:A13"/>
    <mergeCell ref="B12:B13"/>
    <mergeCell ref="C12:C13"/>
    <mergeCell ref="D12:D13"/>
    <mergeCell ref="E12:E13"/>
    <mergeCell ref="F12:F13"/>
    <mergeCell ref="J12:J13"/>
    <mergeCell ref="K12:K13"/>
    <mergeCell ref="L12:L13"/>
    <mergeCell ref="M9:M10"/>
    <mergeCell ref="N9:N10"/>
    <mergeCell ref="O9:O10"/>
    <mergeCell ref="P9:P10"/>
    <mergeCell ref="Q9:Q10"/>
    <mergeCell ref="P14:P15"/>
    <mergeCell ref="Q14:Q15"/>
    <mergeCell ref="R14:R15"/>
    <mergeCell ref="L14:L15"/>
    <mergeCell ref="M14:M15"/>
    <mergeCell ref="N14:N15"/>
    <mergeCell ref="O14:O15"/>
    <mergeCell ref="K17:K18"/>
    <mergeCell ref="J14:J15"/>
    <mergeCell ref="K14:K15"/>
    <mergeCell ref="O17:O18"/>
    <mergeCell ref="P17:P18"/>
    <mergeCell ref="Q17:Q18"/>
    <mergeCell ref="R17:R18"/>
    <mergeCell ref="B14:B15"/>
    <mergeCell ref="C14:C15"/>
    <mergeCell ref="D14:D15"/>
    <mergeCell ref="E14:E15"/>
    <mergeCell ref="F14:F15"/>
    <mergeCell ref="L17:L18"/>
    <mergeCell ref="M17:M18"/>
    <mergeCell ref="N17:N18"/>
    <mergeCell ref="C32:C33"/>
    <mergeCell ref="D32:D33"/>
    <mergeCell ref="E32:E33"/>
    <mergeCell ref="F32:F33"/>
    <mergeCell ref="J32:J33"/>
    <mergeCell ref="K32:K33"/>
    <mergeCell ref="L32:L33"/>
    <mergeCell ref="E17:E18"/>
    <mergeCell ref="F17:F18"/>
    <mergeCell ref="J17:J18"/>
    <mergeCell ref="M19:M20"/>
    <mergeCell ref="N19:N20"/>
    <mergeCell ref="E27:E28"/>
    <mergeCell ref="F27:F28"/>
    <mergeCell ref="J27:J28"/>
    <mergeCell ref="K27:K28"/>
    <mergeCell ref="E37:E40"/>
    <mergeCell ref="F37:F40"/>
    <mergeCell ref="J37:J40"/>
    <mergeCell ref="K37:K40"/>
    <mergeCell ref="L37:L40"/>
    <mergeCell ref="A46:A48"/>
    <mergeCell ref="A53:A54"/>
    <mergeCell ref="B53:B54"/>
    <mergeCell ref="C53:C54"/>
    <mergeCell ref="D53:D54"/>
    <mergeCell ref="E53:E54"/>
    <mergeCell ref="F53:F54"/>
    <mergeCell ref="J53:J54"/>
    <mergeCell ref="K53:K54"/>
    <mergeCell ref="F46:F48"/>
    <mergeCell ref="G46:G47"/>
    <mergeCell ref="J46:J48"/>
    <mergeCell ref="K46:K48"/>
    <mergeCell ref="L46:L48"/>
    <mergeCell ref="B52:R52"/>
    <mergeCell ref="B46:B48"/>
    <mergeCell ref="D46:D48"/>
    <mergeCell ref="E46:E48"/>
    <mergeCell ref="L53:L54"/>
    <mergeCell ref="C46:C48"/>
    <mergeCell ref="A61:A64"/>
    <mergeCell ref="B61:B63"/>
    <mergeCell ref="C61:C63"/>
    <mergeCell ref="D61:D63"/>
    <mergeCell ref="E61:E63"/>
    <mergeCell ref="F61:F63"/>
    <mergeCell ref="G61:G62"/>
    <mergeCell ref="B64:R64"/>
    <mergeCell ref="J61:J63"/>
    <mergeCell ref="K61:K63"/>
    <mergeCell ref="M53:M54"/>
    <mergeCell ref="N53:N54"/>
    <mergeCell ref="O53:O54"/>
    <mergeCell ref="P53:P54"/>
    <mergeCell ref="Q53:Q54"/>
    <mergeCell ref="R53:R54"/>
    <mergeCell ref="B57:R57"/>
    <mergeCell ref="A58:A60"/>
    <mergeCell ref="Q58:Q60"/>
    <mergeCell ref="R58:R60"/>
    <mergeCell ref="A56:A57"/>
    <mergeCell ref="O58:O60"/>
    <mergeCell ref="P58:P60"/>
    <mergeCell ref="L70:L72"/>
    <mergeCell ref="M70:M72"/>
    <mergeCell ref="N70:N72"/>
    <mergeCell ref="O70:O72"/>
    <mergeCell ref="P70:P72"/>
    <mergeCell ref="Q70:Q72"/>
    <mergeCell ref="R70:R72"/>
    <mergeCell ref="K70:K72"/>
    <mergeCell ref="L61:L63"/>
    <mergeCell ref="M61:M63"/>
    <mergeCell ref="N61:N63"/>
    <mergeCell ref="O61:O63"/>
    <mergeCell ref="P61:P63"/>
    <mergeCell ref="Q61:Q63"/>
    <mergeCell ref="R61:R63"/>
    <mergeCell ref="M67:M68"/>
    <mergeCell ref="N67:N68"/>
    <mergeCell ref="O67:O68"/>
    <mergeCell ref="P67:P68"/>
    <mergeCell ref="Q67:Q68"/>
    <mergeCell ref="R67:R68"/>
    <mergeCell ref="J73:J77"/>
    <mergeCell ref="A70:A72"/>
    <mergeCell ref="B70:B72"/>
    <mergeCell ref="C70:C72"/>
    <mergeCell ref="D70:D72"/>
    <mergeCell ref="E70:E72"/>
    <mergeCell ref="F70:F72"/>
    <mergeCell ref="G70:G71"/>
    <mergeCell ref="J70:J7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72"/>
  <sheetViews>
    <sheetView topLeftCell="A46" zoomScale="70" zoomScaleNormal="70" workbookViewId="0">
      <selection activeCell="C50" sqref="C50:C52"/>
    </sheetView>
  </sheetViews>
  <sheetFormatPr defaultRowHeight="14.5" x14ac:dyDescent="0.35"/>
  <cols>
    <col min="1" max="1" width="4.7265625" style="192" customWidth="1"/>
    <col min="2" max="2" width="8.81640625" style="192" customWidth="1"/>
    <col min="3" max="3" width="11.453125" style="192" customWidth="1"/>
    <col min="4" max="4" width="9.7265625" style="192" customWidth="1"/>
    <col min="5" max="5" width="45.7265625" style="192" customWidth="1"/>
    <col min="6" max="6" width="61.453125" style="192" customWidth="1"/>
    <col min="7" max="7" width="35.7265625" style="192" customWidth="1"/>
    <col min="8" max="8" width="20.453125" style="192" customWidth="1"/>
    <col min="9" max="9" width="12.1796875" style="192" customWidth="1"/>
    <col min="10" max="10" width="32.1796875" style="192" customWidth="1"/>
    <col min="11" max="11" width="12.1796875" style="192" customWidth="1"/>
    <col min="12" max="12" width="12.7265625" style="192" customWidth="1"/>
    <col min="13" max="13" width="17.81640625" style="192" customWidth="1"/>
    <col min="14" max="14" width="17.26953125" style="192" customWidth="1"/>
    <col min="15" max="16" width="18" style="192" customWidth="1"/>
    <col min="17" max="17" width="21.26953125" style="192" customWidth="1"/>
    <col min="18" max="18" width="15.81640625" style="192" customWidth="1"/>
    <col min="19" max="19" width="19.54296875" style="192" customWidth="1"/>
    <col min="20" max="258" width="9.1796875" style="192"/>
    <col min="259" max="259" width="4.7265625" style="192" bestFit="1" customWidth="1"/>
    <col min="260" max="260" width="9.7265625" style="192" bestFit="1" customWidth="1"/>
    <col min="261" max="261" width="10" style="192" bestFit="1" customWidth="1"/>
    <col min="262" max="262" width="8.81640625" style="192" bestFit="1" customWidth="1"/>
    <col min="263" max="263" width="22.81640625" style="192" customWidth="1"/>
    <col min="264" max="264" width="59.7265625" style="192" bestFit="1" customWidth="1"/>
    <col min="265" max="265" width="57.81640625" style="192" bestFit="1" customWidth="1"/>
    <col min="266" max="266" width="35.26953125" style="192" bestFit="1" customWidth="1"/>
    <col min="267" max="267" width="28.1796875" style="192" bestFit="1" customWidth="1"/>
    <col min="268" max="268" width="33.1796875" style="192" bestFit="1" customWidth="1"/>
    <col min="269" max="269" width="26" style="192" bestFit="1" customWidth="1"/>
    <col min="270" max="270" width="19.1796875" style="192" bestFit="1" customWidth="1"/>
    <col min="271" max="271" width="10.453125" style="192" customWidth="1"/>
    <col min="272" max="272" width="11.81640625" style="192" customWidth="1"/>
    <col min="273" max="273" width="14.7265625" style="192" customWidth="1"/>
    <col min="274" max="274" width="9" style="192" bestFit="1" customWidth="1"/>
    <col min="275" max="514" width="9.1796875" style="192"/>
    <col min="515" max="515" width="4.7265625" style="192" bestFit="1" customWidth="1"/>
    <col min="516" max="516" width="9.7265625" style="192" bestFit="1" customWidth="1"/>
    <col min="517" max="517" width="10" style="192" bestFit="1" customWidth="1"/>
    <col min="518" max="518" width="8.81640625" style="192" bestFit="1" customWidth="1"/>
    <col min="519" max="519" width="22.81640625" style="192" customWidth="1"/>
    <col min="520" max="520" width="59.7265625" style="192" bestFit="1" customWidth="1"/>
    <col min="521" max="521" width="57.81640625" style="192" bestFit="1" customWidth="1"/>
    <col min="522" max="522" width="35.26953125" style="192" bestFit="1" customWidth="1"/>
    <col min="523" max="523" width="28.1796875" style="192" bestFit="1" customWidth="1"/>
    <col min="524" max="524" width="33.1796875" style="192" bestFit="1" customWidth="1"/>
    <col min="525" max="525" width="26" style="192" bestFit="1" customWidth="1"/>
    <col min="526" max="526" width="19.1796875" style="192" bestFit="1" customWidth="1"/>
    <col min="527" max="527" width="10.453125" style="192" customWidth="1"/>
    <col min="528" max="528" width="11.81640625" style="192" customWidth="1"/>
    <col min="529" max="529" width="14.7265625" style="192" customWidth="1"/>
    <col min="530" max="530" width="9" style="192" bestFit="1" customWidth="1"/>
    <col min="531" max="770" width="9.1796875" style="192"/>
    <col min="771" max="771" width="4.7265625" style="192" bestFit="1" customWidth="1"/>
    <col min="772" max="772" width="9.7265625" style="192" bestFit="1" customWidth="1"/>
    <col min="773" max="773" width="10" style="192" bestFit="1" customWidth="1"/>
    <col min="774" max="774" width="8.81640625" style="192" bestFit="1" customWidth="1"/>
    <col min="775" max="775" width="22.81640625" style="192" customWidth="1"/>
    <col min="776" max="776" width="59.7265625" style="192" bestFit="1" customWidth="1"/>
    <col min="777" max="777" width="57.81640625" style="192" bestFit="1" customWidth="1"/>
    <col min="778" max="778" width="35.26953125" style="192" bestFit="1" customWidth="1"/>
    <col min="779" max="779" width="28.1796875" style="192" bestFit="1" customWidth="1"/>
    <col min="780" max="780" width="33.1796875" style="192" bestFit="1" customWidth="1"/>
    <col min="781" max="781" width="26" style="192" bestFit="1" customWidth="1"/>
    <col min="782" max="782" width="19.1796875" style="192" bestFit="1" customWidth="1"/>
    <col min="783" max="783" width="10.453125" style="192" customWidth="1"/>
    <col min="784" max="784" width="11.81640625" style="192" customWidth="1"/>
    <col min="785" max="785" width="14.7265625" style="192" customWidth="1"/>
    <col min="786" max="786" width="9" style="192" bestFit="1" customWidth="1"/>
    <col min="787" max="1026" width="9.1796875" style="192"/>
    <col min="1027" max="1027" width="4.7265625" style="192" bestFit="1" customWidth="1"/>
    <col min="1028" max="1028" width="9.7265625" style="192" bestFit="1" customWidth="1"/>
    <col min="1029" max="1029" width="10" style="192" bestFit="1" customWidth="1"/>
    <col min="1030" max="1030" width="8.81640625" style="192" bestFit="1" customWidth="1"/>
    <col min="1031" max="1031" width="22.81640625" style="192" customWidth="1"/>
    <col min="1032" max="1032" width="59.7265625" style="192" bestFit="1" customWidth="1"/>
    <col min="1033" max="1033" width="57.81640625" style="192" bestFit="1" customWidth="1"/>
    <col min="1034" max="1034" width="35.26953125" style="192" bestFit="1" customWidth="1"/>
    <col min="1035" max="1035" width="28.1796875" style="192" bestFit="1" customWidth="1"/>
    <col min="1036" max="1036" width="33.1796875" style="192" bestFit="1" customWidth="1"/>
    <col min="1037" max="1037" width="26" style="192" bestFit="1" customWidth="1"/>
    <col min="1038" max="1038" width="19.1796875" style="192" bestFit="1" customWidth="1"/>
    <col min="1039" max="1039" width="10.453125" style="192" customWidth="1"/>
    <col min="1040" max="1040" width="11.81640625" style="192" customWidth="1"/>
    <col min="1041" max="1041" width="14.7265625" style="192" customWidth="1"/>
    <col min="1042" max="1042" width="9" style="192" bestFit="1" customWidth="1"/>
    <col min="1043" max="1282" width="9.1796875" style="192"/>
    <col min="1283" max="1283" width="4.7265625" style="192" bestFit="1" customWidth="1"/>
    <col min="1284" max="1284" width="9.7265625" style="192" bestFit="1" customWidth="1"/>
    <col min="1285" max="1285" width="10" style="192" bestFit="1" customWidth="1"/>
    <col min="1286" max="1286" width="8.81640625" style="192" bestFit="1" customWidth="1"/>
    <col min="1287" max="1287" width="22.81640625" style="192" customWidth="1"/>
    <col min="1288" max="1288" width="59.7265625" style="192" bestFit="1" customWidth="1"/>
    <col min="1289" max="1289" width="57.81640625" style="192" bestFit="1" customWidth="1"/>
    <col min="1290" max="1290" width="35.26953125" style="192" bestFit="1" customWidth="1"/>
    <col min="1291" max="1291" width="28.1796875" style="192" bestFit="1" customWidth="1"/>
    <col min="1292" max="1292" width="33.1796875" style="192" bestFit="1" customWidth="1"/>
    <col min="1293" max="1293" width="26" style="192" bestFit="1" customWidth="1"/>
    <col min="1294" max="1294" width="19.1796875" style="192" bestFit="1" customWidth="1"/>
    <col min="1295" max="1295" width="10.453125" style="192" customWidth="1"/>
    <col min="1296" max="1296" width="11.81640625" style="192" customWidth="1"/>
    <col min="1297" max="1297" width="14.7265625" style="192" customWidth="1"/>
    <col min="1298" max="1298" width="9" style="192" bestFit="1" customWidth="1"/>
    <col min="1299" max="1538" width="9.1796875" style="192"/>
    <col min="1539" max="1539" width="4.7265625" style="192" bestFit="1" customWidth="1"/>
    <col min="1540" max="1540" width="9.7265625" style="192" bestFit="1" customWidth="1"/>
    <col min="1541" max="1541" width="10" style="192" bestFit="1" customWidth="1"/>
    <col min="1542" max="1542" width="8.81640625" style="192" bestFit="1" customWidth="1"/>
    <col min="1543" max="1543" width="22.81640625" style="192" customWidth="1"/>
    <col min="1544" max="1544" width="59.7265625" style="192" bestFit="1" customWidth="1"/>
    <col min="1545" max="1545" width="57.81640625" style="192" bestFit="1" customWidth="1"/>
    <col min="1546" max="1546" width="35.26953125" style="192" bestFit="1" customWidth="1"/>
    <col min="1547" max="1547" width="28.1796875" style="192" bestFit="1" customWidth="1"/>
    <col min="1548" max="1548" width="33.1796875" style="192" bestFit="1" customWidth="1"/>
    <col min="1549" max="1549" width="26" style="192" bestFit="1" customWidth="1"/>
    <col min="1550" max="1550" width="19.1796875" style="192" bestFit="1" customWidth="1"/>
    <col min="1551" max="1551" width="10.453125" style="192" customWidth="1"/>
    <col min="1552" max="1552" width="11.81640625" style="192" customWidth="1"/>
    <col min="1553" max="1553" width="14.7265625" style="192" customWidth="1"/>
    <col min="1554" max="1554" width="9" style="192" bestFit="1" customWidth="1"/>
    <col min="1555" max="1794" width="9.1796875" style="192"/>
    <col min="1795" max="1795" width="4.7265625" style="192" bestFit="1" customWidth="1"/>
    <col min="1796" max="1796" width="9.7265625" style="192" bestFit="1" customWidth="1"/>
    <col min="1797" max="1797" width="10" style="192" bestFit="1" customWidth="1"/>
    <col min="1798" max="1798" width="8.81640625" style="192" bestFit="1" customWidth="1"/>
    <col min="1799" max="1799" width="22.81640625" style="192" customWidth="1"/>
    <col min="1800" max="1800" width="59.7265625" style="192" bestFit="1" customWidth="1"/>
    <col min="1801" max="1801" width="57.81640625" style="192" bestFit="1" customWidth="1"/>
    <col min="1802" max="1802" width="35.26953125" style="192" bestFit="1" customWidth="1"/>
    <col min="1803" max="1803" width="28.1796875" style="192" bestFit="1" customWidth="1"/>
    <col min="1804" max="1804" width="33.1796875" style="192" bestFit="1" customWidth="1"/>
    <col min="1805" max="1805" width="26" style="192" bestFit="1" customWidth="1"/>
    <col min="1806" max="1806" width="19.1796875" style="192" bestFit="1" customWidth="1"/>
    <col min="1807" max="1807" width="10.453125" style="192" customWidth="1"/>
    <col min="1808" max="1808" width="11.81640625" style="192" customWidth="1"/>
    <col min="1809" max="1809" width="14.7265625" style="192" customWidth="1"/>
    <col min="1810" max="1810" width="9" style="192" bestFit="1" customWidth="1"/>
    <col min="1811" max="2050" width="9.1796875" style="192"/>
    <col min="2051" max="2051" width="4.7265625" style="192" bestFit="1" customWidth="1"/>
    <col min="2052" max="2052" width="9.7265625" style="192" bestFit="1" customWidth="1"/>
    <col min="2053" max="2053" width="10" style="192" bestFit="1" customWidth="1"/>
    <col min="2054" max="2054" width="8.81640625" style="192" bestFit="1" customWidth="1"/>
    <col min="2055" max="2055" width="22.81640625" style="192" customWidth="1"/>
    <col min="2056" max="2056" width="59.7265625" style="192" bestFit="1" customWidth="1"/>
    <col min="2057" max="2057" width="57.81640625" style="192" bestFit="1" customWidth="1"/>
    <col min="2058" max="2058" width="35.26953125" style="192" bestFit="1" customWidth="1"/>
    <col min="2059" max="2059" width="28.1796875" style="192" bestFit="1" customWidth="1"/>
    <col min="2060" max="2060" width="33.1796875" style="192" bestFit="1" customWidth="1"/>
    <col min="2061" max="2061" width="26" style="192" bestFit="1" customWidth="1"/>
    <col min="2062" max="2062" width="19.1796875" style="192" bestFit="1" customWidth="1"/>
    <col min="2063" max="2063" width="10.453125" style="192" customWidth="1"/>
    <col min="2064" max="2064" width="11.81640625" style="192" customWidth="1"/>
    <col min="2065" max="2065" width="14.7265625" style="192" customWidth="1"/>
    <col min="2066" max="2066" width="9" style="192" bestFit="1" customWidth="1"/>
    <col min="2067" max="2306" width="9.1796875" style="192"/>
    <col min="2307" max="2307" width="4.7265625" style="192" bestFit="1" customWidth="1"/>
    <col min="2308" max="2308" width="9.7265625" style="192" bestFit="1" customWidth="1"/>
    <col min="2309" max="2309" width="10" style="192" bestFit="1" customWidth="1"/>
    <col min="2310" max="2310" width="8.81640625" style="192" bestFit="1" customWidth="1"/>
    <col min="2311" max="2311" width="22.81640625" style="192" customWidth="1"/>
    <col min="2312" max="2312" width="59.7265625" style="192" bestFit="1" customWidth="1"/>
    <col min="2313" max="2313" width="57.81640625" style="192" bestFit="1" customWidth="1"/>
    <col min="2314" max="2314" width="35.26953125" style="192" bestFit="1" customWidth="1"/>
    <col min="2315" max="2315" width="28.1796875" style="192" bestFit="1" customWidth="1"/>
    <col min="2316" max="2316" width="33.1796875" style="192" bestFit="1" customWidth="1"/>
    <col min="2317" max="2317" width="26" style="192" bestFit="1" customWidth="1"/>
    <col min="2318" max="2318" width="19.1796875" style="192" bestFit="1" customWidth="1"/>
    <col min="2319" max="2319" width="10.453125" style="192" customWidth="1"/>
    <col min="2320" max="2320" width="11.81640625" style="192" customWidth="1"/>
    <col min="2321" max="2321" width="14.7265625" style="192" customWidth="1"/>
    <col min="2322" max="2322" width="9" style="192" bestFit="1" customWidth="1"/>
    <col min="2323" max="2562" width="9.1796875" style="192"/>
    <col min="2563" max="2563" width="4.7265625" style="192" bestFit="1" customWidth="1"/>
    <col min="2564" max="2564" width="9.7265625" style="192" bestFit="1" customWidth="1"/>
    <col min="2565" max="2565" width="10" style="192" bestFit="1" customWidth="1"/>
    <col min="2566" max="2566" width="8.81640625" style="192" bestFit="1" customWidth="1"/>
    <col min="2567" max="2567" width="22.81640625" style="192" customWidth="1"/>
    <col min="2568" max="2568" width="59.7265625" style="192" bestFit="1" customWidth="1"/>
    <col min="2569" max="2569" width="57.81640625" style="192" bestFit="1" customWidth="1"/>
    <col min="2570" max="2570" width="35.26953125" style="192" bestFit="1" customWidth="1"/>
    <col min="2571" max="2571" width="28.1796875" style="192" bestFit="1" customWidth="1"/>
    <col min="2572" max="2572" width="33.1796875" style="192" bestFit="1" customWidth="1"/>
    <col min="2573" max="2573" width="26" style="192" bestFit="1" customWidth="1"/>
    <col min="2574" max="2574" width="19.1796875" style="192" bestFit="1" customWidth="1"/>
    <col min="2575" max="2575" width="10.453125" style="192" customWidth="1"/>
    <col min="2576" max="2576" width="11.81640625" style="192" customWidth="1"/>
    <col min="2577" max="2577" width="14.7265625" style="192" customWidth="1"/>
    <col min="2578" max="2578" width="9" style="192" bestFit="1" customWidth="1"/>
    <col min="2579" max="2818" width="9.1796875" style="192"/>
    <col min="2819" max="2819" width="4.7265625" style="192" bestFit="1" customWidth="1"/>
    <col min="2820" max="2820" width="9.7265625" style="192" bestFit="1" customWidth="1"/>
    <col min="2821" max="2821" width="10" style="192" bestFit="1" customWidth="1"/>
    <col min="2822" max="2822" width="8.81640625" style="192" bestFit="1" customWidth="1"/>
    <col min="2823" max="2823" width="22.81640625" style="192" customWidth="1"/>
    <col min="2824" max="2824" width="59.7265625" style="192" bestFit="1" customWidth="1"/>
    <col min="2825" max="2825" width="57.81640625" style="192" bestFit="1" customWidth="1"/>
    <col min="2826" max="2826" width="35.26953125" style="192" bestFit="1" customWidth="1"/>
    <col min="2827" max="2827" width="28.1796875" style="192" bestFit="1" customWidth="1"/>
    <col min="2828" max="2828" width="33.1796875" style="192" bestFit="1" customWidth="1"/>
    <col min="2829" max="2829" width="26" style="192" bestFit="1" customWidth="1"/>
    <col min="2830" max="2830" width="19.1796875" style="192" bestFit="1" customWidth="1"/>
    <col min="2831" max="2831" width="10.453125" style="192" customWidth="1"/>
    <col min="2832" max="2832" width="11.81640625" style="192" customWidth="1"/>
    <col min="2833" max="2833" width="14.7265625" style="192" customWidth="1"/>
    <col min="2834" max="2834" width="9" style="192" bestFit="1" customWidth="1"/>
    <col min="2835" max="3074" width="9.1796875" style="192"/>
    <col min="3075" max="3075" width="4.7265625" style="192" bestFit="1" customWidth="1"/>
    <col min="3076" max="3076" width="9.7265625" style="192" bestFit="1" customWidth="1"/>
    <col min="3077" max="3077" width="10" style="192" bestFit="1" customWidth="1"/>
    <col min="3078" max="3078" width="8.81640625" style="192" bestFit="1" customWidth="1"/>
    <col min="3079" max="3079" width="22.81640625" style="192" customWidth="1"/>
    <col min="3080" max="3080" width="59.7265625" style="192" bestFit="1" customWidth="1"/>
    <col min="3081" max="3081" width="57.81640625" style="192" bestFit="1" customWidth="1"/>
    <col min="3082" max="3082" width="35.26953125" style="192" bestFit="1" customWidth="1"/>
    <col min="3083" max="3083" width="28.1796875" style="192" bestFit="1" customWidth="1"/>
    <col min="3084" max="3084" width="33.1796875" style="192" bestFit="1" customWidth="1"/>
    <col min="3085" max="3085" width="26" style="192" bestFit="1" customWidth="1"/>
    <col min="3086" max="3086" width="19.1796875" style="192" bestFit="1" customWidth="1"/>
    <col min="3087" max="3087" width="10.453125" style="192" customWidth="1"/>
    <col min="3088" max="3088" width="11.81640625" style="192" customWidth="1"/>
    <col min="3089" max="3089" width="14.7265625" style="192" customWidth="1"/>
    <col min="3090" max="3090" width="9" style="192" bestFit="1" customWidth="1"/>
    <col min="3091" max="3330" width="9.1796875" style="192"/>
    <col min="3331" max="3331" width="4.7265625" style="192" bestFit="1" customWidth="1"/>
    <col min="3332" max="3332" width="9.7265625" style="192" bestFit="1" customWidth="1"/>
    <col min="3333" max="3333" width="10" style="192" bestFit="1" customWidth="1"/>
    <col min="3334" max="3334" width="8.81640625" style="192" bestFit="1" customWidth="1"/>
    <col min="3335" max="3335" width="22.81640625" style="192" customWidth="1"/>
    <col min="3336" max="3336" width="59.7265625" style="192" bestFit="1" customWidth="1"/>
    <col min="3337" max="3337" width="57.81640625" style="192" bestFit="1" customWidth="1"/>
    <col min="3338" max="3338" width="35.26953125" style="192" bestFit="1" customWidth="1"/>
    <col min="3339" max="3339" width="28.1796875" style="192" bestFit="1" customWidth="1"/>
    <col min="3340" max="3340" width="33.1796875" style="192" bestFit="1" customWidth="1"/>
    <col min="3341" max="3341" width="26" style="192" bestFit="1" customWidth="1"/>
    <col min="3342" max="3342" width="19.1796875" style="192" bestFit="1" customWidth="1"/>
    <col min="3343" max="3343" width="10.453125" style="192" customWidth="1"/>
    <col min="3344" max="3344" width="11.81640625" style="192" customWidth="1"/>
    <col min="3345" max="3345" width="14.7265625" style="192" customWidth="1"/>
    <col min="3346" max="3346" width="9" style="192" bestFit="1" customWidth="1"/>
    <col min="3347" max="3586" width="9.1796875" style="192"/>
    <col min="3587" max="3587" width="4.7265625" style="192" bestFit="1" customWidth="1"/>
    <col min="3588" max="3588" width="9.7265625" style="192" bestFit="1" customWidth="1"/>
    <col min="3589" max="3589" width="10" style="192" bestFit="1" customWidth="1"/>
    <col min="3590" max="3590" width="8.81640625" style="192" bestFit="1" customWidth="1"/>
    <col min="3591" max="3591" width="22.81640625" style="192" customWidth="1"/>
    <col min="3592" max="3592" width="59.7265625" style="192" bestFit="1" customWidth="1"/>
    <col min="3593" max="3593" width="57.81640625" style="192" bestFit="1" customWidth="1"/>
    <col min="3594" max="3594" width="35.26953125" style="192" bestFit="1" customWidth="1"/>
    <col min="3595" max="3595" width="28.1796875" style="192" bestFit="1" customWidth="1"/>
    <col min="3596" max="3596" width="33.1796875" style="192" bestFit="1" customWidth="1"/>
    <col min="3597" max="3597" width="26" style="192" bestFit="1" customWidth="1"/>
    <col min="3598" max="3598" width="19.1796875" style="192" bestFit="1" customWidth="1"/>
    <col min="3599" max="3599" width="10.453125" style="192" customWidth="1"/>
    <col min="3600" max="3600" width="11.81640625" style="192" customWidth="1"/>
    <col min="3601" max="3601" width="14.7265625" style="192" customWidth="1"/>
    <col min="3602" max="3602" width="9" style="192" bestFit="1" customWidth="1"/>
    <col min="3603" max="3842" width="9.1796875" style="192"/>
    <col min="3843" max="3843" width="4.7265625" style="192" bestFit="1" customWidth="1"/>
    <col min="3844" max="3844" width="9.7265625" style="192" bestFit="1" customWidth="1"/>
    <col min="3845" max="3845" width="10" style="192" bestFit="1" customWidth="1"/>
    <col min="3846" max="3846" width="8.81640625" style="192" bestFit="1" customWidth="1"/>
    <col min="3847" max="3847" width="22.81640625" style="192" customWidth="1"/>
    <col min="3848" max="3848" width="59.7265625" style="192" bestFit="1" customWidth="1"/>
    <col min="3849" max="3849" width="57.81640625" style="192" bestFit="1" customWidth="1"/>
    <col min="3850" max="3850" width="35.26953125" style="192" bestFit="1" customWidth="1"/>
    <col min="3851" max="3851" width="28.1796875" style="192" bestFit="1" customWidth="1"/>
    <col min="3852" max="3852" width="33.1796875" style="192" bestFit="1" customWidth="1"/>
    <col min="3853" max="3853" width="26" style="192" bestFit="1" customWidth="1"/>
    <col min="3854" max="3854" width="19.1796875" style="192" bestFit="1" customWidth="1"/>
    <col min="3855" max="3855" width="10.453125" style="192" customWidth="1"/>
    <col min="3856" max="3856" width="11.81640625" style="192" customWidth="1"/>
    <col min="3857" max="3857" width="14.7265625" style="192" customWidth="1"/>
    <col min="3858" max="3858" width="9" style="192" bestFit="1" customWidth="1"/>
    <col min="3859" max="4098" width="9.1796875" style="192"/>
    <col min="4099" max="4099" width="4.7265625" style="192" bestFit="1" customWidth="1"/>
    <col min="4100" max="4100" width="9.7265625" style="192" bestFit="1" customWidth="1"/>
    <col min="4101" max="4101" width="10" style="192" bestFit="1" customWidth="1"/>
    <col min="4102" max="4102" width="8.81640625" style="192" bestFit="1" customWidth="1"/>
    <col min="4103" max="4103" width="22.81640625" style="192" customWidth="1"/>
    <col min="4104" max="4104" width="59.7265625" style="192" bestFit="1" customWidth="1"/>
    <col min="4105" max="4105" width="57.81640625" style="192" bestFit="1" customWidth="1"/>
    <col min="4106" max="4106" width="35.26953125" style="192" bestFit="1" customWidth="1"/>
    <col min="4107" max="4107" width="28.1796875" style="192" bestFit="1" customWidth="1"/>
    <col min="4108" max="4108" width="33.1796875" style="192" bestFit="1" customWidth="1"/>
    <col min="4109" max="4109" width="26" style="192" bestFit="1" customWidth="1"/>
    <col min="4110" max="4110" width="19.1796875" style="192" bestFit="1" customWidth="1"/>
    <col min="4111" max="4111" width="10.453125" style="192" customWidth="1"/>
    <col min="4112" max="4112" width="11.81640625" style="192" customWidth="1"/>
    <col min="4113" max="4113" width="14.7265625" style="192" customWidth="1"/>
    <col min="4114" max="4114" width="9" style="192" bestFit="1" customWidth="1"/>
    <col min="4115" max="4354" width="9.1796875" style="192"/>
    <col min="4355" max="4355" width="4.7265625" style="192" bestFit="1" customWidth="1"/>
    <col min="4356" max="4356" width="9.7265625" style="192" bestFit="1" customWidth="1"/>
    <col min="4357" max="4357" width="10" style="192" bestFit="1" customWidth="1"/>
    <col min="4358" max="4358" width="8.81640625" style="192" bestFit="1" customWidth="1"/>
    <col min="4359" max="4359" width="22.81640625" style="192" customWidth="1"/>
    <col min="4360" max="4360" width="59.7265625" style="192" bestFit="1" customWidth="1"/>
    <col min="4361" max="4361" width="57.81640625" style="192" bestFit="1" customWidth="1"/>
    <col min="4362" max="4362" width="35.26953125" style="192" bestFit="1" customWidth="1"/>
    <col min="4363" max="4363" width="28.1796875" style="192" bestFit="1" customWidth="1"/>
    <col min="4364" max="4364" width="33.1796875" style="192" bestFit="1" customWidth="1"/>
    <col min="4365" max="4365" width="26" style="192" bestFit="1" customWidth="1"/>
    <col min="4366" max="4366" width="19.1796875" style="192" bestFit="1" customWidth="1"/>
    <col min="4367" max="4367" width="10.453125" style="192" customWidth="1"/>
    <col min="4368" max="4368" width="11.81640625" style="192" customWidth="1"/>
    <col min="4369" max="4369" width="14.7265625" style="192" customWidth="1"/>
    <col min="4370" max="4370" width="9" style="192" bestFit="1" customWidth="1"/>
    <col min="4371" max="4610" width="9.1796875" style="192"/>
    <col min="4611" max="4611" width="4.7265625" style="192" bestFit="1" customWidth="1"/>
    <col min="4612" max="4612" width="9.7265625" style="192" bestFit="1" customWidth="1"/>
    <col min="4613" max="4613" width="10" style="192" bestFit="1" customWidth="1"/>
    <col min="4614" max="4614" width="8.81640625" style="192" bestFit="1" customWidth="1"/>
    <col min="4615" max="4615" width="22.81640625" style="192" customWidth="1"/>
    <col min="4616" max="4616" width="59.7265625" style="192" bestFit="1" customWidth="1"/>
    <col min="4617" max="4617" width="57.81640625" style="192" bestFit="1" customWidth="1"/>
    <col min="4618" max="4618" width="35.26953125" style="192" bestFit="1" customWidth="1"/>
    <col min="4619" max="4619" width="28.1796875" style="192" bestFit="1" customWidth="1"/>
    <col min="4620" max="4620" width="33.1796875" style="192" bestFit="1" customWidth="1"/>
    <col min="4621" max="4621" width="26" style="192" bestFit="1" customWidth="1"/>
    <col min="4622" max="4622" width="19.1796875" style="192" bestFit="1" customWidth="1"/>
    <col min="4623" max="4623" width="10.453125" style="192" customWidth="1"/>
    <col min="4624" max="4624" width="11.81640625" style="192" customWidth="1"/>
    <col min="4625" max="4625" width="14.7265625" style="192" customWidth="1"/>
    <col min="4626" max="4626" width="9" style="192" bestFit="1" customWidth="1"/>
    <col min="4627" max="4866" width="9.1796875" style="192"/>
    <col min="4867" max="4867" width="4.7265625" style="192" bestFit="1" customWidth="1"/>
    <col min="4868" max="4868" width="9.7265625" style="192" bestFit="1" customWidth="1"/>
    <col min="4869" max="4869" width="10" style="192" bestFit="1" customWidth="1"/>
    <col min="4870" max="4870" width="8.81640625" style="192" bestFit="1" customWidth="1"/>
    <col min="4871" max="4871" width="22.81640625" style="192" customWidth="1"/>
    <col min="4872" max="4872" width="59.7265625" style="192" bestFit="1" customWidth="1"/>
    <col min="4873" max="4873" width="57.81640625" style="192" bestFit="1" customWidth="1"/>
    <col min="4874" max="4874" width="35.26953125" style="192" bestFit="1" customWidth="1"/>
    <col min="4875" max="4875" width="28.1796875" style="192" bestFit="1" customWidth="1"/>
    <col min="4876" max="4876" width="33.1796875" style="192" bestFit="1" customWidth="1"/>
    <col min="4877" max="4877" width="26" style="192" bestFit="1" customWidth="1"/>
    <col min="4878" max="4878" width="19.1796875" style="192" bestFit="1" customWidth="1"/>
    <col min="4879" max="4879" width="10.453125" style="192" customWidth="1"/>
    <col min="4880" max="4880" width="11.81640625" style="192" customWidth="1"/>
    <col min="4881" max="4881" width="14.7265625" style="192" customWidth="1"/>
    <col min="4882" max="4882" width="9" style="192" bestFit="1" customWidth="1"/>
    <col min="4883" max="5122" width="9.1796875" style="192"/>
    <col min="5123" max="5123" width="4.7265625" style="192" bestFit="1" customWidth="1"/>
    <col min="5124" max="5124" width="9.7265625" style="192" bestFit="1" customWidth="1"/>
    <col min="5125" max="5125" width="10" style="192" bestFit="1" customWidth="1"/>
    <col min="5126" max="5126" width="8.81640625" style="192" bestFit="1" customWidth="1"/>
    <col min="5127" max="5127" width="22.81640625" style="192" customWidth="1"/>
    <col min="5128" max="5128" width="59.7265625" style="192" bestFit="1" customWidth="1"/>
    <col min="5129" max="5129" width="57.81640625" style="192" bestFit="1" customWidth="1"/>
    <col min="5130" max="5130" width="35.26953125" style="192" bestFit="1" customWidth="1"/>
    <col min="5131" max="5131" width="28.1796875" style="192" bestFit="1" customWidth="1"/>
    <col min="5132" max="5132" width="33.1796875" style="192" bestFit="1" customWidth="1"/>
    <col min="5133" max="5133" width="26" style="192" bestFit="1" customWidth="1"/>
    <col min="5134" max="5134" width="19.1796875" style="192" bestFit="1" customWidth="1"/>
    <col min="5135" max="5135" width="10.453125" style="192" customWidth="1"/>
    <col min="5136" max="5136" width="11.81640625" style="192" customWidth="1"/>
    <col min="5137" max="5137" width="14.7265625" style="192" customWidth="1"/>
    <col min="5138" max="5138" width="9" style="192" bestFit="1" customWidth="1"/>
    <col min="5139" max="5378" width="9.1796875" style="192"/>
    <col min="5379" max="5379" width="4.7265625" style="192" bestFit="1" customWidth="1"/>
    <col min="5380" max="5380" width="9.7265625" style="192" bestFit="1" customWidth="1"/>
    <col min="5381" max="5381" width="10" style="192" bestFit="1" customWidth="1"/>
    <col min="5382" max="5382" width="8.81640625" style="192" bestFit="1" customWidth="1"/>
    <col min="5383" max="5383" width="22.81640625" style="192" customWidth="1"/>
    <col min="5384" max="5384" width="59.7265625" style="192" bestFit="1" customWidth="1"/>
    <col min="5385" max="5385" width="57.81640625" style="192" bestFit="1" customWidth="1"/>
    <col min="5386" max="5386" width="35.26953125" style="192" bestFit="1" customWidth="1"/>
    <col min="5387" max="5387" width="28.1796875" style="192" bestFit="1" customWidth="1"/>
    <col min="5388" max="5388" width="33.1796875" style="192" bestFit="1" customWidth="1"/>
    <col min="5389" max="5389" width="26" style="192" bestFit="1" customWidth="1"/>
    <col min="5390" max="5390" width="19.1796875" style="192" bestFit="1" customWidth="1"/>
    <col min="5391" max="5391" width="10.453125" style="192" customWidth="1"/>
    <col min="5392" max="5392" width="11.81640625" style="192" customWidth="1"/>
    <col min="5393" max="5393" width="14.7265625" style="192" customWidth="1"/>
    <col min="5394" max="5394" width="9" style="192" bestFit="1" customWidth="1"/>
    <col min="5395" max="5634" width="9.1796875" style="192"/>
    <col min="5635" max="5635" width="4.7265625" style="192" bestFit="1" customWidth="1"/>
    <col min="5636" max="5636" width="9.7265625" style="192" bestFit="1" customWidth="1"/>
    <col min="5637" max="5637" width="10" style="192" bestFit="1" customWidth="1"/>
    <col min="5638" max="5638" width="8.81640625" style="192" bestFit="1" customWidth="1"/>
    <col min="5639" max="5639" width="22.81640625" style="192" customWidth="1"/>
    <col min="5640" max="5640" width="59.7265625" style="192" bestFit="1" customWidth="1"/>
    <col min="5641" max="5641" width="57.81640625" style="192" bestFit="1" customWidth="1"/>
    <col min="5642" max="5642" width="35.26953125" style="192" bestFit="1" customWidth="1"/>
    <col min="5643" max="5643" width="28.1796875" style="192" bestFit="1" customWidth="1"/>
    <col min="5644" max="5644" width="33.1796875" style="192" bestFit="1" customWidth="1"/>
    <col min="5645" max="5645" width="26" style="192" bestFit="1" customWidth="1"/>
    <col min="5646" max="5646" width="19.1796875" style="192" bestFit="1" customWidth="1"/>
    <col min="5647" max="5647" width="10.453125" style="192" customWidth="1"/>
    <col min="5648" max="5648" width="11.81640625" style="192" customWidth="1"/>
    <col min="5649" max="5649" width="14.7265625" style="192" customWidth="1"/>
    <col min="5650" max="5650" width="9" style="192" bestFit="1" customWidth="1"/>
    <col min="5651" max="5890" width="9.1796875" style="192"/>
    <col min="5891" max="5891" width="4.7265625" style="192" bestFit="1" customWidth="1"/>
    <col min="5892" max="5892" width="9.7265625" style="192" bestFit="1" customWidth="1"/>
    <col min="5893" max="5893" width="10" style="192" bestFit="1" customWidth="1"/>
    <col min="5894" max="5894" width="8.81640625" style="192" bestFit="1" customWidth="1"/>
    <col min="5895" max="5895" width="22.81640625" style="192" customWidth="1"/>
    <col min="5896" max="5896" width="59.7265625" style="192" bestFit="1" customWidth="1"/>
    <col min="5897" max="5897" width="57.81640625" style="192" bestFit="1" customWidth="1"/>
    <col min="5898" max="5898" width="35.26953125" style="192" bestFit="1" customWidth="1"/>
    <col min="5899" max="5899" width="28.1796875" style="192" bestFit="1" customWidth="1"/>
    <col min="5900" max="5900" width="33.1796875" style="192" bestFit="1" customWidth="1"/>
    <col min="5901" max="5901" width="26" style="192" bestFit="1" customWidth="1"/>
    <col min="5902" max="5902" width="19.1796875" style="192" bestFit="1" customWidth="1"/>
    <col min="5903" max="5903" width="10.453125" style="192" customWidth="1"/>
    <col min="5904" max="5904" width="11.81640625" style="192" customWidth="1"/>
    <col min="5905" max="5905" width="14.7265625" style="192" customWidth="1"/>
    <col min="5906" max="5906" width="9" style="192" bestFit="1" customWidth="1"/>
    <col min="5907" max="6146" width="9.1796875" style="192"/>
    <col min="6147" max="6147" width="4.7265625" style="192" bestFit="1" customWidth="1"/>
    <col min="6148" max="6148" width="9.7265625" style="192" bestFit="1" customWidth="1"/>
    <col min="6149" max="6149" width="10" style="192" bestFit="1" customWidth="1"/>
    <col min="6150" max="6150" width="8.81640625" style="192" bestFit="1" customWidth="1"/>
    <col min="6151" max="6151" width="22.81640625" style="192" customWidth="1"/>
    <col min="6152" max="6152" width="59.7265625" style="192" bestFit="1" customWidth="1"/>
    <col min="6153" max="6153" width="57.81640625" style="192" bestFit="1" customWidth="1"/>
    <col min="6154" max="6154" width="35.26953125" style="192" bestFit="1" customWidth="1"/>
    <col min="6155" max="6155" width="28.1796875" style="192" bestFit="1" customWidth="1"/>
    <col min="6156" max="6156" width="33.1796875" style="192" bestFit="1" customWidth="1"/>
    <col min="6157" max="6157" width="26" style="192" bestFit="1" customWidth="1"/>
    <col min="6158" max="6158" width="19.1796875" style="192" bestFit="1" customWidth="1"/>
    <col min="6159" max="6159" width="10.453125" style="192" customWidth="1"/>
    <col min="6160" max="6160" width="11.81640625" style="192" customWidth="1"/>
    <col min="6161" max="6161" width="14.7265625" style="192" customWidth="1"/>
    <col min="6162" max="6162" width="9" style="192" bestFit="1" customWidth="1"/>
    <col min="6163" max="6402" width="9.1796875" style="192"/>
    <col min="6403" max="6403" width="4.7265625" style="192" bestFit="1" customWidth="1"/>
    <col min="6404" max="6404" width="9.7265625" style="192" bestFit="1" customWidth="1"/>
    <col min="6405" max="6405" width="10" style="192" bestFit="1" customWidth="1"/>
    <col min="6406" max="6406" width="8.81640625" style="192" bestFit="1" customWidth="1"/>
    <col min="6407" max="6407" width="22.81640625" style="192" customWidth="1"/>
    <col min="6408" max="6408" width="59.7265625" style="192" bestFit="1" customWidth="1"/>
    <col min="6409" max="6409" width="57.81640625" style="192" bestFit="1" customWidth="1"/>
    <col min="6410" max="6410" width="35.26953125" style="192" bestFit="1" customWidth="1"/>
    <col min="6411" max="6411" width="28.1796875" style="192" bestFit="1" customWidth="1"/>
    <col min="6412" max="6412" width="33.1796875" style="192" bestFit="1" customWidth="1"/>
    <col min="6413" max="6413" width="26" style="192" bestFit="1" customWidth="1"/>
    <col min="6414" max="6414" width="19.1796875" style="192" bestFit="1" customWidth="1"/>
    <col min="6415" max="6415" width="10.453125" style="192" customWidth="1"/>
    <col min="6416" max="6416" width="11.81640625" style="192" customWidth="1"/>
    <col min="6417" max="6417" width="14.7265625" style="192" customWidth="1"/>
    <col min="6418" max="6418" width="9" style="192" bestFit="1" customWidth="1"/>
    <col min="6419" max="6658" width="9.1796875" style="192"/>
    <col min="6659" max="6659" width="4.7265625" style="192" bestFit="1" customWidth="1"/>
    <col min="6660" max="6660" width="9.7265625" style="192" bestFit="1" customWidth="1"/>
    <col min="6661" max="6661" width="10" style="192" bestFit="1" customWidth="1"/>
    <col min="6662" max="6662" width="8.81640625" style="192" bestFit="1" customWidth="1"/>
    <col min="6663" max="6663" width="22.81640625" style="192" customWidth="1"/>
    <col min="6664" max="6664" width="59.7265625" style="192" bestFit="1" customWidth="1"/>
    <col min="6665" max="6665" width="57.81640625" style="192" bestFit="1" customWidth="1"/>
    <col min="6666" max="6666" width="35.26953125" style="192" bestFit="1" customWidth="1"/>
    <col min="6667" max="6667" width="28.1796875" style="192" bestFit="1" customWidth="1"/>
    <col min="6668" max="6668" width="33.1796875" style="192" bestFit="1" customWidth="1"/>
    <col min="6669" max="6669" width="26" style="192" bestFit="1" customWidth="1"/>
    <col min="6670" max="6670" width="19.1796875" style="192" bestFit="1" customWidth="1"/>
    <col min="6671" max="6671" width="10.453125" style="192" customWidth="1"/>
    <col min="6672" max="6672" width="11.81640625" style="192" customWidth="1"/>
    <col min="6673" max="6673" width="14.7265625" style="192" customWidth="1"/>
    <col min="6674" max="6674" width="9" style="192" bestFit="1" customWidth="1"/>
    <col min="6675" max="6914" width="9.1796875" style="192"/>
    <col min="6915" max="6915" width="4.7265625" style="192" bestFit="1" customWidth="1"/>
    <col min="6916" max="6916" width="9.7265625" style="192" bestFit="1" customWidth="1"/>
    <col min="6917" max="6917" width="10" style="192" bestFit="1" customWidth="1"/>
    <col min="6918" max="6918" width="8.81640625" style="192" bestFit="1" customWidth="1"/>
    <col min="6919" max="6919" width="22.81640625" style="192" customWidth="1"/>
    <col min="6920" max="6920" width="59.7265625" style="192" bestFit="1" customWidth="1"/>
    <col min="6921" max="6921" width="57.81640625" style="192" bestFit="1" customWidth="1"/>
    <col min="6922" max="6922" width="35.26953125" style="192" bestFit="1" customWidth="1"/>
    <col min="6923" max="6923" width="28.1796875" style="192" bestFit="1" customWidth="1"/>
    <col min="6924" max="6924" width="33.1796875" style="192" bestFit="1" customWidth="1"/>
    <col min="6925" max="6925" width="26" style="192" bestFit="1" customWidth="1"/>
    <col min="6926" max="6926" width="19.1796875" style="192" bestFit="1" customWidth="1"/>
    <col min="6927" max="6927" width="10.453125" style="192" customWidth="1"/>
    <col min="6928" max="6928" width="11.81640625" style="192" customWidth="1"/>
    <col min="6929" max="6929" width="14.7265625" style="192" customWidth="1"/>
    <col min="6930" max="6930" width="9" style="192" bestFit="1" customWidth="1"/>
    <col min="6931" max="7170" width="9.1796875" style="192"/>
    <col min="7171" max="7171" width="4.7265625" style="192" bestFit="1" customWidth="1"/>
    <col min="7172" max="7172" width="9.7265625" style="192" bestFit="1" customWidth="1"/>
    <col min="7173" max="7173" width="10" style="192" bestFit="1" customWidth="1"/>
    <col min="7174" max="7174" width="8.81640625" style="192" bestFit="1" customWidth="1"/>
    <col min="7175" max="7175" width="22.81640625" style="192" customWidth="1"/>
    <col min="7176" max="7176" width="59.7265625" style="192" bestFit="1" customWidth="1"/>
    <col min="7177" max="7177" width="57.81640625" style="192" bestFit="1" customWidth="1"/>
    <col min="7178" max="7178" width="35.26953125" style="192" bestFit="1" customWidth="1"/>
    <col min="7179" max="7179" width="28.1796875" style="192" bestFit="1" customWidth="1"/>
    <col min="7180" max="7180" width="33.1796875" style="192" bestFit="1" customWidth="1"/>
    <col min="7181" max="7181" width="26" style="192" bestFit="1" customWidth="1"/>
    <col min="7182" max="7182" width="19.1796875" style="192" bestFit="1" customWidth="1"/>
    <col min="7183" max="7183" width="10.453125" style="192" customWidth="1"/>
    <col min="7184" max="7184" width="11.81640625" style="192" customWidth="1"/>
    <col min="7185" max="7185" width="14.7265625" style="192" customWidth="1"/>
    <col min="7186" max="7186" width="9" style="192" bestFit="1" customWidth="1"/>
    <col min="7187" max="7426" width="9.1796875" style="192"/>
    <col min="7427" max="7427" width="4.7265625" style="192" bestFit="1" customWidth="1"/>
    <col min="7428" max="7428" width="9.7265625" style="192" bestFit="1" customWidth="1"/>
    <col min="7429" max="7429" width="10" style="192" bestFit="1" customWidth="1"/>
    <col min="7430" max="7430" width="8.81640625" style="192" bestFit="1" customWidth="1"/>
    <col min="7431" max="7431" width="22.81640625" style="192" customWidth="1"/>
    <col min="7432" max="7432" width="59.7265625" style="192" bestFit="1" customWidth="1"/>
    <col min="7433" max="7433" width="57.81640625" style="192" bestFit="1" customWidth="1"/>
    <col min="7434" max="7434" width="35.26953125" style="192" bestFit="1" customWidth="1"/>
    <col min="7435" max="7435" width="28.1796875" style="192" bestFit="1" customWidth="1"/>
    <col min="7436" max="7436" width="33.1796875" style="192" bestFit="1" customWidth="1"/>
    <col min="7437" max="7437" width="26" style="192" bestFit="1" customWidth="1"/>
    <col min="7438" max="7438" width="19.1796875" style="192" bestFit="1" customWidth="1"/>
    <col min="7439" max="7439" width="10.453125" style="192" customWidth="1"/>
    <col min="7440" max="7440" width="11.81640625" style="192" customWidth="1"/>
    <col min="7441" max="7441" width="14.7265625" style="192" customWidth="1"/>
    <col min="7442" max="7442" width="9" style="192" bestFit="1" customWidth="1"/>
    <col min="7443" max="7682" width="9.1796875" style="192"/>
    <col min="7683" max="7683" width="4.7265625" style="192" bestFit="1" customWidth="1"/>
    <col min="7684" max="7684" width="9.7265625" style="192" bestFit="1" customWidth="1"/>
    <col min="7685" max="7685" width="10" style="192" bestFit="1" customWidth="1"/>
    <col min="7686" max="7686" width="8.81640625" style="192" bestFit="1" customWidth="1"/>
    <col min="7687" max="7687" width="22.81640625" style="192" customWidth="1"/>
    <col min="7688" max="7688" width="59.7265625" style="192" bestFit="1" customWidth="1"/>
    <col min="7689" max="7689" width="57.81640625" style="192" bestFit="1" customWidth="1"/>
    <col min="7690" max="7690" width="35.26953125" style="192" bestFit="1" customWidth="1"/>
    <col min="7691" max="7691" width="28.1796875" style="192" bestFit="1" customWidth="1"/>
    <col min="7692" max="7692" width="33.1796875" style="192" bestFit="1" customWidth="1"/>
    <col min="7693" max="7693" width="26" style="192" bestFit="1" customWidth="1"/>
    <col min="7694" max="7694" width="19.1796875" style="192" bestFit="1" customWidth="1"/>
    <col min="7695" max="7695" width="10.453125" style="192" customWidth="1"/>
    <col min="7696" max="7696" width="11.81640625" style="192" customWidth="1"/>
    <col min="7697" max="7697" width="14.7265625" style="192" customWidth="1"/>
    <col min="7698" max="7698" width="9" style="192" bestFit="1" customWidth="1"/>
    <col min="7699" max="7938" width="9.1796875" style="192"/>
    <col min="7939" max="7939" width="4.7265625" style="192" bestFit="1" customWidth="1"/>
    <col min="7940" max="7940" width="9.7265625" style="192" bestFit="1" customWidth="1"/>
    <col min="7941" max="7941" width="10" style="192" bestFit="1" customWidth="1"/>
    <col min="7942" max="7942" width="8.81640625" style="192" bestFit="1" customWidth="1"/>
    <col min="7943" max="7943" width="22.81640625" style="192" customWidth="1"/>
    <col min="7944" max="7944" width="59.7265625" style="192" bestFit="1" customWidth="1"/>
    <col min="7945" max="7945" width="57.81640625" style="192" bestFit="1" customWidth="1"/>
    <col min="7946" max="7946" width="35.26953125" style="192" bestFit="1" customWidth="1"/>
    <col min="7947" max="7947" width="28.1796875" style="192" bestFit="1" customWidth="1"/>
    <col min="7948" max="7948" width="33.1796875" style="192" bestFit="1" customWidth="1"/>
    <col min="7949" max="7949" width="26" style="192" bestFit="1" customWidth="1"/>
    <col min="7950" max="7950" width="19.1796875" style="192" bestFit="1" customWidth="1"/>
    <col min="7951" max="7951" width="10.453125" style="192" customWidth="1"/>
    <col min="7952" max="7952" width="11.81640625" style="192" customWidth="1"/>
    <col min="7953" max="7953" width="14.7265625" style="192" customWidth="1"/>
    <col min="7954" max="7954" width="9" style="192" bestFit="1" customWidth="1"/>
    <col min="7955" max="8194" width="9.1796875" style="192"/>
    <col min="8195" max="8195" width="4.7265625" style="192" bestFit="1" customWidth="1"/>
    <col min="8196" max="8196" width="9.7265625" style="192" bestFit="1" customWidth="1"/>
    <col min="8197" max="8197" width="10" style="192" bestFit="1" customWidth="1"/>
    <col min="8198" max="8198" width="8.81640625" style="192" bestFit="1" customWidth="1"/>
    <col min="8199" max="8199" width="22.81640625" style="192" customWidth="1"/>
    <col min="8200" max="8200" width="59.7265625" style="192" bestFit="1" customWidth="1"/>
    <col min="8201" max="8201" width="57.81640625" style="192" bestFit="1" customWidth="1"/>
    <col min="8202" max="8202" width="35.26953125" style="192" bestFit="1" customWidth="1"/>
    <col min="8203" max="8203" width="28.1796875" style="192" bestFit="1" customWidth="1"/>
    <col min="8204" max="8204" width="33.1796875" style="192" bestFit="1" customWidth="1"/>
    <col min="8205" max="8205" width="26" style="192" bestFit="1" customWidth="1"/>
    <col min="8206" max="8206" width="19.1796875" style="192" bestFit="1" customWidth="1"/>
    <col min="8207" max="8207" width="10.453125" style="192" customWidth="1"/>
    <col min="8208" max="8208" width="11.81640625" style="192" customWidth="1"/>
    <col min="8209" max="8209" width="14.7265625" style="192" customWidth="1"/>
    <col min="8210" max="8210" width="9" style="192" bestFit="1" customWidth="1"/>
    <col min="8211" max="8450" width="9.1796875" style="192"/>
    <col min="8451" max="8451" width="4.7265625" style="192" bestFit="1" customWidth="1"/>
    <col min="8452" max="8452" width="9.7265625" style="192" bestFit="1" customWidth="1"/>
    <col min="8453" max="8453" width="10" style="192" bestFit="1" customWidth="1"/>
    <col min="8454" max="8454" width="8.81640625" style="192" bestFit="1" customWidth="1"/>
    <col min="8455" max="8455" width="22.81640625" style="192" customWidth="1"/>
    <col min="8456" max="8456" width="59.7265625" style="192" bestFit="1" customWidth="1"/>
    <col min="8457" max="8457" width="57.81640625" style="192" bestFit="1" customWidth="1"/>
    <col min="8458" max="8458" width="35.26953125" style="192" bestFit="1" customWidth="1"/>
    <col min="8459" max="8459" width="28.1796875" style="192" bestFit="1" customWidth="1"/>
    <col min="8460" max="8460" width="33.1796875" style="192" bestFit="1" customWidth="1"/>
    <col min="8461" max="8461" width="26" style="192" bestFit="1" customWidth="1"/>
    <col min="8462" max="8462" width="19.1796875" style="192" bestFit="1" customWidth="1"/>
    <col min="8463" max="8463" width="10.453125" style="192" customWidth="1"/>
    <col min="8464" max="8464" width="11.81640625" style="192" customWidth="1"/>
    <col min="8465" max="8465" width="14.7265625" style="192" customWidth="1"/>
    <col min="8466" max="8466" width="9" style="192" bestFit="1" customWidth="1"/>
    <col min="8467" max="8706" width="9.1796875" style="192"/>
    <col min="8707" max="8707" width="4.7265625" style="192" bestFit="1" customWidth="1"/>
    <col min="8708" max="8708" width="9.7265625" style="192" bestFit="1" customWidth="1"/>
    <col min="8709" max="8709" width="10" style="192" bestFit="1" customWidth="1"/>
    <col min="8710" max="8710" width="8.81640625" style="192" bestFit="1" customWidth="1"/>
    <col min="8711" max="8711" width="22.81640625" style="192" customWidth="1"/>
    <col min="8712" max="8712" width="59.7265625" style="192" bestFit="1" customWidth="1"/>
    <col min="8713" max="8713" width="57.81640625" style="192" bestFit="1" customWidth="1"/>
    <col min="8714" max="8714" width="35.26953125" style="192" bestFit="1" customWidth="1"/>
    <col min="8715" max="8715" width="28.1796875" style="192" bestFit="1" customWidth="1"/>
    <col min="8716" max="8716" width="33.1796875" style="192" bestFit="1" customWidth="1"/>
    <col min="8717" max="8717" width="26" style="192" bestFit="1" customWidth="1"/>
    <col min="8718" max="8718" width="19.1796875" style="192" bestFit="1" customWidth="1"/>
    <col min="8719" max="8719" width="10.453125" style="192" customWidth="1"/>
    <col min="8720" max="8720" width="11.81640625" style="192" customWidth="1"/>
    <col min="8721" max="8721" width="14.7265625" style="192" customWidth="1"/>
    <col min="8722" max="8722" width="9" style="192" bestFit="1" customWidth="1"/>
    <col min="8723" max="8962" width="9.1796875" style="192"/>
    <col min="8963" max="8963" width="4.7265625" style="192" bestFit="1" customWidth="1"/>
    <col min="8964" max="8964" width="9.7265625" style="192" bestFit="1" customWidth="1"/>
    <col min="8965" max="8965" width="10" style="192" bestFit="1" customWidth="1"/>
    <col min="8966" max="8966" width="8.81640625" style="192" bestFit="1" customWidth="1"/>
    <col min="8967" max="8967" width="22.81640625" style="192" customWidth="1"/>
    <col min="8968" max="8968" width="59.7265625" style="192" bestFit="1" customWidth="1"/>
    <col min="8969" max="8969" width="57.81640625" style="192" bestFit="1" customWidth="1"/>
    <col min="8970" max="8970" width="35.26953125" style="192" bestFit="1" customWidth="1"/>
    <col min="8971" max="8971" width="28.1796875" style="192" bestFit="1" customWidth="1"/>
    <col min="8972" max="8972" width="33.1796875" style="192" bestFit="1" customWidth="1"/>
    <col min="8973" max="8973" width="26" style="192" bestFit="1" customWidth="1"/>
    <col min="8974" max="8974" width="19.1796875" style="192" bestFit="1" customWidth="1"/>
    <col min="8975" max="8975" width="10.453125" style="192" customWidth="1"/>
    <col min="8976" max="8976" width="11.81640625" style="192" customWidth="1"/>
    <col min="8977" max="8977" width="14.7265625" style="192" customWidth="1"/>
    <col min="8978" max="8978" width="9" style="192" bestFit="1" customWidth="1"/>
    <col min="8979" max="9218" width="9.1796875" style="192"/>
    <col min="9219" max="9219" width="4.7265625" style="192" bestFit="1" customWidth="1"/>
    <col min="9220" max="9220" width="9.7265625" style="192" bestFit="1" customWidth="1"/>
    <col min="9221" max="9221" width="10" style="192" bestFit="1" customWidth="1"/>
    <col min="9222" max="9222" width="8.81640625" style="192" bestFit="1" customWidth="1"/>
    <col min="9223" max="9223" width="22.81640625" style="192" customWidth="1"/>
    <col min="9224" max="9224" width="59.7265625" style="192" bestFit="1" customWidth="1"/>
    <col min="9225" max="9225" width="57.81640625" style="192" bestFit="1" customWidth="1"/>
    <col min="9226" max="9226" width="35.26953125" style="192" bestFit="1" customWidth="1"/>
    <col min="9227" max="9227" width="28.1796875" style="192" bestFit="1" customWidth="1"/>
    <col min="9228" max="9228" width="33.1796875" style="192" bestFit="1" customWidth="1"/>
    <col min="9229" max="9229" width="26" style="192" bestFit="1" customWidth="1"/>
    <col min="9230" max="9230" width="19.1796875" style="192" bestFit="1" customWidth="1"/>
    <col min="9231" max="9231" width="10.453125" style="192" customWidth="1"/>
    <col min="9232" max="9232" width="11.81640625" style="192" customWidth="1"/>
    <col min="9233" max="9233" width="14.7265625" style="192" customWidth="1"/>
    <col min="9234" max="9234" width="9" style="192" bestFit="1" customWidth="1"/>
    <col min="9235" max="9474" width="9.1796875" style="192"/>
    <col min="9475" max="9475" width="4.7265625" style="192" bestFit="1" customWidth="1"/>
    <col min="9476" max="9476" width="9.7265625" style="192" bestFit="1" customWidth="1"/>
    <col min="9477" max="9477" width="10" style="192" bestFit="1" customWidth="1"/>
    <col min="9478" max="9478" width="8.81640625" style="192" bestFit="1" customWidth="1"/>
    <col min="9479" max="9479" width="22.81640625" style="192" customWidth="1"/>
    <col min="9480" max="9480" width="59.7265625" style="192" bestFit="1" customWidth="1"/>
    <col min="9481" max="9481" width="57.81640625" style="192" bestFit="1" customWidth="1"/>
    <col min="9482" max="9482" width="35.26953125" style="192" bestFit="1" customWidth="1"/>
    <col min="9483" max="9483" width="28.1796875" style="192" bestFit="1" customWidth="1"/>
    <col min="9484" max="9484" width="33.1796875" style="192" bestFit="1" customWidth="1"/>
    <col min="9485" max="9485" width="26" style="192" bestFit="1" customWidth="1"/>
    <col min="9486" max="9486" width="19.1796875" style="192" bestFit="1" customWidth="1"/>
    <col min="9487" max="9487" width="10.453125" style="192" customWidth="1"/>
    <col min="9488" max="9488" width="11.81640625" style="192" customWidth="1"/>
    <col min="9489" max="9489" width="14.7265625" style="192" customWidth="1"/>
    <col min="9490" max="9490" width="9" style="192" bestFit="1" customWidth="1"/>
    <col min="9491" max="9730" width="9.1796875" style="192"/>
    <col min="9731" max="9731" width="4.7265625" style="192" bestFit="1" customWidth="1"/>
    <col min="9732" max="9732" width="9.7265625" style="192" bestFit="1" customWidth="1"/>
    <col min="9733" max="9733" width="10" style="192" bestFit="1" customWidth="1"/>
    <col min="9734" max="9734" width="8.81640625" style="192" bestFit="1" customWidth="1"/>
    <col min="9735" max="9735" width="22.81640625" style="192" customWidth="1"/>
    <col min="9736" max="9736" width="59.7265625" style="192" bestFit="1" customWidth="1"/>
    <col min="9737" max="9737" width="57.81640625" style="192" bestFit="1" customWidth="1"/>
    <col min="9738" max="9738" width="35.26953125" style="192" bestFit="1" customWidth="1"/>
    <col min="9739" max="9739" width="28.1796875" style="192" bestFit="1" customWidth="1"/>
    <col min="9740" max="9740" width="33.1796875" style="192" bestFit="1" customWidth="1"/>
    <col min="9741" max="9741" width="26" style="192" bestFit="1" customWidth="1"/>
    <col min="9742" max="9742" width="19.1796875" style="192" bestFit="1" customWidth="1"/>
    <col min="9743" max="9743" width="10.453125" style="192" customWidth="1"/>
    <col min="9744" max="9744" width="11.81640625" style="192" customWidth="1"/>
    <col min="9745" max="9745" width="14.7265625" style="192" customWidth="1"/>
    <col min="9746" max="9746" width="9" style="192" bestFit="1" customWidth="1"/>
    <col min="9747" max="9986" width="9.1796875" style="192"/>
    <col min="9987" max="9987" width="4.7265625" style="192" bestFit="1" customWidth="1"/>
    <col min="9988" max="9988" width="9.7265625" style="192" bestFit="1" customWidth="1"/>
    <col min="9989" max="9989" width="10" style="192" bestFit="1" customWidth="1"/>
    <col min="9990" max="9990" width="8.81640625" style="192" bestFit="1" customWidth="1"/>
    <col min="9991" max="9991" width="22.81640625" style="192" customWidth="1"/>
    <col min="9992" max="9992" width="59.7265625" style="192" bestFit="1" customWidth="1"/>
    <col min="9993" max="9993" width="57.81640625" style="192" bestFit="1" customWidth="1"/>
    <col min="9994" max="9994" width="35.26953125" style="192" bestFit="1" customWidth="1"/>
    <col min="9995" max="9995" width="28.1796875" style="192" bestFit="1" customWidth="1"/>
    <col min="9996" max="9996" width="33.1796875" style="192" bestFit="1" customWidth="1"/>
    <col min="9997" max="9997" width="26" style="192" bestFit="1" customWidth="1"/>
    <col min="9998" max="9998" width="19.1796875" style="192" bestFit="1" customWidth="1"/>
    <col min="9999" max="9999" width="10.453125" style="192" customWidth="1"/>
    <col min="10000" max="10000" width="11.81640625" style="192" customWidth="1"/>
    <col min="10001" max="10001" width="14.7265625" style="192" customWidth="1"/>
    <col min="10002" max="10002" width="9" style="192" bestFit="1" customWidth="1"/>
    <col min="10003" max="10242" width="9.1796875" style="192"/>
    <col min="10243" max="10243" width="4.7265625" style="192" bestFit="1" customWidth="1"/>
    <col min="10244" max="10244" width="9.7265625" style="192" bestFit="1" customWidth="1"/>
    <col min="10245" max="10245" width="10" style="192" bestFit="1" customWidth="1"/>
    <col min="10246" max="10246" width="8.81640625" style="192" bestFit="1" customWidth="1"/>
    <col min="10247" max="10247" width="22.81640625" style="192" customWidth="1"/>
    <col min="10248" max="10248" width="59.7265625" style="192" bestFit="1" customWidth="1"/>
    <col min="10249" max="10249" width="57.81640625" style="192" bestFit="1" customWidth="1"/>
    <col min="10250" max="10250" width="35.26953125" style="192" bestFit="1" customWidth="1"/>
    <col min="10251" max="10251" width="28.1796875" style="192" bestFit="1" customWidth="1"/>
    <col min="10252" max="10252" width="33.1796875" style="192" bestFit="1" customWidth="1"/>
    <col min="10253" max="10253" width="26" style="192" bestFit="1" customWidth="1"/>
    <col min="10254" max="10254" width="19.1796875" style="192" bestFit="1" customWidth="1"/>
    <col min="10255" max="10255" width="10.453125" style="192" customWidth="1"/>
    <col min="10256" max="10256" width="11.81640625" style="192" customWidth="1"/>
    <col min="10257" max="10257" width="14.7265625" style="192" customWidth="1"/>
    <col min="10258" max="10258" width="9" style="192" bestFit="1" customWidth="1"/>
    <col min="10259" max="10498" width="9.1796875" style="192"/>
    <col min="10499" max="10499" width="4.7265625" style="192" bestFit="1" customWidth="1"/>
    <col min="10500" max="10500" width="9.7265625" style="192" bestFit="1" customWidth="1"/>
    <col min="10501" max="10501" width="10" style="192" bestFit="1" customWidth="1"/>
    <col min="10502" max="10502" width="8.81640625" style="192" bestFit="1" customWidth="1"/>
    <col min="10503" max="10503" width="22.81640625" style="192" customWidth="1"/>
    <col min="10504" max="10504" width="59.7265625" style="192" bestFit="1" customWidth="1"/>
    <col min="10505" max="10505" width="57.81640625" style="192" bestFit="1" customWidth="1"/>
    <col min="10506" max="10506" width="35.26953125" style="192" bestFit="1" customWidth="1"/>
    <col min="10507" max="10507" width="28.1796875" style="192" bestFit="1" customWidth="1"/>
    <col min="10508" max="10508" width="33.1796875" style="192" bestFit="1" customWidth="1"/>
    <col min="10509" max="10509" width="26" style="192" bestFit="1" customWidth="1"/>
    <col min="10510" max="10510" width="19.1796875" style="192" bestFit="1" customWidth="1"/>
    <col min="10511" max="10511" width="10.453125" style="192" customWidth="1"/>
    <col min="10512" max="10512" width="11.81640625" style="192" customWidth="1"/>
    <col min="10513" max="10513" width="14.7265625" style="192" customWidth="1"/>
    <col min="10514" max="10514" width="9" style="192" bestFit="1" customWidth="1"/>
    <col min="10515" max="10754" width="9.1796875" style="192"/>
    <col min="10755" max="10755" width="4.7265625" style="192" bestFit="1" customWidth="1"/>
    <col min="10756" max="10756" width="9.7265625" style="192" bestFit="1" customWidth="1"/>
    <col min="10757" max="10757" width="10" style="192" bestFit="1" customWidth="1"/>
    <col min="10758" max="10758" width="8.81640625" style="192" bestFit="1" customWidth="1"/>
    <col min="10759" max="10759" width="22.81640625" style="192" customWidth="1"/>
    <col min="10760" max="10760" width="59.7265625" style="192" bestFit="1" customWidth="1"/>
    <col min="10761" max="10761" width="57.81640625" style="192" bestFit="1" customWidth="1"/>
    <col min="10762" max="10762" width="35.26953125" style="192" bestFit="1" customWidth="1"/>
    <col min="10763" max="10763" width="28.1796875" style="192" bestFit="1" customWidth="1"/>
    <col min="10764" max="10764" width="33.1796875" style="192" bestFit="1" customWidth="1"/>
    <col min="10765" max="10765" width="26" style="192" bestFit="1" customWidth="1"/>
    <col min="10766" max="10766" width="19.1796875" style="192" bestFit="1" customWidth="1"/>
    <col min="10767" max="10767" width="10.453125" style="192" customWidth="1"/>
    <col min="10768" max="10768" width="11.81640625" style="192" customWidth="1"/>
    <col min="10769" max="10769" width="14.7265625" style="192" customWidth="1"/>
    <col min="10770" max="10770" width="9" style="192" bestFit="1" customWidth="1"/>
    <col min="10771" max="11010" width="9.1796875" style="192"/>
    <col min="11011" max="11011" width="4.7265625" style="192" bestFit="1" customWidth="1"/>
    <col min="11012" max="11012" width="9.7265625" style="192" bestFit="1" customWidth="1"/>
    <col min="11013" max="11013" width="10" style="192" bestFit="1" customWidth="1"/>
    <col min="11014" max="11014" width="8.81640625" style="192" bestFit="1" customWidth="1"/>
    <col min="11015" max="11015" width="22.81640625" style="192" customWidth="1"/>
    <col min="11016" max="11016" width="59.7265625" style="192" bestFit="1" customWidth="1"/>
    <col min="11017" max="11017" width="57.81640625" style="192" bestFit="1" customWidth="1"/>
    <col min="11018" max="11018" width="35.26953125" style="192" bestFit="1" customWidth="1"/>
    <col min="11019" max="11019" width="28.1796875" style="192" bestFit="1" customWidth="1"/>
    <col min="11020" max="11020" width="33.1796875" style="192" bestFit="1" customWidth="1"/>
    <col min="11021" max="11021" width="26" style="192" bestFit="1" customWidth="1"/>
    <col min="11022" max="11022" width="19.1796875" style="192" bestFit="1" customWidth="1"/>
    <col min="11023" max="11023" width="10.453125" style="192" customWidth="1"/>
    <col min="11024" max="11024" width="11.81640625" style="192" customWidth="1"/>
    <col min="11025" max="11025" width="14.7265625" style="192" customWidth="1"/>
    <col min="11026" max="11026" width="9" style="192" bestFit="1" customWidth="1"/>
    <col min="11027" max="11266" width="9.1796875" style="192"/>
    <col min="11267" max="11267" width="4.7265625" style="192" bestFit="1" customWidth="1"/>
    <col min="11268" max="11268" width="9.7265625" style="192" bestFit="1" customWidth="1"/>
    <col min="11269" max="11269" width="10" style="192" bestFit="1" customWidth="1"/>
    <col min="11270" max="11270" width="8.81640625" style="192" bestFit="1" customWidth="1"/>
    <col min="11271" max="11271" width="22.81640625" style="192" customWidth="1"/>
    <col min="11272" max="11272" width="59.7265625" style="192" bestFit="1" customWidth="1"/>
    <col min="11273" max="11273" width="57.81640625" style="192" bestFit="1" customWidth="1"/>
    <col min="11274" max="11274" width="35.26953125" style="192" bestFit="1" customWidth="1"/>
    <col min="11275" max="11275" width="28.1796875" style="192" bestFit="1" customWidth="1"/>
    <col min="11276" max="11276" width="33.1796875" style="192" bestFit="1" customWidth="1"/>
    <col min="11277" max="11277" width="26" style="192" bestFit="1" customWidth="1"/>
    <col min="11278" max="11278" width="19.1796875" style="192" bestFit="1" customWidth="1"/>
    <col min="11279" max="11279" width="10.453125" style="192" customWidth="1"/>
    <col min="11280" max="11280" width="11.81640625" style="192" customWidth="1"/>
    <col min="11281" max="11281" width="14.7265625" style="192" customWidth="1"/>
    <col min="11282" max="11282" width="9" style="192" bestFit="1" customWidth="1"/>
    <col min="11283" max="11522" width="9.1796875" style="192"/>
    <col min="11523" max="11523" width="4.7265625" style="192" bestFit="1" customWidth="1"/>
    <col min="11524" max="11524" width="9.7265625" style="192" bestFit="1" customWidth="1"/>
    <col min="11525" max="11525" width="10" style="192" bestFit="1" customWidth="1"/>
    <col min="11526" max="11526" width="8.81640625" style="192" bestFit="1" customWidth="1"/>
    <col min="11527" max="11527" width="22.81640625" style="192" customWidth="1"/>
    <col min="11528" max="11528" width="59.7265625" style="192" bestFit="1" customWidth="1"/>
    <col min="11529" max="11529" width="57.81640625" style="192" bestFit="1" customWidth="1"/>
    <col min="11530" max="11530" width="35.26953125" style="192" bestFit="1" customWidth="1"/>
    <col min="11531" max="11531" width="28.1796875" style="192" bestFit="1" customWidth="1"/>
    <col min="11532" max="11532" width="33.1796875" style="192" bestFit="1" customWidth="1"/>
    <col min="11533" max="11533" width="26" style="192" bestFit="1" customWidth="1"/>
    <col min="11534" max="11534" width="19.1796875" style="192" bestFit="1" customWidth="1"/>
    <col min="11535" max="11535" width="10.453125" style="192" customWidth="1"/>
    <col min="11536" max="11536" width="11.81640625" style="192" customWidth="1"/>
    <col min="11537" max="11537" width="14.7265625" style="192" customWidth="1"/>
    <col min="11538" max="11538" width="9" style="192" bestFit="1" customWidth="1"/>
    <col min="11539" max="11778" width="9.1796875" style="192"/>
    <col min="11779" max="11779" width="4.7265625" style="192" bestFit="1" customWidth="1"/>
    <col min="11780" max="11780" width="9.7265625" style="192" bestFit="1" customWidth="1"/>
    <col min="11781" max="11781" width="10" style="192" bestFit="1" customWidth="1"/>
    <col min="11782" max="11782" width="8.81640625" style="192" bestFit="1" customWidth="1"/>
    <col min="11783" max="11783" width="22.81640625" style="192" customWidth="1"/>
    <col min="11784" max="11784" width="59.7265625" style="192" bestFit="1" customWidth="1"/>
    <col min="11785" max="11785" width="57.81640625" style="192" bestFit="1" customWidth="1"/>
    <col min="11786" max="11786" width="35.26953125" style="192" bestFit="1" customWidth="1"/>
    <col min="11787" max="11787" width="28.1796875" style="192" bestFit="1" customWidth="1"/>
    <col min="11788" max="11788" width="33.1796875" style="192" bestFit="1" customWidth="1"/>
    <col min="11789" max="11789" width="26" style="192" bestFit="1" customWidth="1"/>
    <col min="11790" max="11790" width="19.1796875" style="192" bestFit="1" customWidth="1"/>
    <col min="11791" max="11791" width="10.453125" style="192" customWidth="1"/>
    <col min="11792" max="11792" width="11.81640625" style="192" customWidth="1"/>
    <col min="11793" max="11793" width="14.7265625" style="192" customWidth="1"/>
    <col min="11794" max="11794" width="9" style="192" bestFit="1" customWidth="1"/>
    <col min="11795" max="12034" width="9.1796875" style="192"/>
    <col min="12035" max="12035" width="4.7265625" style="192" bestFit="1" customWidth="1"/>
    <col min="12036" max="12036" width="9.7265625" style="192" bestFit="1" customWidth="1"/>
    <col min="12037" max="12037" width="10" style="192" bestFit="1" customWidth="1"/>
    <col min="12038" max="12038" width="8.81640625" style="192" bestFit="1" customWidth="1"/>
    <col min="12039" max="12039" width="22.81640625" style="192" customWidth="1"/>
    <col min="12040" max="12040" width="59.7265625" style="192" bestFit="1" customWidth="1"/>
    <col min="12041" max="12041" width="57.81640625" style="192" bestFit="1" customWidth="1"/>
    <col min="12042" max="12042" width="35.26953125" style="192" bestFit="1" customWidth="1"/>
    <col min="12043" max="12043" width="28.1796875" style="192" bestFit="1" customWidth="1"/>
    <col min="12044" max="12044" width="33.1796875" style="192" bestFit="1" customWidth="1"/>
    <col min="12045" max="12045" width="26" style="192" bestFit="1" customWidth="1"/>
    <col min="12046" max="12046" width="19.1796875" style="192" bestFit="1" customWidth="1"/>
    <col min="12047" max="12047" width="10.453125" style="192" customWidth="1"/>
    <col min="12048" max="12048" width="11.81640625" style="192" customWidth="1"/>
    <col min="12049" max="12049" width="14.7265625" style="192" customWidth="1"/>
    <col min="12050" max="12050" width="9" style="192" bestFit="1" customWidth="1"/>
    <col min="12051" max="12290" width="9.1796875" style="192"/>
    <col min="12291" max="12291" width="4.7265625" style="192" bestFit="1" customWidth="1"/>
    <col min="12292" max="12292" width="9.7265625" style="192" bestFit="1" customWidth="1"/>
    <col min="12293" max="12293" width="10" style="192" bestFit="1" customWidth="1"/>
    <col min="12294" max="12294" width="8.81640625" style="192" bestFit="1" customWidth="1"/>
    <col min="12295" max="12295" width="22.81640625" style="192" customWidth="1"/>
    <col min="12296" max="12296" width="59.7265625" style="192" bestFit="1" customWidth="1"/>
    <col min="12297" max="12297" width="57.81640625" style="192" bestFit="1" customWidth="1"/>
    <col min="12298" max="12298" width="35.26953125" style="192" bestFit="1" customWidth="1"/>
    <col min="12299" max="12299" width="28.1796875" style="192" bestFit="1" customWidth="1"/>
    <col min="12300" max="12300" width="33.1796875" style="192" bestFit="1" customWidth="1"/>
    <col min="12301" max="12301" width="26" style="192" bestFit="1" customWidth="1"/>
    <col min="12302" max="12302" width="19.1796875" style="192" bestFit="1" customWidth="1"/>
    <col min="12303" max="12303" width="10.453125" style="192" customWidth="1"/>
    <col min="12304" max="12304" width="11.81640625" style="192" customWidth="1"/>
    <col min="12305" max="12305" width="14.7265625" style="192" customWidth="1"/>
    <col min="12306" max="12306" width="9" style="192" bestFit="1" customWidth="1"/>
    <col min="12307" max="12546" width="9.1796875" style="192"/>
    <col min="12547" max="12547" width="4.7265625" style="192" bestFit="1" customWidth="1"/>
    <col min="12548" max="12548" width="9.7265625" style="192" bestFit="1" customWidth="1"/>
    <col min="12549" max="12549" width="10" style="192" bestFit="1" customWidth="1"/>
    <col min="12550" max="12550" width="8.81640625" style="192" bestFit="1" customWidth="1"/>
    <col min="12551" max="12551" width="22.81640625" style="192" customWidth="1"/>
    <col min="12552" max="12552" width="59.7265625" style="192" bestFit="1" customWidth="1"/>
    <col min="12553" max="12553" width="57.81640625" style="192" bestFit="1" customWidth="1"/>
    <col min="12554" max="12554" width="35.26953125" style="192" bestFit="1" customWidth="1"/>
    <col min="12555" max="12555" width="28.1796875" style="192" bestFit="1" customWidth="1"/>
    <col min="12556" max="12556" width="33.1796875" style="192" bestFit="1" customWidth="1"/>
    <col min="12557" max="12557" width="26" style="192" bestFit="1" customWidth="1"/>
    <col min="12558" max="12558" width="19.1796875" style="192" bestFit="1" customWidth="1"/>
    <col min="12559" max="12559" width="10.453125" style="192" customWidth="1"/>
    <col min="12560" max="12560" width="11.81640625" style="192" customWidth="1"/>
    <col min="12561" max="12561" width="14.7265625" style="192" customWidth="1"/>
    <col min="12562" max="12562" width="9" style="192" bestFit="1" customWidth="1"/>
    <col min="12563" max="12802" width="9.1796875" style="192"/>
    <col min="12803" max="12803" width="4.7265625" style="192" bestFit="1" customWidth="1"/>
    <col min="12804" max="12804" width="9.7265625" style="192" bestFit="1" customWidth="1"/>
    <col min="12805" max="12805" width="10" style="192" bestFit="1" customWidth="1"/>
    <col min="12806" max="12806" width="8.81640625" style="192" bestFit="1" customWidth="1"/>
    <col min="12807" max="12807" width="22.81640625" style="192" customWidth="1"/>
    <col min="12808" max="12808" width="59.7265625" style="192" bestFit="1" customWidth="1"/>
    <col min="12809" max="12809" width="57.81640625" style="192" bestFit="1" customWidth="1"/>
    <col min="12810" max="12810" width="35.26953125" style="192" bestFit="1" customWidth="1"/>
    <col min="12811" max="12811" width="28.1796875" style="192" bestFit="1" customWidth="1"/>
    <col min="12812" max="12812" width="33.1796875" style="192" bestFit="1" customWidth="1"/>
    <col min="12813" max="12813" width="26" style="192" bestFit="1" customWidth="1"/>
    <col min="12814" max="12814" width="19.1796875" style="192" bestFit="1" customWidth="1"/>
    <col min="12815" max="12815" width="10.453125" style="192" customWidth="1"/>
    <col min="12816" max="12816" width="11.81640625" style="192" customWidth="1"/>
    <col min="12817" max="12817" width="14.7265625" style="192" customWidth="1"/>
    <col min="12818" max="12818" width="9" style="192" bestFit="1" customWidth="1"/>
    <col min="12819" max="13058" width="9.1796875" style="192"/>
    <col min="13059" max="13059" width="4.7265625" style="192" bestFit="1" customWidth="1"/>
    <col min="13060" max="13060" width="9.7265625" style="192" bestFit="1" customWidth="1"/>
    <col min="13061" max="13061" width="10" style="192" bestFit="1" customWidth="1"/>
    <col min="13062" max="13062" width="8.81640625" style="192" bestFit="1" customWidth="1"/>
    <col min="13063" max="13063" width="22.81640625" style="192" customWidth="1"/>
    <col min="13064" max="13064" width="59.7265625" style="192" bestFit="1" customWidth="1"/>
    <col min="13065" max="13065" width="57.81640625" style="192" bestFit="1" customWidth="1"/>
    <col min="13066" max="13066" width="35.26953125" style="192" bestFit="1" customWidth="1"/>
    <col min="13067" max="13067" width="28.1796875" style="192" bestFit="1" customWidth="1"/>
    <col min="13068" max="13068" width="33.1796875" style="192" bestFit="1" customWidth="1"/>
    <col min="13069" max="13069" width="26" style="192" bestFit="1" customWidth="1"/>
    <col min="13070" max="13070" width="19.1796875" style="192" bestFit="1" customWidth="1"/>
    <col min="13071" max="13071" width="10.453125" style="192" customWidth="1"/>
    <col min="13072" max="13072" width="11.81640625" style="192" customWidth="1"/>
    <col min="13073" max="13073" width="14.7265625" style="192" customWidth="1"/>
    <col min="13074" max="13074" width="9" style="192" bestFit="1" customWidth="1"/>
    <col min="13075" max="13314" width="9.1796875" style="192"/>
    <col min="13315" max="13315" width="4.7265625" style="192" bestFit="1" customWidth="1"/>
    <col min="13316" max="13316" width="9.7265625" style="192" bestFit="1" customWidth="1"/>
    <col min="13317" max="13317" width="10" style="192" bestFit="1" customWidth="1"/>
    <col min="13318" max="13318" width="8.81640625" style="192" bestFit="1" customWidth="1"/>
    <col min="13319" max="13319" width="22.81640625" style="192" customWidth="1"/>
    <col min="13320" max="13320" width="59.7265625" style="192" bestFit="1" customWidth="1"/>
    <col min="13321" max="13321" width="57.81640625" style="192" bestFit="1" customWidth="1"/>
    <col min="13322" max="13322" width="35.26953125" style="192" bestFit="1" customWidth="1"/>
    <col min="13323" max="13323" width="28.1796875" style="192" bestFit="1" customWidth="1"/>
    <col min="13324" max="13324" width="33.1796875" style="192" bestFit="1" customWidth="1"/>
    <col min="13325" max="13325" width="26" style="192" bestFit="1" customWidth="1"/>
    <col min="13326" max="13326" width="19.1796875" style="192" bestFit="1" customWidth="1"/>
    <col min="13327" max="13327" width="10.453125" style="192" customWidth="1"/>
    <col min="13328" max="13328" width="11.81640625" style="192" customWidth="1"/>
    <col min="13329" max="13329" width="14.7265625" style="192" customWidth="1"/>
    <col min="13330" max="13330" width="9" style="192" bestFit="1" customWidth="1"/>
    <col min="13331" max="13570" width="9.1796875" style="192"/>
    <col min="13571" max="13571" width="4.7265625" style="192" bestFit="1" customWidth="1"/>
    <col min="13572" max="13572" width="9.7265625" style="192" bestFit="1" customWidth="1"/>
    <col min="13573" max="13573" width="10" style="192" bestFit="1" customWidth="1"/>
    <col min="13574" max="13574" width="8.81640625" style="192" bestFit="1" customWidth="1"/>
    <col min="13575" max="13575" width="22.81640625" style="192" customWidth="1"/>
    <col min="13576" max="13576" width="59.7265625" style="192" bestFit="1" customWidth="1"/>
    <col min="13577" max="13577" width="57.81640625" style="192" bestFit="1" customWidth="1"/>
    <col min="13578" max="13578" width="35.26953125" style="192" bestFit="1" customWidth="1"/>
    <col min="13579" max="13579" width="28.1796875" style="192" bestFit="1" customWidth="1"/>
    <col min="13580" max="13580" width="33.1796875" style="192" bestFit="1" customWidth="1"/>
    <col min="13581" max="13581" width="26" style="192" bestFit="1" customWidth="1"/>
    <col min="13582" max="13582" width="19.1796875" style="192" bestFit="1" customWidth="1"/>
    <col min="13583" max="13583" width="10.453125" style="192" customWidth="1"/>
    <col min="13584" max="13584" width="11.81640625" style="192" customWidth="1"/>
    <col min="13585" max="13585" width="14.7265625" style="192" customWidth="1"/>
    <col min="13586" max="13586" width="9" style="192" bestFit="1" customWidth="1"/>
    <col min="13587" max="13826" width="9.1796875" style="192"/>
    <col min="13827" max="13827" width="4.7265625" style="192" bestFit="1" customWidth="1"/>
    <col min="13828" max="13828" width="9.7265625" style="192" bestFit="1" customWidth="1"/>
    <col min="13829" max="13829" width="10" style="192" bestFit="1" customWidth="1"/>
    <col min="13830" max="13830" width="8.81640625" style="192" bestFit="1" customWidth="1"/>
    <col min="13831" max="13831" width="22.81640625" style="192" customWidth="1"/>
    <col min="13832" max="13832" width="59.7265625" style="192" bestFit="1" customWidth="1"/>
    <col min="13833" max="13833" width="57.81640625" style="192" bestFit="1" customWidth="1"/>
    <col min="13834" max="13834" width="35.26953125" style="192" bestFit="1" customWidth="1"/>
    <col min="13835" max="13835" width="28.1796875" style="192" bestFit="1" customWidth="1"/>
    <col min="13836" max="13836" width="33.1796875" style="192" bestFit="1" customWidth="1"/>
    <col min="13837" max="13837" width="26" style="192" bestFit="1" customWidth="1"/>
    <col min="13838" max="13838" width="19.1796875" style="192" bestFit="1" customWidth="1"/>
    <col min="13839" max="13839" width="10.453125" style="192" customWidth="1"/>
    <col min="13840" max="13840" width="11.81640625" style="192" customWidth="1"/>
    <col min="13841" max="13841" width="14.7265625" style="192" customWidth="1"/>
    <col min="13842" max="13842" width="9" style="192" bestFit="1" customWidth="1"/>
    <col min="13843" max="14082" width="9.1796875" style="192"/>
    <col min="14083" max="14083" width="4.7265625" style="192" bestFit="1" customWidth="1"/>
    <col min="14084" max="14084" width="9.7265625" style="192" bestFit="1" customWidth="1"/>
    <col min="14085" max="14085" width="10" style="192" bestFit="1" customWidth="1"/>
    <col min="14086" max="14086" width="8.81640625" style="192" bestFit="1" customWidth="1"/>
    <col min="14087" max="14087" width="22.81640625" style="192" customWidth="1"/>
    <col min="14088" max="14088" width="59.7265625" style="192" bestFit="1" customWidth="1"/>
    <col min="14089" max="14089" width="57.81640625" style="192" bestFit="1" customWidth="1"/>
    <col min="14090" max="14090" width="35.26953125" style="192" bestFit="1" customWidth="1"/>
    <col min="14091" max="14091" width="28.1796875" style="192" bestFit="1" customWidth="1"/>
    <col min="14092" max="14092" width="33.1796875" style="192" bestFit="1" customWidth="1"/>
    <col min="14093" max="14093" width="26" style="192" bestFit="1" customWidth="1"/>
    <col min="14094" max="14094" width="19.1796875" style="192" bestFit="1" customWidth="1"/>
    <col min="14095" max="14095" width="10.453125" style="192" customWidth="1"/>
    <col min="14096" max="14096" width="11.81640625" style="192" customWidth="1"/>
    <col min="14097" max="14097" width="14.7265625" style="192" customWidth="1"/>
    <col min="14098" max="14098" width="9" style="192" bestFit="1" customWidth="1"/>
    <col min="14099" max="14338" width="9.1796875" style="192"/>
    <col min="14339" max="14339" width="4.7265625" style="192" bestFit="1" customWidth="1"/>
    <col min="14340" max="14340" width="9.7265625" style="192" bestFit="1" customWidth="1"/>
    <col min="14341" max="14341" width="10" style="192" bestFit="1" customWidth="1"/>
    <col min="14342" max="14342" width="8.81640625" style="192" bestFit="1" customWidth="1"/>
    <col min="14343" max="14343" width="22.81640625" style="192" customWidth="1"/>
    <col min="14344" max="14344" width="59.7265625" style="192" bestFit="1" customWidth="1"/>
    <col min="14345" max="14345" width="57.81640625" style="192" bestFit="1" customWidth="1"/>
    <col min="14346" max="14346" width="35.26953125" style="192" bestFit="1" customWidth="1"/>
    <col min="14347" max="14347" width="28.1796875" style="192" bestFit="1" customWidth="1"/>
    <col min="14348" max="14348" width="33.1796875" style="192" bestFit="1" customWidth="1"/>
    <col min="14349" max="14349" width="26" style="192" bestFit="1" customWidth="1"/>
    <col min="14350" max="14350" width="19.1796875" style="192" bestFit="1" customWidth="1"/>
    <col min="14351" max="14351" width="10.453125" style="192" customWidth="1"/>
    <col min="14352" max="14352" width="11.81640625" style="192" customWidth="1"/>
    <col min="14353" max="14353" width="14.7265625" style="192" customWidth="1"/>
    <col min="14354" max="14354" width="9" style="192" bestFit="1" customWidth="1"/>
    <col min="14355" max="14594" width="9.1796875" style="192"/>
    <col min="14595" max="14595" width="4.7265625" style="192" bestFit="1" customWidth="1"/>
    <col min="14596" max="14596" width="9.7265625" style="192" bestFit="1" customWidth="1"/>
    <col min="14597" max="14597" width="10" style="192" bestFit="1" customWidth="1"/>
    <col min="14598" max="14598" width="8.81640625" style="192" bestFit="1" customWidth="1"/>
    <col min="14599" max="14599" width="22.81640625" style="192" customWidth="1"/>
    <col min="14600" max="14600" width="59.7265625" style="192" bestFit="1" customWidth="1"/>
    <col min="14601" max="14601" width="57.81640625" style="192" bestFit="1" customWidth="1"/>
    <col min="14602" max="14602" width="35.26953125" style="192" bestFit="1" customWidth="1"/>
    <col min="14603" max="14603" width="28.1796875" style="192" bestFit="1" customWidth="1"/>
    <col min="14604" max="14604" width="33.1796875" style="192" bestFit="1" customWidth="1"/>
    <col min="14605" max="14605" width="26" style="192" bestFit="1" customWidth="1"/>
    <col min="14606" max="14606" width="19.1796875" style="192" bestFit="1" customWidth="1"/>
    <col min="14607" max="14607" width="10.453125" style="192" customWidth="1"/>
    <col min="14608" max="14608" width="11.81640625" style="192" customWidth="1"/>
    <col min="14609" max="14609" width="14.7265625" style="192" customWidth="1"/>
    <col min="14610" max="14610" width="9" style="192" bestFit="1" customWidth="1"/>
    <col min="14611" max="14850" width="9.1796875" style="192"/>
    <col min="14851" max="14851" width="4.7265625" style="192" bestFit="1" customWidth="1"/>
    <col min="14852" max="14852" width="9.7265625" style="192" bestFit="1" customWidth="1"/>
    <col min="14853" max="14853" width="10" style="192" bestFit="1" customWidth="1"/>
    <col min="14854" max="14854" width="8.81640625" style="192" bestFit="1" customWidth="1"/>
    <col min="14855" max="14855" width="22.81640625" style="192" customWidth="1"/>
    <col min="14856" max="14856" width="59.7265625" style="192" bestFit="1" customWidth="1"/>
    <col min="14857" max="14857" width="57.81640625" style="192" bestFit="1" customWidth="1"/>
    <col min="14858" max="14858" width="35.26953125" style="192" bestFit="1" customWidth="1"/>
    <col min="14859" max="14859" width="28.1796875" style="192" bestFit="1" customWidth="1"/>
    <col min="14860" max="14860" width="33.1796875" style="192" bestFit="1" customWidth="1"/>
    <col min="14861" max="14861" width="26" style="192" bestFit="1" customWidth="1"/>
    <col min="14862" max="14862" width="19.1796875" style="192" bestFit="1" customWidth="1"/>
    <col min="14863" max="14863" width="10.453125" style="192" customWidth="1"/>
    <col min="14864" max="14864" width="11.81640625" style="192" customWidth="1"/>
    <col min="14865" max="14865" width="14.7265625" style="192" customWidth="1"/>
    <col min="14866" max="14866" width="9" style="192" bestFit="1" customWidth="1"/>
    <col min="14867" max="15106" width="9.1796875" style="192"/>
    <col min="15107" max="15107" width="4.7265625" style="192" bestFit="1" customWidth="1"/>
    <col min="15108" max="15108" width="9.7265625" style="192" bestFit="1" customWidth="1"/>
    <col min="15109" max="15109" width="10" style="192" bestFit="1" customWidth="1"/>
    <col min="15110" max="15110" width="8.81640625" style="192" bestFit="1" customWidth="1"/>
    <col min="15111" max="15111" width="22.81640625" style="192" customWidth="1"/>
    <col min="15112" max="15112" width="59.7265625" style="192" bestFit="1" customWidth="1"/>
    <col min="15113" max="15113" width="57.81640625" style="192" bestFit="1" customWidth="1"/>
    <col min="15114" max="15114" width="35.26953125" style="192" bestFit="1" customWidth="1"/>
    <col min="15115" max="15115" width="28.1796875" style="192" bestFit="1" customWidth="1"/>
    <col min="15116" max="15116" width="33.1796875" style="192" bestFit="1" customWidth="1"/>
    <col min="15117" max="15117" width="26" style="192" bestFit="1" customWidth="1"/>
    <col min="15118" max="15118" width="19.1796875" style="192" bestFit="1" customWidth="1"/>
    <col min="15119" max="15119" width="10.453125" style="192" customWidth="1"/>
    <col min="15120" max="15120" width="11.81640625" style="192" customWidth="1"/>
    <col min="15121" max="15121" width="14.7265625" style="192" customWidth="1"/>
    <col min="15122" max="15122" width="9" style="192" bestFit="1" customWidth="1"/>
    <col min="15123" max="15362" width="9.1796875" style="192"/>
    <col min="15363" max="15363" width="4.7265625" style="192" bestFit="1" customWidth="1"/>
    <col min="15364" max="15364" width="9.7265625" style="192" bestFit="1" customWidth="1"/>
    <col min="15365" max="15365" width="10" style="192" bestFit="1" customWidth="1"/>
    <col min="15366" max="15366" width="8.81640625" style="192" bestFit="1" customWidth="1"/>
    <col min="15367" max="15367" width="22.81640625" style="192" customWidth="1"/>
    <col min="15368" max="15368" width="59.7265625" style="192" bestFit="1" customWidth="1"/>
    <col min="15369" max="15369" width="57.81640625" style="192" bestFit="1" customWidth="1"/>
    <col min="15370" max="15370" width="35.26953125" style="192" bestFit="1" customWidth="1"/>
    <col min="15371" max="15371" width="28.1796875" style="192" bestFit="1" customWidth="1"/>
    <col min="15372" max="15372" width="33.1796875" style="192" bestFit="1" customWidth="1"/>
    <col min="15373" max="15373" width="26" style="192" bestFit="1" customWidth="1"/>
    <col min="15374" max="15374" width="19.1796875" style="192" bestFit="1" customWidth="1"/>
    <col min="15375" max="15375" width="10.453125" style="192" customWidth="1"/>
    <col min="15376" max="15376" width="11.81640625" style="192" customWidth="1"/>
    <col min="15377" max="15377" width="14.7265625" style="192" customWidth="1"/>
    <col min="15378" max="15378" width="9" style="192" bestFit="1" customWidth="1"/>
    <col min="15379" max="15618" width="9.1796875" style="192"/>
    <col min="15619" max="15619" width="4.7265625" style="192" bestFit="1" customWidth="1"/>
    <col min="15620" max="15620" width="9.7265625" style="192" bestFit="1" customWidth="1"/>
    <col min="15621" max="15621" width="10" style="192" bestFit="1" customWidth="1"/>
    <col min="15622" max="15622" width="8.81640625" style="192" bestFit="1" customWidth="1"/>
    <col min="15623" max="15623" width="22.81640625" style="192" customWidth="1"/>
    <col min="15624" max="15624" width="59.7265625" style="192" bestFit="1" customWidth="1"/>
    <col min="15625" max="15625" width="57.81640625" style="192" bestFit="1" customWidth="1"/>
    <col min="15626" max="15626" width="35.26953125" style="192" bestFit="1" customWidth="1"/>
    <col min="15627" max="15627" width="28.1796875" style="192" bestFit="1" customWidth="1"/>
    <col min="15628" max="15628" width="33.1796875" style="192" bestFit="1" customWidth="1"/>
    <col min="15629" max="15629" width="26" style="192" bestFit="1" customWidth="1"/>
    <col min="15630" max="15630" width="19.1796875" style="192" bestFit="1" customWidth="1"/>
    <col min="15631" max="15631" width="10.453125" style="192" customWidth="1"/>
    <col min="15632" max="15632" width="11.81640625" style="192" customWidth="1"/>
    <col min="15633" max="15633" width="14.7265625" style="192" customWidth="1"/>
    <col min="15634" max="15634" width="9" style="192" bestFit="1" customWidth="1"/>
    <col min="15635" max="15874" width="9.1796875" style="192"/>
    <col min="15875" max="15875" width="4.7265625" style="192" bestFit="1" customWidth="1"/>
    <col min="15876" max="15876" width="9.7265625" style="192" bestFit="1" customWidth="1"/>
    <col min="15877" max="15877" width="10" style="192" bestFit="1" customWidth="1"/>
    <col min="15878" max="15878" width="8.81640625" style="192" bestFit="1" customWidth="1"/>
    <col min="15879" max="15879" width="22.81640625" style="192" customWidth="1"/>
    <col min="15880" max="15880" width="59.7265625" style="192" bestFit="1" customWidth="1"/>
    <col min="15881" max="15881" width="57.81640625" style="192" bestFit="1" customWidth="1"/>
    <col min="15882" max="15882" width="35.26953125" style="192" bestFit="1" customWidth="1"/>
    <col min="15883" max="15883" width="28.1796875" style="192" bestFit="1" customWidth="1"/>
    <col min="15884" max="15884" width="33.1796875" style="192" bestFit="1" customWidth="1"/>
    <col min="15885" max="15885" width="26" style="192" bestFit="1" customWidth="1"/>
    <col min="15886" max="15886" width="19.1796875" style="192" bestFit="1" customWidth="1"/>
    <col min="15887" max="15887" width="10.453125" style="192" customWidth="1"/>
    <col min="15888" max="15888" width="11.81640625" style="192" customWidth="1"/>
    <col min="15889" max="15889" width="14.7265625" style="192" customWidth="1"/>
    <col min="15890" max="15890" width="9" style="192" bestFit="1" customWidth="1"/>
    <col min="15891" max="16130" width="9.1796875" style="192"/>
    <col min="16131" max="16131" width="4.7265625" style="192" bestFit="1" customWidth="1"/>
    <col min="16132" max="16132" width="9.7265625" style="192" bestFit="1" customWidth="1"/>
    <col min="16133" max="16133" width="10" style="192" bestFit="1" customWidth="1"/>
    <col min="16134" max="16134" width="8.81640625" style="192" bestFit="1" customWidth="1"/>
    <col min="16135" max="16135" width="22.81640625" style="192" customWidth="1"/>
    <col min="16136" max="16136" width="59.7265625" style="192" bestFit="1" customWidth="1"/>
    <col min="16137" max="16137" width="57.81640625" style="192" bestFit="1" customWidth="1"/>
    <col min="16138" max="16138" width="35.26953125" style="192" bestFit="1" customWidth="1"/>
    <col min="16139" max="16139" width="28.1796875" style="192" bestFit="1" customWidth="1"/>
    <col min="16140" max="16140" width="33.1796875" style="192" bestFit="1" customWidth="1"/>
    <col min="16141" max="16141" width="26" style="192" bestFit="1" customWidth="1"/>
    <col min="16142" max="16142" width="19.1796875" style="192" bestFit="1" customWidth="1"/>
    <col min="16143" max="16143" width="10.453125" style="192" customWidth="1"/>
    <col min="16144" max="16144" width="11.81640625" style="192" customWidth="1"/>
    <col min="16145" max="16145" width="14.7265625" style="192" customWidth="1"/>
    <col min="16146" max="16146" width="9" style="192" bestFit="1" customWidth="1"/>
    <col min="16147" max="16384" width="9.1796875" style="192"/>
  </cols>
  <sheetData>
    <row r="2" spans="1:19" x14ac:dyDescent="0.35">
      <c r="A2" s="54" t="s">
        <v>1198</v>
      </c>
    </row>
    <row r="3" spans="1:19" x14ac:dyDescent="0.35">
      <c r="M3" s="2"/>
      <c r="N3" s="2"/>
      <c r="O3" s="2"/>
      <c r="P3" s="2"/>
    </row>
    <row r="4" spans="1:19" s="3" customFormat="1" ht="47.25" customHeight="1" x14ac:dyDescent="0.35">
      <c r="A4" s="901" t="s">
        <v>0</v>
      </c>
      <c r="B4" s="755" t="s">
        <v>1</v>
      </c>
      <c r="C4" s="755" t="s">
        <v>2</v>
      </c>
      <c r="D4" s="755" t="s">
        <v>3</v>
      </c>
      <c r="E4" s="901" t="s">
        <v>4</v>
      </c>
      <c r="F4" s="901" t="s">
        <v>5</v>
      </c>
      <c r="G4" s="901" t="s">
        <v>6</v>
      </c>
      <c r="H4" s="755" t="s">
        <v>7</v>
      </c>
      <c r="I4" s="755"/>
      <c r="J4" s="901" t="s">
        <v>8</v>
      </c>
      <c r="K4" s="755" t="s">
        <v>214</v>
      </c>
      <c r="L4" s="902"/>
      <c r="M4" s="754" t="s">
        <v>215</v>
      </c>
      <c r="N4" s="754"/>
      <c r="O4" s="754" t="s">
        <v>9</v>
      </c>
      <c r="P4" s="754"/>
      <c r="Q4" s="901" t="s">
        <v>216</v>
      </c>
      <c r="R4" s="755" t="s">
        <v>10</v>
      </c>
      <c r="S4" s="20"/>
    </row>
    <row r="5" spans="1:19" s="3" customFormat="1" ht="35.25" customHeight="1" x14ac:dyDescent="0.25">
      <c r="A5" s="901"/>
      <c r="B5" s="755"/>
      <c r="C5" s="755"/>
      <c r="D5" s="755"/>
      <c r="E5" s="901"/>
      <c r="F5" s="901"/>
      <c r="G5" s="901"/>
      <c r="H5" s="145" t="s">
        <v>11</v>
      </c>
      <c r="I5" s="145" t="s">
        <v>12</v>
      </c>
      <c r="J5" s="901"/>
      <c r="K5" s="145">
        <v>2020</v>
      </c>
      <c r="L5" s="145">
        <v>2021</v>
      </c>
      <c r="M5" s="21">
        <v>2020</v>
      </c>
      <c r="N5" s="21">
        <v>2021</v>
      </c>
      <c r="O5" s="21">
        <v>2020</v>
      </c>
      <c r="P5" s="21">
        <v>2021</v>
      </c>
      <c r="Q5" s="901"/>
      <c r="R5" s="755"/>
      <c r="S5" s="20"/>
    </row>
    <row r="6" spans="1:19" s="3" customFormat="1" ht="15.75" customHeight="1" x14ac:dyDescent="0.25">
      <c r="A6" s="171" t="s">
        <v>13</v>
      </c>
      <c r="B6" s="145" t="s">
        <v>14</v>
      </c>
      <c r="C6" s="145" t="s">
        <v>15</v>
      </c>
      <c r="D6" s="145" t="s">
        <v>16</v>
      </c>
      <c r="E6" s="171" t="s">
        <v>17</v>
      </c>
      <c r="F6" s="171" t="s">
        <v>18</v>
      </c>
      <c r="G6" s="171" t="s">
        <v>19</v>
      </c>
      <c r="H6" s="145" t="s">
        <v>20</v>
      </c>
      <c r="I6" s="145" t="s">
        <v>21</v>
      </c>
      <c r="J6" s="171" t="s">
        <v>22</v>
      </c>
      <c r="K6" s="145" t="s">
        <v>23</v>
      </c>
      <c r="L6" s="145" t="s">
        <v>24</v>
      </c>
      <c r="M6" s="144" t="s">
        <v>25</v>
      </c>
      <c r="N6" s="144" t="s">
        <v>26</v>
      </c>
      <c r="O6" s="144" t="s">
        <v>27</v>
      </c>
      <c r="P6" s="144" t="s">
        <v>28</v>
      </c>
      <c r="Q6" s="171" t="s">
        <v>29</v>
      </c>
      <c r="R6" s="145" t="s">
        <v>30</v>
      </c>
      <c r="S6" s="20"/>
    </row>
    <row r="7" spans="1:19" s="4" customFormat="1" ht="162" customHeight="1" x14ac:dyDescent="0.35">
      <c r="A7" s="198">
        <v>1</v>
      </c>
      <c r="B7" s="198">
        <v>1</v>
      </c>
      <c r="C7" s="198">
        <v>4</v>
      </c>
      <c r="D7" s="196">
        <v>5</v>
      </c>
      <c r="E7" s="226" t="s">
        <v>360</v>
      </c>
      <c r="F7" s="226" t="s">
        <v>361</v>
      </c>
      <c r="G7" s="196" t="s">
        <v>42</v>
      </c>
      <c r="H7" s="196" t="s">
        <v>39</v>
      </c>
      <c r="I7" s="197" t="s">
        <v>362</v>
      </c>
      <c r="J7" s="196" t="s">
        <v>363</v>
      </c>
      <c r="K7" s="229" t="s">
        <v>327</v>
      </c>
      <c r="L7" s="229"/>
      <c r="M7" s="107">
        <v>70000</v>
      </c>
      <c r="N7" s="198"/>
      <c r="O7" s="107">
        <v>70000</v>
      </c>
      <c r="P7" s="107"/>
      <c r="Q7" s="196" t="s">
        <v>364</v>
      </c>
      <c r="R7" s="196" t="s">
        <v>365</v>
      </c>
      <c r="S7" s="306"/>
    </row>
    <row r="8" spans="1:19" s="4" customFormat="1" ht="162" customHeight="1" x14ac:dyDescent="0.35">
      <c r="A8" s="155">
        <v>1</v>
      </c>
      <c r="B8" s="155">
        <v>1</v>
      </c>
      <c r="C8" s="155">
        <v>4</v>
      </c>
      <c r="D8" s="153">
        <v>5</v>
      </c>
      <c r="E8" s="170" t="s">
        <v>360</v>
      </c>
      <c r="F8" s="170" t="s">
        <v>361</v>
      </c>
      <c r="G8" s="153" t="s">
        <v>42</v>
      </c>
      <c r="H8" s="153" t="s">
        <v>39</v>
      </c>
      <c r="I8" s="50" t="s">
        <v>362</v>
      </c>
      <c r="J8" s="153" t="s">
        <v>363</v>
      </c>
      <c r="K8" s="152"/>
      <c r="L8" s="74" t="s">
        <v>43</v>
      </c>
      <c r="M8" s="307"/>
      <c r="N8" s="25">
        <v>70000</v>
      </c>
      <c r="O8" s="307"/>
      <c r="P8" s="25">
        <v>70000</v>
      </c>
      <c r="Q8" s="153" t="s">
        <v>364</v>
      </c>
      <c r="R8" s="153" t="s">
        <v>365</v>
      </c>
      <c r="S8" s="306"/>
    </row>
    <row r="9" spans="1:19" s="4" customFormat="1" ht="31.5" customHeight="1" x14ac:dyDescent="0.35">
      <c r="A9" s="903" t="s">
        <v>1199</v>
      </c>
      <c r="B9" s="904"/>
      <c r="C9" s="904"/>
      <c r="D9" s="904"/>
      <c r="E9" s="904"/>
      <c r="F9" s="904"/>
      <c r="G9" s="904"/>
      <c r="H9" s="904"/>
      <c r="I9" s="904"/>
      <c r="J9" s="904"/>
      <c r="K9" s="904"/>
      <c r="L9" s="904"/>
      <c r="M9" s="904"/>
      <c r="N9" s="904"/>
      <c r="O9" s="904"/>
      <c r="P9" s="904"/>
      <c r="Q9" s="904"/>
      <c r="R9" s="905"/>
      <c r="S9" s="306"/>
    </row>
    <row r="10" spans="1:19" s="4" customFormat="1" ht="249.65" customHeight="1" x14ac:dyDescent="0.35">
      <c r="A10" s="196">
        <v>2</v>
      </c>
      <c r="B10" s="196">
        <v>1</v>
      </c>
      <c r="C10" s="196">
        <v>4</v>
      </c>
      <c r="D10" s="196">
        <v>5</v>
      </c>
      <c r="E10" s="226" t="s">
        <v>366</v>
      </c>
      <c r="F10" s="226" t="s">
        <v>367</v>
      </c>
      <c r="G10" s="196" t="s">
        <v>368</v>
      </c>
      <c r="H10" s="196" t="s">
        <v>51</v>
      </c>
      <c r="I10" s="196">
        <v>1</v>
      </c>
      <c r="J10" s="196" t="s">
        <v>369</v>
      </c>
      <c r="K10" s="196" t="s">
        <v>43</v>
      </c>
      <c r="L10" s="196"/>
      <c r="M10" s="303">
        <v>30000</v>
      </c>
      <c r="N10" s="196"/>
      <c r="O10" s="303">
        <v>30000</v>
      </c>
      <c r="P10" s="196"/>
      <c r="Q10" s="196" t="s">
        <v>364</v>
      </c>
      <c r="R10" s="196" t="s">
        <v>365</v>
      </c>
      <c r="S10" s="306"/>
    </row>
    <row r="11" spans="1:19" s="4" customFormat="1" ht="36" customHeight="1" x14ac:dyDescent="0.35">
      <c r="A11" s="580">
        <v>3</v>
      </c>
      <c r="B11" s="580">
        <v>1</v>
      </c>
      <c r="C11" s="580">
        <v>4</v>
      </c>
      <c r="D11" s="580">
        <v>5</v>
      </c>
      <c r="E11" s="906" t="s">
        <v>370</v>
      </c>
      <c r="F11" s="906" t="s">
        <v>371</v>
      </c>
      <c r="G11" s="580" t="s">
        <v>1200</v>
      </c>
      <c r="H11" s="580" t="s">
        <v>1201</v>
      </c>
      <c r="I11" s="580" t="s">
        <v>1202</v>
      </c>
      <c r="J11" s="580" t="s">
        <v>372</v>
      </c>
      <c r="K11" s="580" t="s">
        <v>373</v>
      </c>
      <c r="L11" s="580"/>
      <c r="M11" s="865">
        <v>30000</v>
      </c>
      <c r="N11" s="580"/>
      <c r="O11" s="865">
        <v>30000</v>
      </c>
      <c r="P11" s="580"/>
      <c r="Q11" s="580" t="s">
        <v>364</v>
      </c>
      <c r="R11" s="580" t="s">
        <v>365</v>
      </c>
      <c r="S11" s="306"/>
    </row>
    <row r="12" spans="1:19" s="308" customFormat="1" ht="133.9" customHeight="1" x14ac:dyDescent="0.35">
      <c r="A12" s="894"/>
      <c r="B12" s="894"/>
      <c r="C12" s="894"/>
      <c r="D12" s="894"/>
      <c r="E12" s="896"/>
      <c r="F12" s="896"/>
      <c r="G12" s="894"/>
      <c r="H12" s="894"/>
      <c r="I12" s="894"/>
      <c r="J12" s="894"/>
      <c r="K12" s="894"/>
      <c r="L12" s="894"/>
      <c r="M12" s="896"/>
      <c r="N12" s="894"/>
      <c r="O12" s="894"/>
      <c r="P12" s="894"/>
      <c r="Q12" s="894"/>
      <c r="R12" s="894"/>
    </row>
    <row r="13" spans="1:19" s="308" customFormat="1" ht="20.25" customHeight="1" x14ac:dyDescent="0.35">
      <c r="A13" s="895"/>
      <c r="B13" s="895"/>
      <c r="C13" s="895"/>
      <c r="D13" s="895"/>
      <c r="E13" s="897"/>
      <c r="F13" s="897"/>
      <c r="G13" s="895"/>
      <c r="H13" s="895"/>
      <c r="I13" s="895"/>
      <c r="J13" s="895"/>
      <c r="K13" s="895"/>
      <c r="L13" s="895"/>
      <c r="M13" s="897"/>
      <c r="N13" s="895"/>
      <c r="O13" s="895"/>
      <c r="P13" s="895"/>
      <c r="Q13" s="895"/>
      <c r="R13" s="895"/>
    </row>
    <row r="14" spans="1:19" s="308" customFormat="1" ht="20.25" customHeight="1" x14ac:dyDescent="0.35">
      <c r="A14" s="595">
        <v>3</v>
      </c>
      <c r="B14" s="595">
        <v>1</v>
      </c>
      <c r="C14" s="595">
        <v>4</v>
      </c>
      <c r="D14" s="595">
        <v>5</v>
      </c>
      <c r="E14" s="595" t="s">
        <v>370</v>
      </c>
      <c r="F14" s="595" t="s">
        <v>1203</v>
      </c>
      <c r="G14" s="168" t="s">
        <v>44</v>
      </c>
      <c r="H14" s="168" t="s">
        <v>39</v>
      </c>
      <c r="I14" s="168">
        <v>40</v>
      </c>
      <c r="J14" s="595" t="s">
        <v>372</v>
      </c>
      <c r="K14" s="595" t="s">
        <v>373</v>
      </c>
      <c r="L14" s="900"/>
      <c r="M14" s="710">
        <v>30000</v>
      </c>
      <c r="N14" s="900"/>
      <c r="O14" s="710">
        <v>30000</v>
      </c>
      <c r="P14" s="900"/>
      <c r="Q14" s="595" t="s">
        <v>364</v>
      </c>
      <c r="R14" s="595" t="s">
        <v>365</v>
      </c>
    </row>
    <row r="15" spans="1:19" s="308" customFormat="1" ht="20.25" customHeight="1" x14ac:dyDescent="0.35">
      <c r="A15" s="894"/>
      <c r="B15" s="894"/>
      <c r="C15" s="894"/>
      <c r="D15" s="894"/>
      <c r="E15" s="896"/>
      <c r="F15" s="896"/>
      <c r="G15" s="168" t="s">
        <v>1204</v>
      </c>
      <c r="H15" s="168" t="s">
        <v>1205</v>
      </c>
      <c r="I15" s="168">
        <v>1</v>
      </c>
      <c r="J15" s="898"/>
      <c r="K15" s="898"/>
      <c r="L15" s="898"/>
      <c r="M15" s="907"/>
      <c r="N15" s="898"/>
      <c r="O15" s="898"/>
      <c r="P15" s="898"/>
      <c r="Q15" s="898"/>
      <c r="R15" s="898"/>
    </row>
    <row r="16" spans="1:19" s="308" customFormat="1" ht="84" customHeight="1" x14ac:dyDescent="0.35">
      <c r="A16" s="895"/>
      <c r="B16" s="895"/>
      <c r="C16" s="895"/>
      <c r="D16" s="895"/>
      <c r="E16" s="897"/>
      <c r="F16" s="897"/>
      <c r="G16" s="168" t="s">
        <v>1206</v>
      </c>
      <c r="H16" s="168" t="s">
        <v>50</v>
      </c>
      <c r="I16" s="168">
        <v>200</v>
      </c>
      <c r="J16" s="899"/>
      <c r="K16" s="899"/>
      <c r="L16" s="899"/>
      <c r="M16" s="908"/>
      <c r="N16" s="899"/>
      <c r="O16" s="899"/>
      <c r="P16" s="899"/>
      <c r="Q16" s="899"/>
      <c r="R16" s="899"/>
    </row>
    <row r="17" spans="1:18" s="308" customFormat="1" ht="22.5" customHeight="1" x14ac:dyDescent="0.35">
      <c r="A17" s="722" t="s">
        <v>1207</v>
      </c>
      <c r="B17" s="909"/>
      <c r="C17" s="909"/>
      <c r="D17" s="909"/>
      <c r="E17" s="909"/>
      <c r="F17" s="909"/>
      <c r="G17" s="909"/>
      <c r="H17" s="909"/>
      <c r="I17" s="909"/>
      <c r="J17" s="909"/>
      <c r="K17" s="909"/>
      <c r="L17" s="909"/>
      <c r="M17" s="909"/>
      <c r="N17" s="909"/>
      <c r="O17" s="909"/>
      <c r="P17" s="909"/>
      <c r="Q17" s="909"/>
      <c r="R17" s="910"/>
    </row>
    <row r="18" spans="1:18" s="4" customFormat="1" ht="348.65" customHeight="1" x14ac:dyDescent="0.35">
      <c r="A18" s="196">
        <v>4</v>
      </c>
      <c r="B18" s="196">
        <v>1</v>
      </c>
      <c r="C18" s="196">
        <v>4</v>
      </c>
      <c r="D18" s="196">
        <v>5</v>
      </c>
      <c r="E18" s="226" t="s">
        <v>374</v>
      </c>
      <c r="F18" s="226" t="s">
        <v>375</v>
      </c>
      <c r="G18" s="196" t="s">
        <v>368</v>
      </c>
      <c r="H18" s="196" t="s">
        <v>376</v>
      </c>
      <c r="I18" s="196" t="s">
        <v>377</v>
      </c>
      <c r="J18" s="196" t="s">
        <v>378</v>
      </c>
      <c r="K18" s="196" t="s">
        <v>43</v>
      </c>
      <c r="L18" s="309"/>
      <c r="M18" s="303">
        <v>30000</v>
      </c>
      <c r="N18" s="309"/>
      <c r="O18" s="303">
        <v>30000</v>
      </c>
      <c r="P18" s="309"/>
      <c r="Q18" s="196" t="s">
        <v>364</v>
      </c>
      <c r="R18" s="196" t="s">
        <v>365</v>
      </c>
    </row>
    <row r="19" spans="1:18" s="4" customFormat="1" ht="85.5" customHeight="1" x14ac:dyDescent="0.35">
      <c r="A19" s="595">
        <v>4</v>
      </c>
      <c r="B19" s="595">
        <v>1</v>
      </c>
      <c r="C19" s="595">
        <v>4</v>
      </c>
      <c r="D19" s="595">
        <v>5</v>
      </c>
      <c r="E19" s="911" t="s">
        <v>374</v>
      </c>
      <c r="F19" s="911" t="s">
        <v>375</v>
      </c>
      <c r="G19" s="168" t="s">
        <v>368</v>
      </c>
      <c r="H19" s="168" t="s">
        <v>51</v>
      </c>
      <c r="I19" s="168">
        <v>1</v>
      </c>
      <c r="J19" s="595" t="s">
        <v>378</v>
      </c>
      <c r="K19" s="595" t="s">
        <v>43</v>
      </c>
      <c r="L19" s="913"/>
      <c r="M19" s="710">
        <v>30000</v>
      </c>
      <c r="N19" s="913"/>
      <c r="O19" s="710">
        <v>30000</v>
      </c>
      <c r="P19" s="913"/>
      <c r="Q19" s="595" t="s">
        <v>364</v>
      </c>
      <c r="R19" s="595" t="s">
        <v>365</v>
      </c>
    </row>
    <row r="20" spans="1:18" s="4" customFormat="1" ht="125.25" customHeight="1" x14ac:dyDescent="0.35">
      <c r="A20" s="597"/>
      <c r="B20" s="597"/>
      <c r="C20" s="597"/>
      <c r="D20" s="597"/>
      <c r="E20" s="912"/>
      <c r="F20" s="912"/>
      <c r="G20" s="168" t="s">
        <v>1206</v>
      </c>
      <c r="H20" s="168" t="s">
        <v>50</v>
      </c>
      <c r="I20" s="168">
        <v>500</v>
      </c>
      <c r="J20" s="597"/>
      <c r="K20" s="597"/>
      <c r="L20" s="914"/>
      <c r="M20" s="712"/>
      <c r="N20" s="914"/>
      <c r="O20" s="712"/>
      <c r="P20" s="914"/>
      <c r="Q20" s="597"/>
      <c r="R20" s="597"/>
    </row>
    <row r="21" spans="1:18" s="4" customFormat="1" ht="39.75" customHeight="1" x14ac:dyDescent="0.35">
      <c r="A21" s="722" t="s">
        <v>1208</v>
      </c>
      <c r="B21" s="909"/>
      <c r="C21" s="909"/>
      <c r="D21" s="909"/>
      <c r="E21" s="909"/>
      <c r="F21" s="909"/>
      <c r="G21" s="909"/>
      <c r="H21" s="909"/>
      <c r="I21" s="909"/>
      <c r="J21" s="909"/>
      <c r="K21" s="909"/>
      <c r="L21" s="909"/>
      <c r="M21" s="909"/>
      <c r="N21" s="909"/>
      <c r="O21" s="909"/>
      <c r="P21" s="909"/>
      <c r="Q21" s="910"/>
      <c r="R21" s="157"/>
    </row>
    <row r="22" spans="1:18" s="56" customFormat="1" ht="145.5" customHeight="1" x14ac:dyDescent="0.35">
      <c r="A22" s="158">
        <v>5</v>
      </c>
      <c r="B22" s="158">
        <v>1</v>
      </c>
      <c r="C22" s="158">
        <v>4</v>
      </c>
      <c r="D22" s="158">
        <v>5</v>
      </c>
      <c r="E22" s="28" t="s">
        <v>379</v>
      </c>
      <c r="F22" s="28" t="s">
        <v>1209</v>
      </c>
      <c r="G22" s="158" t="s">
        <v>380</v>
      </c>
      <c r="H22" s="160" t="s">
        <v>39</v>
      </c>
      <c r="I22" s="158">
        <v>100</v>
      </c>
      <c r="J22" s="158" t="s">
        <v>381</v>
      </c>
      <c r="K22" s="158" t="s">
        <v>382</v>
      </c>
      <c r="L22" s="158"/>
      <c r="M22" s="162">
        <v>27000</v>
      </c>
      <c r="N22" s="158"/>
      <c r="O22" s="162">
        <v>27000</v>
      </c>
      <c r="P22" s="158"/>
      <c r="Q22" s="158" t="s">
        <v>364</v>
      </c>
      <c r="R22" s="160" t="s">
        <v>365</v>
      </c>
    </row>
    <row r="23" spans="1:18" s="56" customFormat="1" ht="66.75" customHeight="1" x14ac:dyDescent="0.35">
      <c r="A23" s="900">
        <v>5</v>
      </c>
      <c r="B23" s="900">
        <v>1</v>
      </c>
      <c r="C23" s="900">
        <v>4</v>
      </c>
      <c r="D23" s="900">
        <v>5</v>
      </c>
      <c r="E23" s="915" t="s">
        <v>379</v>
      </c>
      <c r="F23" s="915" t="s">
        <v>1209</v>
      </c>
      <c r="G23" s="161" t="s">
        <v>380</v>
      </c>
      <c r="H23" s="153" t="s">
        <v>39</v>
      </c>
      <c r="I23" s="161">
        <v>100</v>
      </c>
      <c r="J23" s="900" t="s">
        <v>381</v>
      </c>
      <c r="K23" s="900" t="s">
        <v>382</v>
      </c>
      <c r="L23" s="900"/>
      <c r="M23" s="917">
        <v>27000</v>
      </c>
      <c r="N23" s="900"/>
      <c r="O23" s="917">
        <v>27000</v>
      </c>
      <c r="P23" s="900"/>
      <c r="Q23" s="900" t="s">
        <v>364</v>
      </c>
      <c r="R23" s="595" t="s">
        <v>365</v>
      </c>
    </row>
    <row r="24" spans="1:18" s="56" customFormat="1" ht="57.75" customHeight="1" x14ac:dyDescent="0.35">
      <c r="A24" s="899"/>
      <c r="B24" s="899"/>
      <c r="C24" s="899"/>
      <c r="D24" s="899"/>
      <c r="E24" s="916"/>
      <c r="F24" s="916"/>
      <c r="G24" s="168" t="s">
        <v>1210</v>
      </c>
      <c r="H24" s="168" t="s">
        <v>50</v>
      </c>
      <c r="I24" s="168">
        <v>1</v>
      </c>
      <c r="J24" s="899"/>
      <c r="K24" s="899"/>
      <c r="L24" s="899"/>
      <c r="M24" s="899"/>
      <c r="N24" s="899"/>
      <c r="O24" s="899"/>
      <c r="P24" s="899"/>
      <c r="Q24" s="899"/>
      <c r="R24" s="899"/>
    </row>
    <row r="25" spans="1:18" s="56" customFormat="1" ht="20.25" customHeight="1" x14ac:dyDescent="0.35">
      <c r="A25" s="921" t="s">
        <v>1211</v>
      </c>
      <c r="B25" s="909"/>
      <c r="C25" s="909"/>
      <c r="D25" s="909"/>
      <c r="E25" s="909"/>
      <c r="F25" s="909"/>
      <c r="G25" s="909"/>
      <c r="H25" s="909"/>
      <c r="I25" s="909"/>
      <c r="J25" s="909"/>
      <c r="K25" s="909"/>
      <c r="L25" s="909"/>
      <c r="M25" s="909"/>
      <c r="N25" s="909"/>
      <c r="O25" s="909"/>
      <c r="P25" s="909"/>
      <c r="Q25" s="909"/>
      <c r="R25" s="910"/>
    </row>
    <row r="26" spans="1:18" ht="270.64999999999998" customHeight="1" x14ac:dyDescent="0.35">
      <c r="A26" s="198">
        <v>6</v>
      </c>
      <c r="B26" s="196">
        <v>1</v>
      </c>
      <c r="C26" s="198">
        <v>4</v>
      </c>
      <c r="D26" s="196">
        <v>5</v>
      </c>
      <c r="E26" s="226" t="s">
        <v>383</v>
      </c>
      <c r="F26" s="226" t="s">
        <v>384</v>
      </c>
      <c r="G26" s="196" t="s">
        <v>368</v>
      </c>
      <c r="H26" s="196" t="s">
        <v>51</v>
      </c>
      <c r="I26" s="197" t="s">
        <v>160</v>
      </c>
      <c r="J26" s="196" t="s">
        <v>385</v>
      </c>
      <c r="K26" s="229" t="s">
        <v>43</v>
      </c>
      <c r="L26" s="229"/>
      <c r="M26" s="107">
        <v>20000</v>
      </c>
      <c r="N26" s="198"/>
      <c r="O26" s="107">
        <v>20000</v>
      </c>
      <c r="P26" s="107"/>
      <c r="Q26" s="196" t="s">
        <v>364</v>
      </c>
      <c r="R26" s="196" t="s">
        <v>365</v>
      </c>
    </row>
    <row r="27" spans="1:18" ht="216.65" customHeight="1" x14ac:dyDescent="0.35">
      <c r="A27" s="196">
        <v>7</v>
      </c>
      <c r="B27" s="196">
        <v>1</v>
      </c>
      <c r="C27" s="196">
        <v>4</v>
      </c>
      <c r="D27" s="196">
        <v>5</v>
      </c>
      <c r="E27" s="226" t="s">
        <v>386</v>
      </c>
      <c r="F27" s="226" t="s">
        <v>387</v>
      </c>
      <c r="G27" s="196" t="s">
        <v>368</v>
      </c>
      <c r="H27" s="196" t="s">
        <v>51</v>
      </c>
      <c r="I27" s="196">
        <v>1</v>
      </c>
      <c r="J27" s="196" t="s">
        <v>388</v>
      </c>
      <c r="K27" s="196" t="s">
        <v>389</v>
      </c>
      <c r="L27" s="196"/>
      <c r="M27" s="303">
        <v>20000</v>
      </c>
      <c r="N27" s="196"/>
      <c r="O27" s="303">
        <v>20000</v>
      </c>
      <c r="P27" s="196"/>
      <c r="Q27" s="196" t="s">
        <v>364</v>
      </c>
      <c r="R27" s="196" t="s">
        <v>365</v>
      </c>
    </row>
    <row r="28" spans="1:18" ht="190.15" customHeight="1" x14ac:dyDescent="0.35">
      <c r="A28" s="210">
        <v>8</v>
      </c>
      <c r="B28" s="210">
        <v>1</v>
      </c>
      <c r="C28" s="210">
        <v>4</v>
      </c>
      <c r="D28" s="210">
        <v>5</v>
      </c>
      <c r="E28" s="318" t="s">
        <v>390</v>
      </c>
      <c r="F28" s="318" t="s">
        <v>391</v>
      </c>
      <c r="G28" s="210" t="s">
        <v>368</v>
      </c>
      <c r="H28" s="210" t="s">
        <v>392</v>
      </c>
      <c r="I28" s="210" t="s">
        <v>377</v>
      </c>
      <c r="J28" s="210" t="s">
        <v>393</v>
      </c>
      <c r="K28" s="210" t="s">
        <v>389</v>
      </c>
      <c r="L28" s="210"/>
      <c r="M28" s="319">
        <v>30000</v>
      </c>
      <c r="N28" s="210"/>
      <c r="O28" s="319">
        <v>30000</v>
      </c>
      <c r="P28" s="210"/>
      <c r="Q28" s="210" t="s">
        <v>364</v>
      </c>
      <c r="R28" s="210" t="s">
        <v>365</v>
      </c>
    </row>
    <row r="29" spans="1:18" s="316" customFormat="1" ht="66" customHeight="1" x14ac:dyDescent="0.35">
      <c r="A29" s="588">
        <v>8</v>
      </c>
      <c r="B29" s="588">
        <v>1</v>
      </c>
      <c r="C29" s="588">
        <v>4</v>
      </c>
      <c r="D29" s="588">
        <v>5</v>
      </c>
      <c r="E29" s="671" t="s">
        <v>390</v>
      </c>
      <c r="F29" s="671" t="s">
        <v>391</v>
      </c>
      <c r="G29" s="168" t="s">
        <v>368</v>
      </c>
      <c r="H29" s="168" t="s">
        <v>51</v>
      </c>
      <c r="I29" s="168">
        <v>1</v>
      </c>
      <c r="J29" s="588" t="s">
        <v>393</v>
      </c>
      <c r="K29" s="588" t="s">
        <v>389</v>
      </c>
      <c r="L29" s="588"/>
      <c r="M29" s="633">
        <v>30000</v>
      </c>
      <c r="N29" s="588"/>
      <c r="O29" s="633">
        <v>30000</v>
      </c>
      <c r="P29" s="588"/>
      <c r="Q29" s="588" t="s">
        <v>364</v>
      </c>
      <c r="R29" s="588" t="s">
        <v>365</v>
      </c>
    </row>
    <row r="30" spans="1:18" s="316" customFormat="1" ht="110.25" customHeight="1" x14ac:dyDescent="0.35">
      <c r="A30" s="919"/>
      <c r="B30" s="919"/>
      <c r="C30" s="919"/>
      <c r="D30" s="919"/>
      <c r="E30" s="920"/>
      <c r="F30" s="920"/>
      <c r="G30" s="168" t="s">
        <v>1206</v>
      </c>
      <c r="H30" s="168" t="s">
        <v>50</v>
      </c>
      <c r="I30" s="168">
        <v>500</v>
      </c>
      <c r="J30" s="919"/>
      <c r="K30" s="919"/>
      <c r="L30" s="919"/>
      <c r="M30" s="919"/>
      <c r="N30" s="919"/>
      <c r="O30" s="919"/>
      <c r="P30" s="919"/>
      <c r="Q30" s="919"/>
      <c r="R30" s="919"/>
    </row>
    <row r="31" spans="1:18" s="316" customFormat="1" ht="31.5" customHeight="1" x14ac:dyDescent="0.35">
      <c r="A31" s="922" t="s">
        <v>1208</v>
      </c>
      <c r="B31" s="923"/>
      <c r="C31" s="923"/>
      <c r="D31" s="923"/>
      <c r="E31" s="923"/>
      <c r="F31" s="923"/>
      <c r="G31" s="923"/>
      <c r="H31" s="923"/>
      <c r="I31" s="923"/>
      <c r="J31" s="923"/>
      <c r="K31" s="923"/>
      <c r="L31" s="923"/>
      <c r="M31" s="923"/>
      <c r="N31" s="923"/>
      <c r="O31" s="923"/>
      <c r="P31" s="923"/>
      <c r="Q31" s="923"/>
      <c r="R31" s="923"/>
    </row>
    <row r="32" spans="1:18" s="316" customFormat="1" ht="216.75" customHeight="1" x14ac:dyDescent="0.35">
      <c r="A32" s="196">
        <v>9</v>
      </c>
      <c r="B32" s="196">
        <v>1</v>
      </c>
      <c r="C32" s="196">
        <v>4</v>
      </c>
      <c r="D32" s="196">
        <v>5</v>
      </c>
      <c r="E32" s="226" t="s">
        <v>394</v>
      </c>
      <c r="F32" s="226" t="s">
        <v>395</v>
      </c>
      <c r="G32" s="196" t="s">
        <v>368</v>
      </c>
      <c r="H32" s="196" t="s">
        <v>392</v>
      </c>
      <c r="I32" s="196" t="s">
        <v>396</v>
      </c>
      <c r="J32" s="196" t="s">
        <v>397</v>
      </c>
      <c r="K32" s="196" t="s">
        <v>389</v>
      </c>
      <c r="L32" s="29"/>
      <c r="M32" s="303">
        <v>30000</v>
      </c>
      <c r="N32" s="29"/>
      <c r="O32" s="303">
        <v>30000</v>
      </c>
      <c r="P32" s="29"/>
      <c r="Q32" s="196" t="s">
        <v>364</v>
      </c>
      <c r="R32" s="196" t="s">
        <v>365</v>
      </c>
    </row>
    <row r="33" spans="1:18" s="316" customFormat="1" ht="143.25" customHeight="1" x14ac:dyDescent="0.35">
      <c r="A33" s="588">
        <v>9</v>
      </c>
      <c r="B33" s="588">
        <v>1</v>
      </c>
      <c r="C33" s="588">
        <v>4</v>
      </c>
      <c r="D33" s="588">
        <v>5</v>
      </c>
      <c r="E33" s="671" t="s">
        <v>394</v>
      </c>
      <c r="F33" s="671" t="s">
        <v>395</v>
      </c>
      <c r="G33" s="168" t="s">
        <v>368</v>
      </c>
      <c r="H33" s="168" t="s">
        <v>51</v>
      </c>
      <c r="I33" s="168">
        <v>1</v>
      </c>
      <c r="J33" s="588" t="s">
        <v>397</v>
      </c>
      <c r="K33" s="588" t="s">
        <v>389</v>
      </c>
      <c r="L33" s="588"/>
      <c r="M33" s="633">
        <v>30000</v>
      </c>
      <c r="N33" s="588"/>
      <c r="O33" s="633">
        <v>30000</v>
      </c>
      <c r="P33" s="588"/>
      <c r="Q33" s="588" t="s">
        <v>364</v>
      </c>
      <c r="R33" s="588" t="s">
        <v>365</v>
      </c>
    </row>
    <row r="34" spans="1:18" s="316" customFormat="1" ht="82.5" customHeight="1" x14ac:dyDescent="0.35">
      <c r="A34" s="918"/>
      <c r="B34" s="918"/>
      <c r="C34" s="918"/>
      <c r="D34" s="918"/>
      <c r="E34" s="926"/>
      <c r="F34" s="926"/>
      <c r="G34" s="168" t="s">
        <v>1206</v>
      </c>
      <c r="H34" s="168" t="s">
        <v>50</v>
      </c>
      <c r="I34" s="168">
        <v>200</v>
      </c>
      <c r="J34" s="918"/>
      <c r="K34" s="918"/>
      <c r="L34" s="918"/>
      <c r="M34" s="918"/>
      <c r="N34" s="918"/>
      <c r="O34" s="918"/>
      <c r="P34" s="918"/>
      <c r="Q34" s="918"/>
      <c r="R34" s="918"/>
    </row>
    <row r="35" spans="1:18" s="316" customFormat="1" ht="22.5" customHeight="1" x14ac:dyDescent="0.35">
      <c r="A35" s="922" t="s">
        <v>1208</v>
      </c>
      <c r="B35" s="922"/>
      <c r="C35" s="922"/>
      <c r="D35" s="922"/>
      <c r="E35" s="922"/>
      <c r="F35" s="922"/>
      <c r="G35" s="922"/>
      <c r="H35" s="922"/>
      <c r="I35" s="922"/>
      <c r="J35" s="922"/>
      <c r="K35" s="922"/>
      <c r="L35" s="922"/>
      <c r="M35" s="922"/>
      <c r="N35" s="922"/>
      <c r="O35" s="922"/>
      <c r="P35" s="922"/>
      <c r="Q35" s="922"/>
      <c r="R35" s="922"/>
    </row>
    <row r="36" spans="1:18" s="310" customFormat="1" ht="294.64999999999998" customHeight="1" x14ac:dyDescent="0.35">
      <c r="A36" s="196">
        <v>10</v>
      </c>
      <c r="B36" s="196">
        <v>1</v>
      </c>
      <c r="C36" s="196">
        <v>4</v>
      </c>
      <c r="D36" s="196">
        <v>5</v>
      </c>
      <c r="E36" s="226" t="s">
        <v>398</v>
      </c>
      <c r="F36" s="196" t="s">
        <v>399</v>
      </c>
      <c r="G36" s="196" t="s">
        <v>400</v>
      </c>
      <c r="H36" s="196" t="s">
        <v>39</v>
      </c>
      <c r="I36" s="196">
        <v>100</v>
      </c>
      <c r="J36" s="196" t="s">
        <v>401</v>
      </c>
      <c r="K36" s="196" t="s">
        <v>402</v>
      </c>
      <c r="L36" s="196"/>
      <c r="M36" s="303">
        <v>12000</v>
      </c>
      <c r="N36" s="196"/>
      <c r="O36" s="303">
        <v>12000</v>
      </c>
      <c r="P36" s="196"/>
      <c r="Q36" s="196" t="s">
        <v>364</v>
      </c>
      <c r="R36" s="196" t="s">
        <v>365</v>
      </c>
    </row>
    <row r="37" spans="1:18" s="310" customFormat="1" ht="216" customHeight="1" x14ac:dyDescent="0.35">
      <c r="A37" s="196">
        <v>11</v>
      </c>
      <c r="B37" s="196">
        <v>1</v>
      </c>
      <c r="C37" s="196">
        <v>4</v>
      </c>
      <c r="D37" s="196">
        <v>2</v>
      </c>
      <c r="E37" s="226" t="s">
        <v>403</v>
      </c>
      <c r="F37" s="196" t="s">
        <v>404</v>
      </c>
      <c r="G37" s="196" t="s">
        <v>44</v>
      </c>
      <c r="H37" s="196" t="s">
        <v>39</v>
      </c>
      <c r="I37" s="196">
        <v>100</v>
      </c>
      <c r="J37" s="196" t="s">
        <v>405</v>
      </c>
      <c r="K37" s="196" t="s">
        <v>327</v>
      </c>
      <c r="L37" s="196"/>
      <c r="M37" s="303">
        <v>30000</v>
      </c>
      <c r="N37" s="196"/>
      <c r="O37" s="303">
        <v>30000</v>
      </c>
      <c r="P37" s="196"/>
      <c r="Q37" s="196" t="s">
        <v>364</v>
      </c>
      <c r="R37" s="196" t="s">
        <v>365</v>
      </c>
    </row>
    <row r="38" spans="1:18" s="310" customFormat="1" ht="30.75" customHeight="1" x14ac:dyDescent="0.35">
      <c r="A38" s="588">
        <v>11</v>
      </c>
      <c r="B38" s="588">
        <v>1</v>
      </c>
      <c r="C38" s="588">
        <v>4</v>
      </c>
      <c r="D38" s="588">
        <v>2</v>
      </c>
      <c r="E38" s="671" t="s">
        <v>403</v>
      </c>
      <c r="F38" s="588" t="s">
        <v>404</v>
      </c>
      <c r="G38" s="588" t="s">
        <v>44</v>
      </c>
      <c r="H38" s="168" t="s">
        <v>1212</v>
      </c>
      <c r="I38" s="168">
        <v>2</v>
      </c>
      <c r="J38" s="588" t="s">
        <v>405</v>
      </c>
      <c r="K38" s="588" t="s">
        <v>327</v>
      </c>
      <c r="L38" s="588"/>
      <c r="M38" s="924">
        <v>30000</v>
      </c>
      <c r="N38" s="588"/>
      <c r="O38" s="924">
        <v>30000</v>
      </c>
      <c r="P38" s="588"/>
      <c r="Q38" s="588" t="s">
        <v>364</v>
      </c>
      <c r="R38" s="588" t="s">
        <v>365</v>
      </c>
    </row>
    <row r="39" spans="1:18" s="310" customFormat="1" ht="29.25" customHeight="1" x14ac:dyDescent="0.35">
      <c r="A39" s="919"/>
      <c r="B39" s="919"/>
      <c r="C39" s="919"/>
      <c r="D39" s="919"/>
      <c r="E39" s="920"/>
      <c r="F39" s="919"/>
      <c r="G39" s="919"/>
      <c r="H39" s="168" t="s">
        <v>170</v>
      </c>
      <c r="I39" s="168" t="s">
        <v>1213</v>
      </c>
      <c r="J39" s="919"/>
      <c r="K39" s="919"/>
      <c r="L39" s="919"/>
      <c r="M39" s="925"/>
      <c r="N39" s="919"/>
      <c r="O39" s="925"/>
      <c r="P39" s="919"/>
      <c r="Q39" s="919"/>
      <c r="R39" s="919"/>
    </row>
    <row r="40" spans="1:18" s="310" customFormat="1" ht="28.5" customHeight="1" x14ac:dyDescent="0.35">
      <c r="A40" s="919"/>
      <c r="B40" s="919"/>
      <c r="C40" s="919"/>
      <c r="D40" s="919"/>
      <c r="E40" s="920"/>
      <c r="F40" s="919"/>
      <c r="G40" s="168" t="s">
        <v>1214</v>
      </c>
      <c r="H40" s="168" t="s">
        <v>1215</v>
      </c>
      <c r="I40" s="168">
        <v>2</v>
      </c>
      <c r="J40" s="919"/>
      <c r="K40" s="919"/>
      <c r="L40" s="919"/>
      <c r="M40" s="925"/>
      <c r="N40" s="919"/>
      <c r="O40" s="925"/>
      <c r="P40" s="919"/>
      <c r="Q40" s="919"/>
      <c r="R40" s="919"/>
    </row>
    <row r="41" spans="1:18" s="310" customFormat="1" ht="84.75" customHeight="1" x14ac:dyDescent="0.35">
      <c r="A41" s="919"/>
      <c r="B41" s="919"/>
      <c r="C41" s="919"/>
      <c r="D41" s="919"/>
      <c r="E41" s="920"/>
      <c r="F41" s="919"/>
      <c r="G41" s="168" t="s">
        <v>368</v>
      </c>
      <c r="H41" s="168" t="s">
        <v>51</v>
      </c>
      <c r="I41" s="168">
        <v>1</v>
      </c>
      <c r="J41" s="919"/>
      <c r="K41" s="919"/>
      <c r="L41" s="919"/>
      <c r="M41" s="925"/>
      <c r="N41" s="919"/>
      <c r="O41" s="925"/>
      <c r="P41" s="919"/>
      <c r="Q41" s="919"/>
      <c r="R41" s="919"/>
    </row>
    <row r="42" spans="1:18" s="310" customFormat="1" ht="29.25" customHeight="1" x14ac:dyDescent="0.35">
      <c r="A42" s="766" t="s">
        <v>1517</v>
      </c>
      <c r="B42" s="766"/>
      <c r="C42" s="766"/>
      <c r="D42" s="766"/>
      <c r="E42" s="766"/>
      <c r="F42" s="766"/>
      <c r="G42" s="766"/>
      <c r="H42" s="766"/>
      <c r="I42" s="766"/>
      <c r="J42" s="766"/>
      <c r="K42" s="766"/>
      <c r="L42" s="766"/>
      <c r="M42" s="766"/>
      <c r="N42" s="766"/>
      <c r="O42" s="766"/>
      <c r="P42" s="766"/>
      <c r="Q42" s="766"/>
      <c r="R42" s="766"/>
    </row>
    <row r="43" spans="1:18" s="310" customFormat="1" ht="215.25" customHeight="1" x14ac:dyDescent="0.35">
      <c r="A43" s="585">
        <v>12</v>
      </c>
      <c r="B43" s="585">
        <v>1</v>
      </c>
      <c r="C43" s="585">
        <v>4</v>
      </c>
      <c r="D43" s="585">
        <v>2</v>
      </c>
      <c r="E43" s="585" t="s">
        <v>406</v>
      </c>
      <c r="F43" s="585" t="s">
        <v>407</v>
      </c>
      <c r="G43" s="585" t="s">
        <v>408</v>
      </c>
      <c r="H43" s="196" t="s">
        <v>53</v>
      </c>
      <c r="I43" s="196">
        <v>6</v>
      </c>
      <c r="J43" s="585" t="s">
        <v>409</v>
      </c>
      <c r="K43" s="585" t="s">
        <v>327</v>
      </c>
      <c r="L43" s="585"/>
      <c r="M43" s="927">
        <v>30000</v>
      </c>
      <c r="N43" s="585"/>
      <c r="O43" s="930">
        <v>30000</v>
      </c>
      <c r="P43" s="585"/>
      <c r="Q43" s="585" t="s">
        <v>364</v>
      </c>
      <c r="R43" s="585" t="s">
        <v>365</v>
      </c>
    </row>
    <row r="44" spans="1:18" s="310" customFormat="1" ht="41.25" customHeight="1" x14ac:dyDescent="0.35">
      <c r="A44" s="585"/>
      <c r="B44" s="585"/>
      <c r="C44" s="585"/>
      <c r="D44" s="585"/>
      <c r="E44" s="585"/>
      <c r="F44" s="585"/>
      <c r="G44" s="585"/>
      <c r="H44" s="196" t="s">
        <v>39</v>
      </c>
      <c r="I44" s="196" t="s">
        <v>410</v>
      </c>
      <c r="J44" s="918"/>
      <c r="K44" s="918"/>
      <c r="L44" s="918"/>
      <c r="M44" s="928"/>
      <c r="N44" s="918"/>
      <c r="O44" s="931"/>
      <c r="P44" s="918"/>
      <c r="Q44" s="918"/>
      <c r="R44" s="918"/>
    </row>
    <row r="45" spans="1:18" s="310" customFormat="1" ht="36.75" customHeight="1" x14ac:dyDescent="0.35">
      <c r="A45" s="585"/>
      <c r="B45" s="585"/>
      <c r="C45" s="585"/>
      <c r="D45" s="585"/>
      <c r="E45" s="585"/>
      <c r="F45" s="585"/>
      <c r="G45" s="196" t="s">
        <v>354</v>
      </c>
      <c r="H45" s="196" t="s">
        <v>41</v>
      </c>
      <c r="I45" s="196">
        <v>1</v>
      </c>
      <c r="J45" s="918"/>
      <c r="K45" s="918"/>
      <c r="L45" s="918"/>
      <c r="M45" s="929"/>
      <c r="N45" s="918"/>
      <c r="O45" s="931"/>
      <c r="P45" s="918"/>
      <c r="Q45" s="918"/>
      <c r="R45" s="918"/>
    </row>
    <row r="46" spans="1:18" s="310" customFormat="1" ht="36.75" customHeight="1" x14ac:dyDescent="0.35">
      <c r="A46" s="595">
        <v>12</v>
      </c>
      <c r="B46" s="595">
        <v>1</v>
      </c>
      <c r="C46" s="595">
        <v>4</v>
      </c>
      <c r="D46" s="595">
        <v>2</v>
      </c>
      <c r="E46" s="595" t="s">
        <v>406</v>
      </c>
      <c r="F46" s="595" t="s">
        <v>407</v>
      </c>
      <c r="G46" s="595" t="s">
        <v>408</v>
      </c>
      <c r="H46" s="541" t="s">
        <v>53</v>
      </c>
      <c r="I46" s="542">
        <v>3</v>
      </c>
      <c r="J46" s="595" t="s">
        <v>409</v>
      </c>
      <c r="K46" s="595" t="s">
        <v>327</v>
      </c>
      <c r="L46" s="595"/>
      <c r="M46" s="932">
        <v>10000</v>
      </c>
      <c r="N46" s="595"/>
      <c r="O46" s="932">
        <v>10000</v>
      </c>
      <c r="P46" s="595"/>
      <c r="Q46" s="595" t="s">
        <v>364</v>
      </c>
      <c r="R46" s="595" t="s">
        <v>365</v>
      </c>
    </row>
    <row r="47" spans="1:18" s="310" customFormat="1" ht="36.75" customHeight="1" x14ac:dyDescent="0.35">
      <c r="A47" s="596"/>
      <c r="B47" s="596"/>
      <c r="C47" s="596"/>
      <c r="D47" s="596"/>
      <c r="E47" s="596"/>
      <c r="F47" s="596"/>
      <c r="G47" s="597"/>
      <c r="H47" s="541" t="s">
        <v>39</v>
      </c>
      <c r="I47" s="541" t="s">
        <v>1216</v>
      </c>
      <c r="J47" s="898"/>
      <c r="K47" s="898"/>
      <c r="L47" s="898"/>
      <c r="M47" s="623"/>
      <c r="N47" s="898"/>
      <c r="O47" s="623"/>
      <c r="P47" s="898"/>
      <c r="Q47" s="898"/>
      <c r="R47" s="898"/>
    </row>
    <row r="48" spans="1:18" s="310" customFormat="1" ht="168.75" customHeight="1" x14ac:dyDescent="0.35">
      <c r="A48" s="597"/>
      <c r="B48" s="597"/>
      <c r="C48" s="597"/>
      <c r="D48" s="597"/>
      <c r="E48" s="597"/>
      <c r="F48" s="597"/>
      <c r="G48" s="541" t="s">
        <v>354</v>
      </c>
      <c r="H48" s="541" t="s">
        <v>41</v>
      </c>
      <c r="I48" s="541">
        <v>1</v>
      </c>
      <c r="J48" s="899"/>
      <c r="K48" s="899"/>
      <c r="L48" s="899"/>
      <c r="M48" s="636"/>
      <c r="N48" s="899"/>
      <c r="O48" s="636"/>
      <c r="P48" s="899"/>
      <c r="Q48" s="899"/>
      <c r="R48" s="899"/>
    </row>
    <row r="49" spans="1:18" s="310" customFormat="1" ht="47.5" customHeight="1" x14ac:dyDescent="0.35">
      <c r="A49" s="722" t="s">
        <v>1591</v>
      </c>
      <c r="B49" s="909"/>
      <c r="C49" s="909"/>
      <c r="D49" s="909"/>
      <c r="E49" s="909"/>
      <c r="F49" s="909"/>
      <c r="G49" s="909"/>
      <c r="H49" s="909"/>
      <c r="I49" s="909"/>
      <c r="J49" s="909"/>
      <c r="K49" s="909"/>
      <c r="L49" s="909"/>
      <c r="M49" s="909"/>
      <c r="N49" s="909"/>
      <c r="O49" s="909"/>
      <c r="P49" s="909"/>
      <c r="Q49" s="909"/>
      <c r="R49" s="910"/>
    </row>
    <row r="50" spans="1:18" s="310" customFormat="1" ht="44.25" customHeight="1" x14ac:dyDescent="0.35">
      <c r="A50" s="585">
        <v>13</v>
      </c>
      <c r="B50" s="585">
        <v>1</v>
      </c>
      <c r="C50" s="585">
        <v>4</v>
      </c>
      <c r="D50" s="585">
        <v>5</v>
      </c>
      <c r="E50" s="585" t="s">
        <v>411</v>
      </c>
      <c r="F50" s="585" t="s">
        <v>412</v>
      </c>
      <c r="G50" s="196" t="s">
        <v>42</v>
      </c>
      <c r="H50" s="196" t="s">
        <v>39</v>
      </c>
      <c r="I50" s="196">
        <v>20</v>
      </c>
      <c r="J50" s="585" t="s">
        <v>413</v>
      </c>
      <c r="K50" s="585" t="s">
        <v>327</v>
      </c>
      <c r="L50" s="585"/>
      <c r="M50" s="930">
        <v>90000</v>
      </c>
      <c r="N50" s="585"/>
      <c r="O50" s="930">
        <v>90000</v>
      </c>
      <c r="P50" s="585"/>
      <c r="Q50" s="585" t="s">
        <v>364</v>
      </c>
      <c r="R50" s="585" t="s">
        <v>365</v>
      </c>
    </row>
    <row r="51" spans="1:18" s="310" customFormat="1" ht="43.5" customHeight="1" x14ac:dyDescent="0.35">
      <c r="A51" s="918"/>
      <c r="B51" s="918"/>
      <c r="C51" s="918"/>
      <c r="D51" s="918"/>
      <c r="E51" s="918"/>
      <c r="F51" s="918"/>
      <c r="G51" s="196" t="s">
        <v>44</v>
      </c>
      <c r="H51" s="196" t="s">
        <v>39</v>
      </c>
      <c r="I51" s="196">
        <v>40</v>
      </c>
      <c r="J51" s="918"/>
      <c r="K51" s="918"/>
      <c r="L51" s="918"/>
      <c r="M51" s="931"/>
      <c r="N51" s="918"/>
      <c r="O51" s="931"/>
      <c r="P51" s="918"/>
      <c r="Q51" s="918"/>
      <c r="R51" s="918"/>
    </row>
    <row r="52" spans="1:18" s="310" customFormat="1" ht="46.5" customHeight="1" x14ac:dyDescent="0.35">
      <c r="A52" s="918"/>
      <c r="B52" s="918"/>
      <c r="C52" s="918"/>
      <c r="D52" s="918"/>
      <c r="E52" s="918"/>
      <c r="F52" s="918"/>
      <c r="G52" s="196" t="s">
        <v>414</v>
      </c>
      <c r="H52" s="196" t="s">
        <v>415</v>
      </c>
      <c r="I52" s="196">
        <v>100</v>
      </c>
      <c r="J52" s="918"/>
      <c r="K52" s="918"/>
      <c r="L52" s="918"/>
      <c r="M52" s="931"/>
      <c r="N52" s="918"/>
      <c r="O52" s="931"/>
      <c r="P52" s="918"/>
      <c r="Q52" s="918"/>
      <c r="R52" s="918"/>
    </row>
    <row r="53" spans="1:18" s="310" customFormat="1" ht="48.75" customHeight="1" x14ac:dyDescent="0.35">
      <c r="A53" s="585">
        <v>14</v>
      </c>
      <c r="B53" s="585">
        <v>1</v>
      </c>
      <c r="C53" s="585">
        <v>4</v>
      </c>
      <c r="D53" s="585">
        <v>2</v>
      </c>
      <c r="E53" s="585" t="s">
        <v>416</v>
      </c>
      <c r="F53" s="585" t="s">
        <v>1518</v>
      </c>
      <c r="G53" s="585" t="s">
        <v>32</v>
      </c>
      <c r="H53" s="196" t="s">
        <v>45</v>
      </c>
      <c r="I53" s="196">
        <v>4</v>
      </c>
      <c r="J53" s="585" t="s">
        <v>417</v>
      </c>
      <c r="K53" s="585" t="s">
        <v>327</v>
      </c>
      <c r="L53" s="585"/>
      <c r="M53" s="930">
        <v>100000</v>
      </c>
      <c r="N53" s="585"/>
      <c r="O53" s="930">
        <v>100000</v>
      </c>
      <c r="P53" s="585"/>
      <c r="Q53" s="585" t="s">
        <v>364</v>
      </c>
      <c r="R53" s="585" t="s">
        <v>365</v>
      </c>
    </row>
    <row r="54" spans="1:18" s="310" customFormat="1" ht="49.5" customHeight="1" x14ac:dyDescent="0.35">
      <c r="A54" s="918"/>
      <c r="B54" s="918"/>
      <c r="C54" s="918"/>
      <c r="D54" s="918"/>
      <c r="E54" s="918"/>
      <c r="F54" s="918"/>
      <c r="G54" s="918"/>
      <c r="H54" s="196" t="s">
        <v>39</v>
      </c>
      <c r="I54" s="196">
        <v>100</v>
      </c>
      <c r="J54" s="918"/>
      <c r="K54" s="918"/>
      <c r="L54" s="918"/>
      <c r="M54" s="931"/>
      <c r="N54" s="918"/>
      <c r="O54" s="931"/>
      <c r="P54" s="918"/>
      <c r="Q54" s="918"/>
      <c r="R54" s="918"/>
    </row>
    <row r="55" spans="1:18" s="310" customFormat="1" ht="47.25" customHeight="1" x14ac:dyDescent="0.35">
      <c r="A55" s="918"/>
      <c r="B55" s="918"/>
      <c r="C55" s="918"/>
      <c r="D55" s="918"/>
      <c r="E55" s="918"/>
      <c r="F55" s="918"/>
      <c r="G55" s="196" t="s">
        <v>161</v>
      </c>
      <c r="H55" s="196" t="s">
        <v>123</v>
      </c>
      <c r="I55" s="196">
        <v>1</v>
      </c>
      <c r="J55" s="918"/>
      <c r="K55" s="918"/>
      <c r="L55" s="918"/>
      <c r="M55" s="931"/>
      <c r="N55" s="918"/>
      <c r="O55" s="931"/>
      <c r="P55" s="918"/>
      <c r="Q55" s="918"/>
      <c r="R55" s="918"/>
    </row>
    <row r="56" spans="1:18" s="310" customFormat="1" ht="48" customHeight="1" x14ac:dyDescent="0.35">
      <c r="A56" s="918"/>
      <c r="B56" s="918"/>
      <c r="C56" s="918"/>
      <c r="D56" s="918"/>
      <c r="E56" s="918"/>
      <c r="F56" s="918"/>
      <c r="G56" s="196" t="s">
        <v>418</v>
      </c>
      <c r="H56" s="196" t="s">
        <v>123</v>
      </c>
      <c r="I56" s="196">
        <v>1</v>
      </c>
      <c r="J56" s="918"/>
      <c r="K56" s="918"/>
      <c r="L56" s="918"/>
      <c r="M56" s="931"/>
      <c r="N56" s="918"/>
      <c r="O56" s="931"/>
      <c r="P56" s="918"/>
      <c r="Q56" s="918"/>
      <c r="R56" s="918"/>
    </row>
    <row r="57" spans="1:18" s="310" customFormat="1" ht="37.5" customHeight="1" x14ac:dyDescent="0.35">
      <c r="A57" s="918"/>
      <c r="B57" s="918"/>
      <c r="C57" s="918"/>
      <c r="D57" s="918"/>
      <c r="E57" s="918"/>
      <c r="F57" s="918"/>
      <c r="G57" s="196" t="s">
        <v>419</v>
      </c>
      <c r="H57" s="196" t="s">
        <v>50</v>
      </c>
      <c r="I57" s="196">
        <v>100</v>
      </c>
      <c r="J57" s="918"/>
      <c r="K57" s="918"/>
      <c r="L57" s="918"/>
      <c r="M57" s="931"/>
      <c r="N57" s="918"/>
      <c r="O57" s="931"/>
      <c r="P57" s="918"/>
      <c r="Q57" s="918"/>
      <c r="R57" s="918"/>
    </row>
    <row r="58" spans="1:18" s="310" customFormat="1" ht="39.75" customHeight="1" x14ac:dyDescent="0.35">
      <c r="A58" s="918"/>
      <c r="B58" s="918"/>
      <c r="C58" s="918"/>
      <c r="D58" s="918"/>
      <c r="E58" s="918"/>
      <c r="F58" s="918"/>
      <c r="G58" s="196" t="s">
        <v>177</v>
      </c>
      <c r="H58" s="196" t="s">
        <v>420</v>
      </c>
      <c r="I58" s="196">
        <v>8</v>
      </c>
      <c r="J58" s="918"/>
      <c r="K58" s="918"/>
      <c r="L58" s="918"/>
      <c r="M58" s="931"/>
      <c r="N58" s="918"/>
      <c r="O58" s="931"/>
      <c r="P58" s="918"/>
      <c r="Q58" s="918"/>
      <c r="R58" s="918"/>
    </row>
    <row r="59" spans="1:18" s="310" customFormat="1" ht="50.25" customHeight="1" x14ac:dyDescent="0.35">
      <c r="A59" s="588">
        <v>14</v>
      </c>
      <c r="B59" s="588">
        <v>1</v>
      </c>
      <c r="C59" s="588">
        <v>4</v>
      </c>
      <c r="D59" s="588">
        <v>2</v>
      </c>
      <c r="E59" s="588" t="s">
        <v>416</v>
      </c>
      <c r="F59" s="588" t="s">
        <v>1518</v>
      </c>
      <c r="G59" s="627" t="s">
        <v>32</v>
      </c>
      <c r="H59" s="153" t="s">
        <v>45</v>
      </c>
      <c r="I59" s="168">
        <v>3</v>
      </c>
      <c r="J59" s="588" t="s">
        <v>417</v>
      </c>
      <c r="K59" s="588" t="s">
        <v>327</v>
      </c>
      <c r="L59" s="588"/>
      <c r="M59" s="924">
        <v>100000</v>
      </c>
      <c r="N59" s="588"/>
      <c r="O59" s="924">
        <v>100000</v>
      </c>
      <c r="P59" s="588"/>
      <c r="Q59" s="588" t="s">
        <v>364</v>
      </c>
      <c r="R59" s="588" t="s">
        <v>365</v>
      </c>
    </row>
    <row r="60" spans="1:18" s="310" customFormat="1" ht="48" customHeight="1" x14ac:dyDescent="0.35">
      <c r="A60" s="919"/>
      <c r="B60" s="919"/>
      <c r="C60" s="919"/>
      <c r="D60" s="919"/>
      <c r="E60" s="919"/>
      <c r="F60" s="919"/>
      <c r="G60" s="627"/>
      <c r="H60" s="153" t="s">
        <v>39</v>
      </c>
      <c r="I60" s="168">
        <v>80</v>
      </c>
      <c r="J60" s="919"/>
      <c r="K60" s="919"/>
      <c r="L60" s="919"/>
      <c r="M60" s="925"/>
      <c r="N60" s="919"/>
      <c r="O60" s="925"/>
      <c r="P60" s="919"/>
      <c r="Q60" s="919"/>
      <c r="R60" s="919"/>
    </row>
    <row r="61" spans="1:18" s="310" customFormat="1" ht="52.5" customHeight="1" x14ac:dyDescent="0.35">
      <c r="A61" s="919"/>
      <c r="B61" s="919"/>
      <c r="C61" s="919"/>
      <c r="D61" s="919"/>
      <c r="E61" s="919"/>
      <c r="F61" s="919"/>
      <c r="G61" s="168" t="s">
        <v>161</v>
      </c>
      <c r="H61" s="153" t="s">
        <v>123</v>
      </c>
      <c r="I61" s="153">
        <v>1</v>
      </c>
      <c r="J61" s="919"/>
      <c r="K61" s="919"/>
      <c r="L61" s="919"/>
      <c r="M61" s="925"/>
      <c r="N61" s="919"/>
      <c r="O61" s="925"/>
      <c r="P61" s="919"/>
      <c r="Q61" s="919"/>
      <c r="R61" s="919"/>
    </row>
    <row r="62" spans="1:18" s="310" customFormat="1" ht="54" customHeight="1" x14ac:dyDescent="0.35">
      <c r="A62" s="919"/>
      <c r="B62" s="919"/>
      <c r="C62" s="919"/>
      <c r="D62" s="919"/>
      <c r="E62" s="919"/>
      <c r="F62" s="919"/>
      <c r="G62" s="168" t="s">
        <v>418</v>
      </c>
      <c r="H62" s="153" t="s">
        <v>123</v>
      </c>
      <c r="I62" s="153">
        <v>1</v>
      </c>
      <c r="J62" s="919"/>
      <c r="K62" s="919"/>
      <c r="L62" s="919"/>
      <c r="M62" s="925"/>
      <c r="N62" s="919"/>
      <c r="O62" s="925"/>
      <c r="P62" s="919"/>
      <c r="Q62" s="919"/>
      <c r="R62" s="919"/>
    </row>
    <row r="63" spans="1:18" s="310" customFormat="1" ht="73.5" customHeight="1" x14ac:dyDescent="0.35">
      <c r="A63" s="919"/>
      <c r="B63" s="919"/>
      <c r="C63" s="919"/>
      <c r="D63" s="919"/>
      <c r="E63" s="919"/>
      <c r="F63" s="919"/>
      <c r="G63" s="168" t="s">
        <v>419</v>
      </c>
      <c r="H63" s="153" t="s">
        <v>50</v>
      </c>
      <c r="I63" s="168">
        <v>500</v>
      </c>
      <c r="J63" s="919"/>
      <c r="K63" s="919"/>
      <c r="L63" s="919"/>
      <c r="M63" s="925"/>
      <c r="N63" s="919"/>
      <c r="O63" s="925"/>
      <c r="P63" s="919"/>
      <c r="Q63" s="919"/>
      <c r="R63" s="919"/>
    </row>
    <row r="64" spans="1:18" s="310" customFormat="1" ht="30.75" customHeight="1" x14ac:dyDescent="0.35">
      <c r="A64" s="922" t="s">
        <v>1217</v>
      </c>
      <c r="B64" s="923"/>
      <c r="C64" s="923"/>
      <c r="D64" s="923"/>
      <c r="E64" s="923"/>
      <c r="F64" s="923"/>
      <c r="G64" s="923"/>
      <c r="H64" s="923"/>
      <c r="I64" s="923"/>
      <c r="J64" s="923"/>
      <c r="K64" s="923"/>
      <c r="L64" s="923"/>
      <c r="M64" s="923"/>
      <c r="N64" s="923"/>
      <c r="O64" s="923"/>
      <c r="P64" s="923"/>
      <c r="Q64" s="923"/>
      <c r="R64" s="923"/>
    </row>
    <row r="65" spans="1:18" x14ac:dyDescent="0.35">
      <c r="A65" s="57"/>
      <c r="B65" s="57"/>
      <c r="C65" s="57"/>
      <c r="D65" s="57"/>
      <c r="E65" s="57"/>
      <c r="F65" s="57"/>
      <c r="G65" s="57"/>
      <c r="H65" s="57"/>
      <c r="I65" s="57"/>
      <c r="J65" s="57"/>
      <c r="K65" s="57"/>
      <c r="L65" s="57"/>
      <c r="M65" s="57"/>
      <c r="N65" s="57"/>
      <c r="O65" s="57"/>
      <c r="Q65" s="57"/>
      <c r="R65" s="57"/>
    </row>
    <row r="66" spans="1:18" x14ac:dyDescent="0.35">
      <c r="A66" s="57"/>
      <c r="B66" s="57"/>
      <c r="C66" s="57"/>
      <c r="D66" s="57"/>
      <c r="E66" s="57"/>
      <c r="F66" s="57"/>
      <c r="G66" s="57"/>
      <c r="H66" s="57"/>
      <c r="I66" s="57"/>
      <c r="J66" s="57"/>
      <c r="K66" s="57"/>
      <c r="L66" s="933"/>
      <c r="M66" s="933" t="s">
        <v>202</v>
      </c>
      <c r="N66" s="933"/>
      <c r="O66" s="933"/>
      <c r="Q66" s="311"/>
      <c r="R66" s="57"/>
    </row>
    <row r="67" spans="1:18" x14ac:dyDescent="0.35">
      <c r="A67" s="57"/>
      <c r="B67" s="57"/>
      <c r="C67" s="57"/>
      <c r="D67" s="57"/>
      <c r="E67" s="57"/>
      <c r="F67" s="57"/>
      <c r="G67" s="57"/>
      <c r="H67" s="57"/>
      <c r="I67" s="57"/>
      <c r="J67" s="57"/>
      <c r="K67" s="57"/>
      <c r="L67" s="934"/>
      <c r="M67" s="312" t="s">
        <v>33</v>
      </c>
      <c r="N67" s="933" t="s">
        <v>34</v>
      </c>
      <c r="O67" s="934"/>
      <c r="Q67" s="311"/>
      <c r="R67" s="57"/>
    </row>
    <row r="68" spans="1:18" x14ac:dyDescent="0.35">
      <c r="A68" s="57"/>
      <c r="B68" s="57"/>
      <c r="C68" s="57"/>
      <c r="D68" s="57"/>
      <c r="E68" s="57"/>
      <c r="F68" s="57"/>
      <c r="G68" s="57"/>
      <c r="H68" s="57"/>
      <c r="I68" s="57"/>
      <c r="J68" s="57"/>
      <c r="K68" s="57"/>
      <c r="L68" s="934"/>
      <c r="M68" s="312"/>
      <c r="N68" s="312">
        <v>2020</v>
      </c>
      <c r="O68" s="312">
        <v>2021</v>
      </c>
      <c r="Q68" s="311"/>
      <c r="R68" s="57"/>
    </row>
    <row r="69" spans="1:18" x14ac:dyDescent="0.35">
      <c r="L69" s="313" t="s">
        <v>316</v>
      </c>
      <c r="M69" s="314">
        <v>14</v>
      </c>
      <c r="N69" s="109">
        <f>O7+O10+O11+O18+O22+O26+O27+O28+O33+O36+O37+O43+O50+O53</f>
        <v>549000</v>
      </c>
      <c r="O69" s="315">
        <v>0</v>
      </c>
      <c r="Q69" s="316"/>
    </row>
    <row r="70" spans="1:18" x14ac:dyDescent="0.35">
      <c r="L70" s="317" t="s">
        <v>317</v>
      </c>
      <c r="M70" s="172">
        <v>14</v>
      </c>
      <c r="N70" s="109">
        <f>M8+M10+M14+M19+M23+M26+M27+M29+M33+M36+M38+M46+M50+M59</f>
        <v>459000</v>
      </c>
      <c r="O70" s="305">
        <f>P8</f>
        <v>70000</v>
      </c>
      <c r="Q70" s="316"/>
    </row>
    <row r="71" spans="1:18" x14ac:dyDescent="0.35">
      <c r="N71" s="322"/>
      <c r="Q71" s="316"/>
    </row>
    <row r="72" spans="1:18" x14ac:dyDescent="0.35">
      <c r="Q72" s="316"/>
    </row>
  </sheetData>
  <mergeCells count="214">
    <mergeCell ref="R59:R63"/>
    <mergeCell ref="A64:R64"/>
    <mergeCell ref="L66:L68"/>
    <mergeCell ref="M66:O66"/>
    <mergeCell ref="N67:O67"/>
    <mergeCell ref="R53:R58"/>
    <mergeCell ref="A59:A63"/>
    <mergeCell ref="B59:B63"/>
    <mergeCell ref="C59:C63"/>
    <mergeCell ref="D59:D63"/>
    <mergeCell ref="E59:E63"/>
    <mergeCell ref="F59:F63"/>
    <mergeCell ref="G59:G60"/>
    <mergeCell ref="J59:J63"/>
    <mergeCell ref="K59:K63"/>
    <mergeCell ref="L59:L63"/>
    <mergeCell ref="M59:M63"/>
    <mergeCell ref="N59:N63"/>
    <mergeCell ref="O59:O63"/>
    <mergeCell ref="P59:P63"/>
    <mergeCell ref="Q59:Q63"/>
    <mergeCell ref="M53:M58"/>
    <mergeCell ref="N53:N58"/>
    <mergeCell ref="O53:O58"/>
    <mergeCell ref="P53:P58"/>
    <mergeCell ref="Q53:Q58"/>
    <mergeCell ref="F53:F58"/>
    <mergeCell ref="G53:G54"/>
    <mergeCell ref="J53:J58"/>
    <mergeCell ref="K53:K58"/>
    <mergeCell ref="L53:L58"/>
    <mergeCell ref="A53:A58"/>
    <mergeCell ref="B53:B58"/>
    <mergeCell ref="C53:C58"/>
    <mergeCell ref="D53:D58"/>
    <mergeCell ref="E53:E58"/>
    <mergeCell ref="R46:R48"/>
    <mergeCell ref="A49:R49"/>
    <mergeCell ref="N50:N52"/>
    <mergeCell ref="O50:O52"/>
    <mergeCell ref="P50:P52"/>
    <mergeCell ref="Q50:Q52"/>
    <mergeCell ref="R50:R52"/>
    <mergeCell ref="F50:F52"/>
    <mergeCell ref="J50:J52"/>
    <mergeCell ref="K50:K52"/>
    <mergeCell ref="L50:L52"/>
    <mergeCell ref="M50:M52"/>
    <mergeCell ref="L46:L48"/>
    <mergeCell ref="M46:M48"/>
    <mergeCell ref="N46:N48"/>
    <mergeCell ref="A50:A52"/>
    <mergeCell ref="B50:B52"/>
    <mergeCell ref="C50:C52"/>
    <mergeCell ref="D50:D52"/>
    <mergeCell ref="E50:E52"/>
    <mergeCell ref="O46:O48"/>
    <mergeCell ref="A46:A48"/>
    <mergeCell ref="B46:B48"/>
    <mergeCell ref="C46:C48"/>
    <mergeCell ref="D46:D48"/>
    <mergeCell ref="E46:E48"/>
    <mergeCell ref="F46:F48"/>
    <mergeCell ref="G46:G47"/>
    <mergeCell ref="J46:J48"/>
    <mergeCell ref="K46:K48"/>
    <mergeCell ref="Q38:Q41"/>
    <mergeCell ref="P46:P48"/>
    <mergeCell ref="Q46:Q48"/>
    <mergeCell ref="R38:R41"/>
    <mergeCell ref="A42:R42"/>
    <mergeCell ref="A43:A45"/>
    <mergeCell ref="B43:B45"/>
    <mergeCell ref="C43:C45"/>
    <mergeCell ref="D43:D45"/>
    <mergeCell ref="E43:E45"/>
    <mergeCell ref="F43:F45"/>
    <mergeCell ref="G43:G44"/>
    <mergeCell ref="J43:J45"/>
    <mergeCell ref="K43:K45"/>
    <mergeCell ref="L43:L45"/>
    <mergeCell ref="M43:M45"/>
    <mergeCell ref="N43:N45"/>
    <mergeCell ref="O43:O45"/>
    <mergeCell ref="P43:P45"/>
    <mergeCell ref="Q43:Q45"/>
    <mergeCell ref="R43:R45"/>
    <mergeCell ref="R33:R34"/>
    <mergeCell ref="A35:R35"/>
    <mergeCell ref="A38:A41"/>
    <mergeCell ref="B38:B41"/>
    <mergeCell ref="C38:C41"/>
    <mergeCell ref="D38:D41"/>
    <mergeCell ref="E38:E41"/>
    <mergeCell ref="F38:F41"/>
    <mergeCell ref="G38:G39"/>
    <mergeCell ref="J38:J41"/>
    <mergeCell ref="K38:K41"/>
    <mergeCell ref="L38:L41"/>
    <mergeCell ref="M38:M41"/>
    <mergeCell ref="N38:N41"/>
    <mergeCell ref="O38:O41"/>
    <mergeCell ref="L33:L34"/>
    <mergeCell ref="M33:M34"/>
    <mergeCell ref="N33:N34"/>
    <mergeCell ref="O33:O34"/>
    <mergeCell ref="P33:P34"/>
    <mergeCell ref="D33:D34"/>
    <mergeCell ref="E33:E34"/>
    <mergeCell ref="F33:F34"/>
    <mergeCell ref="P38:P41"/>
    <mergeCell ref="J33:J34"/>
    <mergeCell ref="K33:K34"/>
    <mergeCell ref="R23:R24"/>
    <mergeCell ref="A29:A30"/>
    <mergeCell ref="B29:B30"/>
    <mergeCell ref="C29:C30"/>
    <mergeCell ref="D29:D30"/>
    <mergeCell ref="E29:E30"/>
    <mergeCell ref="F29:F30"/>
    <mergeCell ref="J29:J30"/>
    <mergeCell ref="K29:K30"/>
    <mergeCell ref="L29:L30"/>
    <mergeCell ref="M29:M30"/>
    <mergeCell ref="N29:N30"/>
    <mergeCell ref="O29:O30"/>
    <mergeCell ref="P29:P30"/>
    <mergeCell ref="Q29:Q30"/>
    <mergeCell ref="R29:R30"/>
    <mergeCell ref="A25:R25"/>
    <mergeCell ref="A31:R31"/>
    <mergeCell ref="A33:A34"/>
    <mergeCell ref="B33:B34"/>
    <mergeCell ref="C33:C34"/>
    <mergeCell ref="Q33:Q34"/>
    <mergeCell ref="A14:A16"/>
    <mergeCell ref="B14:B16"/>
    <mergeCell ref="A21:Q21"/>
    <mergeCell ref="A23:A24"/>
    <mergeCell ref="B23:B24"/>
    <mergeCell ref="C23:C24"/>
    <mergeCell ref="D23:D24"/>
    <mergeCell ref="E23:E24"/>
    <mergeCell ref="F23:F24"/>
    <mergeCell ref="J23:J24"/>
    <mergeCell ref="K23:K24"/>
    <mergeCell ref="L23:L24"/>
    <mergeCell ref="M23:M24"/>
    <mergeCell ref="N23:N24"/>
    <mergeCell ref="O23:O24"/>
    <mergeCell ref="P23:P24"/>
    <mergeCell ref="Q23:Q24"/>
    <mergeCell ref="A17:R17"/>
    <mergeCell ref="A19:A20"/>
    <mergeCell ref="B19:B20"/>
    <mergeCell ref="C19:C20"/>
    <mergeCell ref="D19:D20"/>
    <mergeCell ref="E19:E20"/>
    <mergeCell ref="F19:F20"/>
    <mergeCell ref="J19:J20"/>
    <mergeCell ref="K19:K20"/>
    <mergeCell ref="L19:L20"/>
    <mergeCell ref="M19:M20"/>
    <mergeCell ref="N19:N20"/>
    <mergeCell ref="O19:O20"/>
    <mergeCell ref="P19:P20"/>
    <mergeCell ref="Q19:Q20"/>
    <mergeCell ref="R19:R20"/>
    <mergeCell ref="L11:L13"/>
    <mergeCell ref="M11:M13"/>
    <mergeCell ref="N11:N13"/>
    <mergeCell ref="O11:O13"/>
    <mergeCell ref="P11:P13"/>
    <mergeCell ref="Q11:Q13"/>
    <mergeCell ref="R11:R13"/>
    <mergeCell ref="M14:M16"/>
    <mergeCell ref="N14:N16"/>
    <mergeCell ref="O14:O16"/>
    <mergeCell ref="P14:P16"/>
    <mergeCell ref="Q14:Q16"/>
    <mergeCell ref="R14:R16"/>
    <mergeCell ref="A4:A5"/>
    <mergeCell ref="B4:B5"/>
    <mergeCell ref="C4:C5"/>
    <mergeCell ref="D4:D5"/>
    <mergeCell ref="E4:E5"/>
    <mergeCell ref="F4:F5"/>
    <mergeCell ref="G4:G5"/>
    <mergeCell ref="H4:I4"/>
    <mergeCell ref="J4:J5"/>
    <mergeCell ref="C14:C16"/>
    <mergeCell ref="D14:D16"/>
    <mergeCell ref="E14:E16"/>
    <mergeCell ref="F14:F16"/>
    <mergeCell ref="J14:J16"/>
    <mergeCell ref="K14:K16"/>
    <mergeCell ref="L14:L16"/>
    <mergeCell ref="Q4:Q5"/>
    <mergeCell ref="R4:R5"/>
    <mergeCell ref="O4:P4"/>
    <mergeCell ref="K4:L4"/>
    <mergeCell ref="M4:N4"/>
    <mergeCell ref="A9:R9"/>
    <mergeCell ref="A11:A13"/>
    <mergeCell ref="B11:B13"/>
    <mergeCell ref="C11:C13"/>
    <mergeCell ref="D11:D13"/>
    <mergeCell ref="E11:E13"/>
    <mergeCell ref="F11:F13"/>
    <mergeCell ref="G11:G13"/>
    <mergeCell ref="H11:H13"/>
    <mergeCell ref="I11:I13"/>
    <mergeCell ref="J11:J13"/>
    <mergeCell ref="K11:K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S45"/>
  <sheetViews>
    <sheetView topLeftCell="A26" zoomScale="60" zoomScaleNormal="60" workbookViewId="0">
      <selection activeCell="F37" sqref="F37"/>
    </sheetView>
  </sheetViews>
  <sheetFormatPr defaultRowHeight="14.5" x14ac:dyDescent="0.35"/>
  <cols>
    <col min="1" max="1" width="4.7265625" style="192" customWidth="1"/>
    <col min="2" max="2" width="8.81640625" style="192" customWidth="1"/>
    <col min="3" max="3" width="11.453125" style="192" customWidth="1"/>
    <col min="4" max="4" width="9.7265625" style="192" customWidth="1"/>
    <col min="5" max="5" width="45.7265625" style="192" customWidth="1"/>
    <col min="6" max="6" width="61.54296875" style="192" customWidth="1"/>
    <col min="7" max="7" width="35.7265625" style="192" customWidth="1"/>
    <col min="8" max="8" width="25.81640625" style="192" customWidth="1"/>
    <col min="9" max="9" width="15.453125" style="192" customWidth="1"/>
    <col min="10" max="10" width="32.1796875" style="192" customWidth="1"/>
    <col min="11" max="11" width="12.1796875" style="192" customWidth="1"/>
    <col min="12" max="12" width="12.7265625" style="192" customWidth="1"/>
    <col min="13" max="13" width="17.81640625" style="192" customWidth="1"/>
    <col min="14" max="14" width="17.26953125" style="192" customWidth="1"/>
    <col min="15" max="16" width="18" style="192" customWidth="1"/>
    <col min="17" max="17" width="21.26953125" style="192" customWidth="1"/>
    <col min="18" max="18" width="22.81640625" style="192" customWidth="1"/>
    <col min="19" max="19" width="19.54296875" style="192" customWidth="1"/>
    <col min="20" max="258" width="9.1796875" style="192"/>
    <col min="259" max="259" width="4.7265625" style="192" bestFit="1" customWidth="1"/>
    <col min="260" max="260" width="9.7265625" style="192" bestFit="1" customWidth="1"/>
    <col min="261" max="261" width="10" style="192" bestFit="1" customWidth="1"/>
    <col min="262" max="262" width="8.81640625" style="192" bestFit="1" customWidth="1"/>
    <col min="263" max="263" width="22.81640625" style="192" customWidth="1"/>
    <col min="264" max="264" width="59.7265625" style="192" bestFit="1" customWidth="1"/>
    <col min="265" max="265" width="57.81640625" style="192" bestFit="1" customWidth="1"/>
    <col min="266" max="266" width="35.26953125" style="192" bestFit="1" customWidth="1"/>
    <col min="267" max="267" width="28.1796875" style="192" bestFit="1" customWidth="1"/>
    <col min="268" max="268" width="33.1796875" style="192" bestFit="1" customWidth="1"/>
    <col min="269" max="269" width="26" style="192" bestFit="1" customWidth="1"/>
    <col min="270" max="270" width="19.1796875" style="192" bestFit="1" customWidth="1"/>
    <col min="271" max="271" width="10.453125" style="192" customWidth="1"/>
    <col min="272" max="272" width="11.81640625" style="192" customWidth="1"/>
    <col min="273" max="273" width="14.7265625" style="192" customWidth="1"/>
    <col min="274" max="274" width="9" style="192" bestFit="1" customWidth="1"/>
    <col min="275" max="514" width="9.1796875" style="192"/>
    <col min="515" max="515" width="4.7265625" style="192" bestFit="1" customWidth="1"/>
    <col min="516" max="516" width="9.7265625" style="192" bestFit="1" customWidth="1"/>
    <col min="517" max="517" width="10" style="192" bestFit="1" customWidth="1"/>
    <col min="518" max="518" width="8.81640625" style="192" bestFit="1" customWidth="1"/>
    <col min="519" max="519" width="22.81640625" style="192" customWidth="1"/>
    <col min="520" max="520" width="59.7265625" style="192" bestFit="1" customWidth="1"/>
    <col min="521" max="521" width="57.81640625" style="192" bestFit="1" customWidth="1"/>
    <col min="522" max="522" width="35.26953125" style="192" bestFit="1" customWidth="1"/>
    <col min="523" max="523" width="28.1796875" style="192" bestFit="1" customWidth="1"/>
    <col min="524" max="524" width="33.1796875" style="192" bestFit="1" customWidth="1"/>
    <col min="525" max="525" width="26" style="192" bestFit="1" customWidth="1"/>
    <col min="526" max="526" width="19.1796875" style="192" bestFit="1" customWidth="1"/>
    <col min="527" max="527" width="10.453125" style="192" customWidth="1"/>
    <col min="528" max="528" width="11.81640625" style="192" customWidth="1"/>
    <col min="529" max="529" width="14.7265625" style="192" customWidth="1"/>
    <col min="530" max="530" width="9" style="192" bestFit="1" customWidth="1"/>
    <col min="531" max="770" width="9.1796875" style="192"/>
    <col min="771" max="771" width="4.7265625" style="192" bestFit="1" customWidth="1"/>
    <col min="772" max="772" width="9.7265625" style="192" bestFit="1" customWidth="1"/>
    <col min="773" max="773" width="10" style="192" bestFit="1" customWidth="1"/>
    <col min="774" max="774" width="8.81640625" style="192" bestFit="1" customWidth="1"/>
    <col min="775" max="775" width="22.81640625" style="192" customWidth="1"/>
    <col min="776" max="776" width="59.7265625" style="192" bestFit="1" customWidth="1"/>
    <col min="777" max="777" width="57.81640625" style="192" bestFit="1" customWidth="1"/>
    <col min="778" max="778" width="35.26953125" style="192" bestFit="1" customWidth="1"/>
    <col min="779" max="779" width="28.1796875" style="192" bestFit="1" customWidth="1"/>
    <col min="780" max="780" width="33.1796875" style="192" bestFit="1" customWidth="1"/>
    <col min="781" max="781" width="26" style="192" bestFit="1" customWidth="1"/>
    <col min="782" max="782" width="19.1796875" style="192" bestFit="1" customWidth="1"/>
    <col min="783" max="783" width="10.453125" style="192" customWidth="1"/>
    <col min="784" max="784" width="11.81640625" style="192" customWidth="1"/>
    <col min="785" max="785" width="14.7265625" style="192" customWidth="1"/>
    <col min="786" max="786" width="9" style="192" bestFit="1" customWidth="1"/>
    <col min="787" max="1026" width="9.1796875" style="192"/>
    <col min="1027" max="1027" width="4.7265625" style="192" bestFit="1" customWidth="1"/>
    <col min="1028" max="1028" width="9.7265625" style="192" bestFit="1" customWidth="1"/>
    <col min="1029" max="1029" width="10" style="192" bestFit="1" customWidth="1"/>
    <col min="1030" max="1030" width="8.81640625" style="192" bestFit="1" customWidth="1"/>
    <col min="1031" max="1031" width="22.81640625" style="192" customWidth="1"/>
    <col min="1032" max="1032" width="59.7265625" style="192" bestFit="1" customWidth="1"/>
    <col min="1033" max="1033" width="57.81640625" style="192" bestFit="1" customWidth="1"/>
    <col min="1034" max="1034" width="35.26953125" style="192" bestFit="1" customWidth="1"/>
    <col min="1035" max="1035" width="28.1796875" style="192" bestFit="1" customWidth="1"/>
    <col min="1036" max="1036" width="33.1796875" style="192" bestFit="1" customWidth="1"/>
    <col min="1037" max="1037" width="26" style="192" bestFit="1" customWidth="1"/>
    <col min="1038" max="1038" width="19.1796875" style="192" bestFit="1" customWidth="1"/>
    <col min="1039" max="1039" width="10.453125" style="192" customWidth="1"/>
    <col min="1040" max="1040" width="11.81640625" style="192" customWidth="1"/>
    <col min="1041" max="1041" width="14.7265625" style="192" customWidth="1"/>
    <col min="1042" max="1042" width="9" style="192" bestFit="1" customWidth="1"/>
    <col min="1043" max="1282" width="9.1796875" style="192"/>
    <col min="1283" max="1283" width="4.7265625" style="192" bestFit="1" customWidth="1"/>
    <col min="1284" max="1284" width="9.7265625" style="192" bestFit="1" customWidth="1"/>
    <col min="1285" max="1285" width="10" style="192" bestFit="1" customWidth="1"/>
    <col min="1286" max="1286" width="8.81640625" style="192" bestFit="1" customWidth="1"/>
    <col min="1287" max="1287" width="22.81640625" style="192" customWidth="1"/>
    <col min="1288" max="1288" width="59.7265625" style="192" bestFit="1" customWidth="1"/>
    <col min="1289" max="1289" width="57.81640625" style="192" bestFit="1" customWidth="1"/>
    <col min="1290" max="1290" width="35.26953125" style="192" bestFit="1" customWidth="1"/>
    <col min="1291" max="1291" width="28.1796875" style="192" bestFit="1" customWidth="1"/>
    <col min="1292" max="1292" width="33.1796875" style="192" bestFit="1" customWidth="1"/>
    <col min="1293" max="1293" width="26" style="192" bestFit="1" customWidth="1"/>
    <col min="1294" max="1294" width="19.1796875" style="192" bestFit="1" customWidth="1"/>
    <col min="1295" max="1295" width="10.453125" style="192" customWidth="1"/>
    <col min="1296" max="1296" width="11.81640625" style="192" customWidth="1"/>
    <col min="1297" max="1297" width="14.7265625" style="192" customWidth="1"/>
    <col min="1298" max="1298" width="9" style="192" bestFit="1" customWidth="1"/>
    <col min="1299" max="1538" width="9.1796875" style="192"/>
    <col min="1539" max="1539" width="4.7265625" style="192" bestFit="1" customWidth="1"/>
    <col min="1540" max="1540" width="9.7265625" style="192" bestFit="1" customWidth="1"/>
    <col min="1541" max="1541" width="10" style="192" bestFit="1" customWidth="1"/>
    <col min="1542" max="1542" width="8.81640625" style="192" bestFit="1" customWidth="1"/>
    <col min="1543" max="1543" width="22.81640625" style="192" customWidth="1"/>
    <col min="1544" max="1544" width="59.7265625" style="192" bestFit="1" customWidth="1"/>
    <col min="1545" max="1545" width="57.81640625" style="192" bestFit="1" customWidth="1"/>
    <col min="1546" max="1546" width="35.26953125" style="192" bestFit="1" customWidth="1"/>
    <col min="1547" max="1547" width="28.1796875" style="192" bestFit="1" customWidth="1"/>
    <col min="1548" max="1548" width="33.1796875" style="192" bestFit="1" customWidth="1"/>
    <col min="1549" max="1549" width="26" style="192" bestFit="1" customWidth="1"/>
    <col min="1550" max="1550" width="19.1796875" style="192" bestFit="1" customWidth="1"/>
    <col min="1551" max="1551" width="10.453125" style="192" customWidth="1"/>
    <col min="1552" max="1552" width="11.81640625" style="192" customWidth="1"/>
    <col min="1553" max="1553" width="14.7265625" style="192" customWidth="1"/>
    <col min="1554" max="1554" width="9" style="192" bestFit="1" customWidth="1"/>
    <col min="1555" max="1794" width="9.1796875" style="192"/>
    <col min="1795" max="1795" width="4.7265625" style="192" bestFit="1" customWidth="1"/>
    <col min="1796" max="1796" width="9.7265625" style="192" bestFit="1" customWidth="1"/>
    <col min="1797" max="1797" width="10" style="192" bestFit="1" customWidth="1"/>
    <col min="1798" max="1798" width="8.81640625" style="192" bestFit="1" customWidth="1"/>
    <col min="1799" max="1799" width="22.81640625" style="192" customWidth="1"/>
    <col min="1800" max="1800" width="59.7265625" style="192" bestFit="1" customWidth="1"/>
    <col min="1801" max="1801" width="57.81640625" style="192" bestFit="1" customWidth="1"/>
    <col min="1802" max="1802" width="35.26953125" style="192" bestFit="1" customWidth="1"/>
    <col min="1803" max="1803" width="28.1796875" style="192" bestFit="1" customWidth="1"/>
    <col min="1804" max="1804" width="33.1796875" style="192" bestFit="1" customWidth="1"/>
    <col min="1805" max="1805" width="26" style="192" bestFit="1" customWidth="1"/>
    <col min="1806" max="1806" width="19.1796875" style="192" bestFit="1" customWidth="1"/>
    <col min="1807" max="1807" width="10.453125" style="192" customWidth="1"/>
    <col min="1808" max="1808" width="11.81640625" style="192" customWidth="1"/>
    <col min="1809" max="1809" width="14.7265625" style="192" customWidth="1"/>
    <col min="1810" max="1810" width="9" style="192" bestFit="1" customWidth="1"/>
    <col min="1811" max="2050" width="9.1796875" style="192"/>
    <col min="2051" max="2051" width="4.7265625" style="192" bestFit="1" customWidth="1"/>
    <col min="2052" max="2052" width="9.7265625" style="192" bestFit="1" customWidth="1"/>
    <col min="2053" max="2053" width="10" style="192" bestFit="1" customWidth="1"/>
    <col min="2054" max="2054" width="8.81640625" style="192" bestFit="1" customWidth="1"/>
    <col min="2055" max="2055" width="22.81640625" style="192" customWidth="1"/>
    <col min="2056" max="2056" width="59.7265625" style="192" bestFit="1" customWidth="1"/>
    <col min="2057" max="2057" width="57.81640625" style="192" bestFit="1" customWidth="1"/>
    <col min="2058" max="2058" width="35.26953125" style="192" bestFit="1" customWidth="1"/>
    <col min="2059" max="2059" width="28.1796875" style="192" bestFit="1" customWidth="1"/>
    <col min="2060" max="2060" width="33.1796875" style="192" bestFit="1" customWidth="1"/>
    <col min="2061" max="2061" width="26" style="192" bestFit="1" customWidth="1"/>
    <col min="2062" max="2062" width="19.1796875" style="192" bestFit="1" customWidth="1"/>
    <col min="2063" max="2063" width="10.453125" style="192" customWidth="1"/>
    <col min="2064" max="2064" width="11.81640625" style="192" customWidth="1"/>
    <col min="2065" max="2065" width="14.7265625" style="192" customWidth="1"/>
    <col min="2066" max="2066" width="9" style="192" bestFit="1" customWidth="1"/>
    <col min="2067" max="2306" width="9.1796875" style="192"/>
    <col min="2307" max="2307" width="4.7265625" style="192" bestFit="1" customWidth="1"/>
    <col min="2308" max="2308" width="9.7265625" style="192" bestFit="1" customWidth="1"/>
    <col min="2309" max="2309" width="10" style="192" bestFit="1" customWidth="1"/>
    <col min="2310" max="2310" width="8.81640625" style="192" bestFit="1" customWidth="1"/>
    <col min="2311" max="2311" width="22.81640625" style="192" customWidth="1"/>
    <col min="2312" max="2312" width="59.7265625" style="192" bestFit="1" customWidth="1"/>
    <col min="2313" max="2313" width="57.81640625" style="192" bestFit="1" customWidth="1"/>
    <col min="2314" max="2314" width="35.26953125" style="192" bestFit="1" customWidth="1"/>
    <col min="2315" max="2315" width="28.1796875" style="192" bestFit="1" customWidth="1"/>
    <col min="2316" max="2316" width="33.1796875" style="192" bestFit="1" customWidth="1"/>
    <col min="2317" max="2317" width="26" style="192" bestFit="1" customWidth="1"/>
    <col min="2318" max="2318" width="19.1796875" style="192" bestFit="1" customWidth="1"/>
    <col min="2319" max="2319" width="10.453125" style="192" customWidth="1"/>
    <col min="2320" max="2320" width="11.81640625" style="192" customWidth="1"/>
    <col min="2321" max="2321" width="14.7265625" style="192" customWidth="1"/>
    <col min="2322" max="2322" width="9" style="192" bestFit="1" customWidth="1"/>
    <col min="2323" max="2562" width="9.1796875" style="192"/>
    <col min="2563" max="2563" width="4.7265625" style="192" bestFit="1" customWidth="1"/>
    <col min="2564" max="2564" width="9.7265625" style="192" bestFit="1" customWidth="1"/>
    <col min="2565" max="2565" width="10" style="192" bestFit="1" customWidth="1"/>
    <col min="2566" max="2566" width="8.81640625" style="192" bestFit="1" customWidth="1"/>
    <col min="2567" max="2567" width="22.81640625" style="192" customWidth="1"/>
    <col min="2568" max="2568" width="59.7265625" style="192" bestFit="1" customWidth="1"/>
    <col min="2569" max="2569" width="57.81640625" style="192" bestFit="1" customWidth="1"/>
    <col min="2570" max="2570" width="35.26953125" style="192" bestFit="1" customWidth="1"/>
    <col min="2571" max="2571" width="28.1796875" style="192" bestFit="1" customWidth="1"/>
    <col min="2572" max="2572" width="33.1796875" style="192" bestFit="1" customWidth="1"/>
    <col min="2573" max="2573" width="26" style="192" bestFit="1" customWidth="1"/>
    <col min="2574" max="2574" width="19.1796875" style="192" bestFit="1" customWidth="1"/>
    <col min="2575" max="2575" width="10.453125" style="192" customWidth="1"/>
    <col min="2576" max="2576" width="11.81640625" style="192" customWidth="1"/>
    <col min="2577" max="2577" width="14.7265625" style="192" customWidth="1"/>
    <col min="2578" max="2578" width="9" style="192" bestFit="1" customWidth="1"/>
    <col min="2579" max="2818" width="9.1796875" style="192"/>
    <col min="2819" max="2819" width="4.7265625" style="192" bestFit="1" customWidth="1"/>
    <col min="2820" max="2820" width="9.7265625" style="192" bestFit="1" customWidth="1"/>
    <col min="2821" max="2821" width="10" style="192" bestFit="1" customWidth="1"/>
    <col min="2822" max="2822" width="8.81640625" style="192" bestFit="1" customWidth="1"/>
    <col min="2823" max="2823" width="22.81640625" style="192" customWidth="1"/>
    <col min="2824" max="2824" width="59.7265625" style="192" bestFit="1" customWidth="1"/>
    <col min="2825" max="2825" width="57.81640625" style="192" bestFit="1" customWidth="1"/>
    <col min="2826" max="2826" width="35.26953125" style="192" bestFit="1" customWidth="1"/>
    <col min="2827" max="2827" width="28.1796875" style="192" bestFit="1" customWidth="1"/>
    <col min="2828" max="2828" width="33.1796875" style="192" bestFit="1" customWidth="1"/>
    <col min="2829" max="2829" width="26" style="192" bestFit="1" customWidth="1"/>
    <col min="2830" max="2830" width="19.1796875" style="192" bestFit="1" customWidth="1"/>
    <col min="2831" max="2831" width="10.453125" style="192" customWidth="1"/>
    <col min="2832" max="2832" width="11.81640625" style="192" customWidth="1"/>
    <col min="2833" max="2833" width="14.7265625" style="192" customWidth="1"/>
    <col min="2834" max="2834" width="9" style="192" bestFit="1" customWidth="1"/>
    <col min="2835" max="3074" width="9.1796875" style="192"/>
    <col min="3075" max="3075" width="4.7265625" style="192" bestFit="1" customWidth="1"/>
    <col min="3076" max="3076" width="9.7265625" style="192" bestFit="1" customWidth="1"/>
    <col min="3077" max="3077" width="10" style="192" bestFit="1" customWidth="1"/>
    <col min="3078" max="3078" width="8.81640625" style="192" bestFit="1" customWidth="1"/>
    <col min="3079" max="3079" width="22.81640625" style="192" customWidth="1"/>
    <col min="3080" max="3080" width="59.7265625" style="192" bestFit="1" customWidth="1"/>
    <col min="3081" max="3081" width="57.81640625" style="192" bestFit="1" customWidth="1"/>
    <col min="3082" max="3082" width="35.26953125" style="192" bestFit="1" customWidth="1"/>
    <col min="3083" max="3083" width="28.1796875" style="192" bestFit="1" customWidth="1"/>
    <col min="3084" max="3084" width="33.1796875" style="192" bestFit="1" customWidth="1"/>
    <col min="3085" max="3085" width="26" style="192" bestFit="1" customWidth="1"/>
    <col min="3086" max="3086" width="19.1796875" style="192" bestFit="1" customWidth="1"/>
    <col min="3087" max="3087" width="10.453125" style="192" customWidth="1"/>
    <col min="3088" max="3088" width="11.81640625" style="192" customWidth="1"/>
    <col min="3089" max="3089" width="14.7265625" style="192" customWidth="1"/>
    <col min="3090" max="3090" width="9" style="192" bestFit="1" customWidth="1"/>
    <col min="3091" max="3330" width="9.1796875" style="192"/>
    <col min="3331" max="3331" width="4.7265625" style="192" bestFit="1" customWidth="1"/>
    <col min="3332" max="3332" width="9.7265625" style="192" bestFit="1" customWidth="1"/>
    <col min="3333" max="3333" width="10" style="192" bestFit="1" customWidth="1"/>
    <col min="3334" max="3334" width="8.81640625" style="192" bestFit="1" customWidth="1"/>
    <col min="3335" max="3335" width="22.81640625" style="192" customWidth="1"/>
    <col min="3336" max="3336" width="59.7265625" style="192" bestFit="1" customWidth="1"/>
    <col min="3337" max="3337" width="57.81640625" style="192" bestFit="1" customWidth="1"/>
    <col min="3338" max="3338" width="35.26953125" style="192" bestFit="1" customWidth="1"/>
    <col min="3339" max="3339" width="28.1796875" style="192" bestFit="1" customWidth="1"/>
    <col min="3340" max="3340" width="33.1796875" style="192" bestFit="1" customWidth="1"/>
    <col min="3341" max="3341" width="26" style="192" bestFit="1" customWidth="1"/>
    <col min="3342" max="3342" width="19.1796875" style="192" bestFit="1" customWidth="1"/>
    <col min="3343" max="3343" width="10.453125" style="192" customWidth="1"/>
    <col min="3344" max="3344" width="11.81640625" style="192" customWidth="1"/>
    <col min="3345" max="3345" width="14.7265625" style="192" customWidth="1"/>
    <col min="3346" max="3346" width="9" style="192" bestFit="1" customWidth="1"/>
    <col min="3347" max="3586" width="9.1796875" style="192"/>
    <col min="3587" max="3587" width="4.7265625" style="192" bestFit="1" customWidth="1"/>
    <col min="3588" max="3588" width="9.7265625" style="192" bestFit="1" customWidth="1"/>
    <col min="3589" max="3589" width="10" style="192" bestFit="1" customWidth="1"/>
    <col min="3590" max="3590" width="8.81640625" style="192" bestFit="1" customWidth="1"/>
    <col min="3591" max="3591" width="22.81640625" style="192" customWidth="1"/>
    <col min="3592" max="3592" width="59.7265625" style="192" bestFit="1" customWidth="1"/>
    <col min="3593" max="3593" width="57.81640625" style="192" bestFit="1" customWidth="1"/>
    <col min="3594" max="3594" width="35.26953125" style="192" bestFit="1" customWidth="1"/>
    <col min="3595" max="3595" width="28.1796875" style="192" bestFit="1" customWidth="1"/>
    <col min="3596" max="3596" width="33.1796875" style="192" bestFit="1" customWidth="1"/>
    <col min="3597" max="3597" width="26" style="192" bestFit="1" customWidth="1"/>
    <col min="3598" max="3598" width="19.1796875" style="192" bestFit="1" customWidth="1"/>
    <col min="3599" max="3599" width="10.453125" style="192" customWidth="1"/>
    <col min="3600" max="3600" width="11.81640625" style="192" customWidth="1"/>
    <col min="3601" max="3601" width="14.7265625" style="192" customWidth="1"/>
    <col min="3602" max="3602" width="9" style="192" bestFit="1" customWidth="1"/>
    <col min="3603" max="3842" width="9.1796875" style="192"/>
    <col min="3843" max="3843" width="4.7265625" style="192" bestFit="1" customWidth="1"/>
    <col min="3844" max="3844" width="9.7265625" style="192" bestFit="1" customWidth="1"/>
    <col min="3845" max="3845" width="10" style="192" bestFit="1" customWidth="1"/>
    <col min="3846" max="3846" width="8.81640625" style="192" bestFit="1" customWidth="1"/>
    <col min="3847" max="3847" width="22.81640625" style="192" customWidth="1"/>
    <col min="3848" max="3848" width="59.7265625" style="192" bestFit="1" customWidth="1"/>
    <col min="3849" max="3849" width="57.81640625" style="192" bestFit="1" customWidth="1"/>
    <col min="3850" max="3850" width="35.26953125" style="192" bestFit="1" customWidth="1"/>
    <col min="3851" max="3851" width="28.1796875" style="192" bestFit="1" customWidth="1"/>
    <col min="3852" max="3852" width="33.1796875" style="192" bestFit="1" customWidth="1"/>
    <col min="3853" max="3853" width="26" style="192" bestFit="1" customWidth="1"/>
    <col min="3854" max="3854" width="19.1796875" style="192" bestFit="1" customWidth="1"/>
    <col min="3855" max="3855" width="10.453125" style="192" customWidth="1"/>
    <col min="3856" max="3856" width="11.81640625" style="192" customWidth="1"/>
    <col min="3857" max="3857" width="14.7265625" style="192" customWidth="1"/>
    <col min="3858" max="3858" width="9" style="192" bestFit="1" customWidth="1"/>
    <col min="3859" max="4098" width="9.1796875" style="192"/>
    <col min="4099" max="4099" width="4.7265625" style="192" bestFit="1" customWidth="1"/>
    <col min="4100" max="4100" width="9.7265625" style="192" bestFit="1" customWidth="1"/>
    <col min="4101" max="4101" width="10" style="192" bestFit="1" customWidth="1"/>
    <col min="4102" max="4102" width="8.81640625" style="192" bestFit="1" customWidth="1"/>
    <col min="4103" max="4103" width="22.81640625" style="192" customWidth="1"/>
    <col min="4104" max="4104" width="59.7265625" style="192" bestFit="1" customWidth="1"/>
    <col min="4105" max="4105" width="57.81640625" style="192" bestFit="1" customWidth="1"/>
    <col min="4106" max="4106" width="35.26953125" style="192" bestFit="1" customWidth="1"/>
    <col min="4107" max="4107" width="28.1796875" style="192" bestFit="1" customWidth="1"/>
    <col min="4108" max="4108" width="33.1796875" style="192" bestFit="1" customWidth="1"/>
    <col min="4109" max="4109" width="26" style="192" bestFit="1" customWidth="1"/>
    <col min="4110" max="4110" width="19.1796875" style="192" bestFit="1" customWidth="1"/>
    <col min="4111" max="4111" width="10.453125" style="192" customWidth="1"/>
    <col min="4112" max="4112" width="11.81640625" style="192" customWidth="1"/>
    <col min="4113" max="4113" width="14.7265625" style="192" customWidth="1"/>
    <col min="4114" max="4114" width="9" style="192" bestFit="1" customWidth="1"/>
    <col min="4115" max="4354" width="9.1796875" style="192"/>
    <col min="4355" max="4355" width="4.7265625" style="192" bestFit="1" customWidth="1"/>
    <col min="4356" max="4356" width="9.7265625" style="192" bestFit="1" customWidth="1"/>
    <col min="4357" max="4357" width="10" style="192" bestFit="1" customWidth="1"/>
    <col min="4358" max="4358" width="8.81640625" style="192" bestFit="1" customWidth="1"/>
    <col min="4359" max="4359" width="22.81640625" style="192" customWidth="1"/>
    <col min="4360" max="4360" width="59.7265625" style="192" bestFit="1" customWidth="1"/>
    <col min="4361" max="4361" width="57.81640625" style="192" bestFit="1" customWidth="1"/>
    <col min="4362" max="4362" width="35.26953125" style="192" bestFit="1" customWidth="1"/>
    <col min="4363" max="4363" width="28.1796875" style="192" bestFit="1" customWidth="1"/>
    <col min="4364" max="4364" width="33.1796875" style="192" bestFit="1" customWidth="1"/>
    <col min="4365" max="4365" width="26" style="192" bestFit="1" customWidth="1"/>
    <col min="4366" max="4366" width="19.1796875" style="192" bestFit="1" customWidth="1"/>
    <col min="4367" max="4367" width="10.453125" style="192" customWidth="1"/>
    <col min="4368" max="4368" width="11.81640625" style="192" customWidth="1"/>
    <col min="4369" max="4369" width="14.7265625" style="192" customWidth="1"/>
    <col min="4370" max="4370" width="9" style="192" bestFit="1" customWidth="1"/>
    <col min="4371" max="4610" width="9.1796875" style="192"/>
    <col min="4611" max="4611" width="4.7265625" style="192" bestFit="1" customWidth="1"/>
    <col min="4612" max="4612" width="9.7265625" style="192" bestFit="1" customWidth="1"/>
    <col min="4613" max="4613" width="10" style="192" bestFit="1" customWidth="1"/>
    <col min="4614" max="4614" width="8.81640625" style="192" bestFit="1" customWidth="1"/>
    <col min="4615" max="4615" width="22.81640625" style="192" customWidth="1"/>
    <col min="4616" max="4616" width="59.7265625" style="192" bestFit="1" customWidth="1"/>
    <col min="4617" max="4617" width="57.81640625" style="192" bestFit="1" customWidth="1"/>
    <col min="4618" max="4618" width="35.26953125" style="192" bestFit="1" customWidth="1"/>
    <col min="4619" max="4619" width="28.1796875" style="192" bestFit="1" customWidth="1"/>
    <col min="4620" max="4620" width="33.1796875" style="192" bestFit="1" customWidth="1"/>
    <col min="4621" max="4621" width="26" style="192" bestFit="1" customWidth="1"/>
    <col min="4622" max="4622" width="19.1796875" style="192" bestFit="1" customWidth="1"/>
    <col min="4623" max="4623" width="10.453125" style="192" customWidth="1"/>
    <col min="4624" max="4624" width="11.81640625" style="192" customWidth="1"/>
    <col min="4625" max="4625" width="14.7265625" style="192" customWidth="1"/>
    <col min="4626" max="4626" width="9" style="192" bestFit="1" customWidth="1"/>
    <col min="4627" max="4866" width="9.1796875" style="192"/>
    <col min="4867" max="4867" width="4.7265625" style="192" bestFit="1" customWidth="1"/>
    <col min="4868" max="4868" width="9.7265625" style="192" bestFit="1" customWidth="1"/>
    <col min="4869" max="4869" width="10" style="192" bestFit="1" customWidth="1"/>
    <col min="4870" max="4870" width="8.81640625" style="192" bestFit="1" customWidth="1"/>
    <col min="4871" max="4871" width="22.81640625" style="192" customWidth="1"/>
    <col min="4872" max="4872" width="59.7265625" style="192" bestFit="1" customWidth="1"/>
    <col min="4873" max="4873" width="57.81640625" style="192" bestFit="1" customWidth="1"/>
    <col min="4874" max="4874" width="35.26953125" style="192" bestFit="1" customWidth="1"/>
    <col min="4875" max="4875" width="28.1796875" style="192" bestFit="1" customWidth="1"/>
    <col min="4876" max="4876" width="33.1796875" style="192" bestFit="1" customWidth="1"/>
    <col min="4877" max="4877" width="26" style="192" bestFit="1" customWidth="1"/>
    <col min="4878" max="4878" width="19.1796875" style="192" bestFit="1" customWidth="1"/>
    <col min="4879" max="4879" width="10.453125" style="192" customWidth="1"/>
    <col min="4880" max="4880" width="11.81640625" style="192" customWidth="1"/>
    <col min="4881" max="4881" width="14.7265625" style="192" customWidth="1"/>
    <col min="4882" max="4882" width="9" style="192" bestFit="1" customWidth="1"/>
    <col min="4883" max="5122" width="9.1796875" style="192"/>
    <col min="5123" max="5123" width="4.7265625" style="192" bestFit="1" customWidth="1"/>
    <col min="5124" max="5124" width="9.7265625" style="192" bestFit="1" customWidth="1"/>
    <col min="5125" max="5125" width="10" style="192" bestFit="1" customWidth="1"/>
    <col min="5126" max="5126" width="8.81640625" style="192" bestFit="1" customWidth="1"/>
    <col min="5127" max="5127" width="22.81640625" style="192" customWidth="1"/>
    <col min="5128" max="5128" width="59.7265625" style="192" bestFit="1" customWidth="1"/>
    <col min="5129" max="5129" width="57.81640625" style="192" bestFit="1" customWidth="1"/>
    <col min="5130" max="5130" width="35.26953125" style="192" bestFit="1" customWidth="1"/>
    <col min="5131" max="5131" width="28.1796875" style="192" bestFit="1" customWidth="1"/>
    <col min="5132" max="5132" width="33.1796875" style="192" bestFit="1" customWidth="1"/>
    <col min="5133" max="5133" width="26" style="192" bestFit="1" customWidth="1"/>
    <col min="5134" max="5134" width="19.1796875" style="192" bestFit="1" customWidth="1"/>
    <col min="5135" max="5135" width="10.453125" style="192" customWidth="1"/>
    <col min="5136" max="5136" width="11.81640625" style="192" customWidth="1"/>
    <col min="5137" max="5137" width="14.7265625" style="192" customWidth="1"/>
    <col min="5138" max="5138" width="9" style="192" bestFit="1" customWidth="1"/>
    <col min="5139" max="5378" width="9.1796875" style="192"/>
    <col min="5379" max="5379" width="4.7265625" style="192" bestFit="1" customWidth="1"/>
    <col min="5380" max="5380" width="9.7265625" style="192" bestFit="1" customWidth="1"/>
    <col min="5381" max="5381" width="10" style="192" bestFit="1" customWidth="1"/>
    <col min="5382" max="5382" width="8.81640625" style="192" bestFit="1" customWidth="1"/>
    <col min="5383" max="5383" width="22.81640625" style="192" customWidth="1"/>
    <col min="5384" max="5384" width="59.7265625" style="192" bestFit="1" customWidth="1"/>
    <col min="5385" max="5385" width="57.81640625" style="192" bestFit="1" customWidth="1"/>
    <col min="5386" max="5386" width="35.26953125" style="192" bestFit="1" customWidth="1"/>
    <col min="5387" max="5387" width="28.1796875" style="192" bestFit="1" customWidth="1"/>
    <col min="5388" max="5388" width="33.1796875" style="192" bestFit="1" customWidth="1"/>
    <col min="5389" max="5389" width="26" style="192" bestFit="1" customWidth="1"/>
    <col min="5390" max="5390" width="19.1796875" style="192" bestFit="1" customWidth="1"/>
    <col min="5391" max="5391" width="10.453125" style="192" customWidth="1"/>
    <col min="5392" max="5392" width="11.81640625" style="192" customWidth="1"/>
    <col min="5393" max="5393" width="14.7265625" style="192" customWidth="1"/>
    <col min="5394" max="5394" width="9" style="192" bestFit="1" customWidth="1"/>
    <col min="5395" max="5634" width="9.1796875" style="192"/>
    <col min="5635" max="5635" width="4.7265625" style="192" bestFit="1" customWidth="1"/>
    <col min="5636" max="5636" width="9.7265625" style="192" bestFit="1" customWidth="1"/>
    <col min="5637" max="5637" width="10" style="192" bestFit="1" customWidth="1"/>
    <col min="5638" max="5638" width="8.81640625" style="192" bestFit="1" customWidth="1"/>
    <col min="5639" max="5639" width="22.81640625" style="192" customWidth="1"/>
    <col min="5640" max="5640" width="59.7265625" style="192" bestFit="1" customWidth="1"/>
    <col min="5641" max="5641" width="57.81640625" style="192" bestFit="1" customWidth="1"/>
    <col min="5642" max="5642" width="35.26953125" style="192" bestFit="1" customWidth="1"/>
    <col min="5643" max="5643" width="28.1796875" style="192" bestFit="1" customWidth="1"/>
    <col min="5644" max="5644" width="33.1796875" style="192" bestFit="1" customWidth="1"/>
    <col min="5645" max="5645" width="26" style="192" bestFit="1" customWidth="1"/>
    <col min="5646" max="5646" width="19.1796875" style="192" bestFit="1" customWidth="1"/>
    <col min="5647" max="5647" width="10.453125" style="192" customWidth="1"/>
    <col min="5648" max="5648" width="11.81640625" style="192" customWidth="1"/>
    <col min="5649" max="5649" width="14.7265625" style="192" customWidth="1"/>
    <col min="5650" max="5650" width="9" style="192" bestFit="1" customWidth="1"/>
    <col min="5651" max="5890" width="9.1796875" style="192"/>
    <col min="5891" max="5891" width="4.7265625" style="192" bestFit="1" customWidth="1"/>
    <col min="5892" max="5892" width="9.7265625" style="192" bestFit="1" customWidth="1"/>
    <col min="5893" max="5893" width="10" style="192" bestFit="1" customWidth="1"/>
    <col min="5894" max="5894" width="8.81640625" style="192" bestFit="1" customWidth="1"/>
    <col min="5895" max="5895" width="22.81640625" style="192" customWidth="1"/>
    <col min="5896" max="5896" width="59.7265625" style="192" bestFit="1" customWidth="1"/>
    <col min="5897" max="5897" width="57.81640625" style="192" bestFit="1" customWidth="1"/>
    <col min="5898" max="5898" width="35.26953125" style="192" bestFit="1" customWidth="1"/>
    <col min="5899" max="5899" width="28.1796875" style="192" bestFit="1" customWidth="1"/>
    <col min="5900" max="5900" width="33.1796875" style="192" bestFit="1" customWidth="1"/>
    <col min="5901" max="5901" width="26" style="192" bestFit="1" customWidth="1"/>
    <col min="5902" max="5902" width="19.1796875" style="192" bestFit="1" customWidth="1"/>
    <col min="5903" max="5903" width="10.453125" style="192" customWidth="1"/>
    <col min="5904" max="5904" width="11.81640625" style="192" customWidth="1"/>
    <col min="5905" max="5905" width="14.7265625" style="192" customWidth="1"/>
    <col min="5906" max="5906" width="9" style="192" bestFit="1" customWidth="1"/>
    <col min="5907" max="6146" width="9.1796875" style="192"/>
    <col min="6147" max="6147" width="4.7265625" style="192" bestFit="1" customWidth="1"/>
    <col min="6148" max="6148" width="9.7265625" style="192" bestFit="1" customWidth="1"/>
    <col min="6149" max="6149" width="10" style="192" bestFit="1" customWidth="1"/>
    <col min="6150" max="6150" width="8.81640625" style="192" bestFit="1" customWidth="1"/>
    <col min="6151" max="6151" width="22.81640625" style="192" customWidth="1"/>
    <col min="6152" max="6152" width="59.7265625" style="192" bestFit="1" customWidth="1"/>
    <col min="6153" max="6153" width="57.81640625" style="192" bestFit="1" customWidth="1"/>
    <col min="6154" max="6154" width="35.26953125" style="192" bestFit="1" customWidth="1"/>
    <col min="6155" max="6155" width="28.1796875" style="192" bestFit="1" customWidth="1"/>
    <col min="6156" max="6156" width="33.1796875" style="192" bestFit="1" customWidth="1"/>
    <col min="6157" max="6157" width="26" style="192" bestFit="1" customWidth="1"/>
    <col min="6158" max="6158" width="19.1796875" style="192" bestFit="1" customWidth="1"/>
    <col min="6159" max="6159" width="10.453125" style="192" customWidth="1"/>
    <col min="6160" max="6160" width="11.81640625" style="192" customWidth="1"/>
    <col min="6161" max="6161" width="14.7265625" style="192" customWidth="1"/>
    <col min="6162" max="6162" width="9" style="192" bestFit="1" customWidth="1"/>
    <col min="6163" max="6402" width="9.1796875" style="192"/>
    <col min="6403" max="6403" width="4.7265625" style="192" bestFit="1" customWidth="1"/>
    <col min="6404" max="6404" width="9.7265625" style="192" bestFit="1" customWidth="1"/>
    <col min="6405" max="6405" width="10" style="192" bestFit="1" customWidth="1"/>
    <col min="6406" max="6406" width="8.81640625" style="192" bestFit="1" customWidth="1"/>
    <col min="6407" max="6407" width="22.81640625" style="192" customWidth="1"/>
    <col min="6408" max="6408" width="59.7265625" style="192" bestFit="1" customWidth="1"/>
    <col min="6409" max="6409" width="57.81640625" style="192" bestFit="1" customWidth="1"/>
    <col min="6410" max="6410" width="35.26953125" style="192" bestFit="1" customWidth="1"/>
    <col min="6411" max="6411" width="28.1796875" style="192" bestFit="1" customWidth="1"/>
    <col min="6412" max="6412" width="33.1796875" style="192" bestFit="1" customWidth="1"/>
    <col min="6413" max="6413" width="26" style="192" bestFit="1" customWidth="1"/>
    <col min="6414" max="6414" width="19.1796875" style="192" bestFit="1" customWidth="1"/>
    <col min="6415" max="6415" width="10.453125" style="192" customWidth="1"/>
    <col min="6416" max="6416" width="11.81640625" style="192" customWidth="1"/>
    <col min="6417" max="6417" width="14.7265625" style="192" customWidth="1"/>
    <col min="6418" max="6418" width="9" style="192" bestFit="1" customWidth="1"/>
    <col min="6419" max="6658" width="9.1796875" style="192"/>
    <col min="6659" max="6659" width="4.7265625" style="192" bestFit="1" customWidth="1"/>
    <col min="6660" max="6660" width="9.7265625" style="192" bestFit="1" customWidth="1"/>
    <col min="6661" max="6661" width="10" style="192" bestFit="1" customWidth="1"/>
    <col min="6662" max="6662" width="8.81640625" style="192" bestFit="1" customWidth="1"/>
    <col min="6663" max="6663" width="22.81640625" style="192" customWidth="1"/>
    <col min="6664" max="6664" width="59.7265625" style="192" bestFit="1" customWidth="1"/>
    <col min="6665" max="6665" width="57.81640625" style="192" bestFit="1" customWidth="1"/>
    <col min="6666" max="6666" width="35.26953125" style="192" bestFit="1" customWidth="1"/>
    <col min="6667" max="6667" width="28.1796875" style="192" bestFit="1" customWidth="1"/>
    <col min="6668" max="6668" width="33.1796875" style="192" bestFit="1" customWidth="1"/>
    <col min="6669" max="6669" width="26" style="192" bestFit="1" customWidth="1"/>
    <col min="6670" max="6670" width="19.1796875" style="192" bestFit="1" customWidth="1"/>
    <col min="6671" max="6671" width="10.453125" style="192" customWidth="1"/>
    <col min="6672" max="6672" width="11.81640625" style="192" customWidth="1"/>
    <col min="6673" max="6673" width="14.7265625" style="192" customWidth="1"/>
    <col min="6674" max="6674" width="9" style="192" bestFit="1" customWidth="1"/>
    <col min="6675" max="6914" width="9.1796875" style="192"/>
    <col min="6915" max="6915" width="4.7265625" style="192" bestFit="1" customWidth="1"/>
    <col min="6916" max="6916" width="9.7265625" style="192" bestFit="1" customWidth="1"/>
    <col min="6917" max="6917" width="10" style="192" bestFit="1" customWidth="1"/>
    <col min="6918" max="6918" width="8.81640625" style="192" bestFit="1" customWidth="1"/>
    <col min="6919" max="6919" width="22.81640625" style="192" customWidth="1"/>
    <col min="6920" max="6920" width="59.7265625" style="192" bestFit="1" customWidth="1"/>
    <col min="6921" max="6921" width="57.81640625" style="192" bestFit="1" customWidth="1"/>
    <col min="6922" max="6922" width="35.26953125" style="192" bestFit="1" customWidth="1"/>
    <col min="6923" max="6923" width="28.1796875" style="192" bestFit="1" customWidth="1"/>
    <col min="6924" max="6924" width="33.1796875" style="192" bestFit="1" customWidth="1"/>
    <col min="6925" max="6925" width="26" style="192" bestFit="1" customWidth="1"/>
    <col min="6926" max="6926" width="19.1796875" style="192" bestFit="1" customWidth="1"/>
    <col min="6927" max="6927" width="10.453125" style="192" customWidth="1"/>
    <col min="6928" max="6928" width="11.81640625" style="192" customWidth="1"/>
    <col min="6929" max="6929" width="14.7265625" style="192" customWidth="1"/>
    <col min="6930" max="6930" width="9" style="192" bestFit="1" customWidth="1"/>
    <col min="6931" max="7170" width="9.1796875" style="192"/>
    <col min="7171" max="7171" width="4.7265625" style="192" bestFit="1" customWidth="1"/>
    <col min="7172" max="7172" width="9.7265625" style="192" bestFit="1" customWidth="1"/>
    <col min="7173" max="7173" width="10" style="192" bestFit="1" customWidth="1"/>
    <col min="7174" max="7174" width="8.81640625" style="192" bestFit="1" customWidth="1"/>
    <col min="7175" max="7175" width="22.81640625" style="192" customWidth="1"/>
    <col min="7176" max="7176" width="59.7265625" style="192" bestFit="1" customWidth="1"/>
    <col min="7177" max="7177" width="57.81640625" style="192" bestFit="1" customWidth="1"/>
    <col min="7178" max="7178" width="35.26953125" style="192" bestFit="1" customWidth="1"/>
    <col min="7179" max="7179" width="28.1796875" style="192" bestFit="1" customWidth="1"/>
    <col min="7180" max="7180" width="33.1796875" style="192" bestFit="1" customWidth="1"/>
    <col min="7181" max="7181" width="26" style="192" bestFit="1" customWidth="1"/>
    <col min="7182" max="7182" width="19.1796875" style="192" bestFit="1" customWidth="1"/>
    <col min="7183" max="7183" width="10.453125" style="192" customWidth="1"/>
    <col min="7184" max="7184" width="11.81640625" style="192" customWidth="1"/>
    <col min="7185" max="7185" width="14.7265625" style="192" customWidth="1"/>
    <col min="7186" max="7186" width="9" style="192" bestFit="1" customWidth="1"/>
    <col min="7187" max="7426" width="9.1796875" style="192"/>
    <col min="7427" max="7427" width="4.7265625" style="192" bestFit="1" customWidth="1"/>
    <col min="7428" max="7428" width="9.7265625" style="192" bestFit="1" customWidth="1"/>
    <col min="7429" max="7429" width="10" style="192" bestFit="1" customWidth="1"/>
    <col min="7430" max="7430" width="8.81640625" style="192" bestFit="1" customWidth="1"/>
    <col min="7431" max="7431" width="22.81640625" style="192" customWidth="1"/>
    <col min="7432" max="7432" width="59.7265625" style="192" bestFit="1" customWidth="1"/>
    <col min="7433" max="7433" width="57.81640625" style="192" bestFit="1" customWidth="1"/>
    <col min="7434" max="7434" width="35.26953125" style="192" bestFit="1" customWidth="1"/>
    <col min="7435" max="7435" width="28.1796875" style="192" bestFit="1" customWidth="1"/>
    <col min="7436" max="7436" width="33.1796875" style="192" bestFit="1" customWidth="1"/>
    <col min="7437" max="7437" width="26" style="192" bestFit="1" customWidth="1"/>
    <col min="7438" max="7438" width="19.1796875" style="192" bestFit="1" customWidth="1"/>
    <col min="7439" max="7439" width="10.453125" style="192" customWidth="1"/>
    <col min="7440" max="7440" width="11.81640625" style="192" customWidth="1"/>
    <col min="7441" max="7441" width="14.7265625" style="192" customWidth="1"/>
    <col min="7442" max="7442" width="9" style="192" bestFit="1" customWidth="1"/>
    <col min="7443" max="7682" width="9.1796875" style="192"/>
    <col min="7683" max="7683" width="4.7265625" style="192" bestFit="1" customWidth="1"/>
    <col min="7684" max="7684" width="9.7265625" style="192" bestFit="1" customWidth="1"/>
    <col min="7685" max="7685" width="10" style="192" bestFit="1" customWidth="1"/>
    <col min="7686" max="7686" width="8.81640625" style="192" bestFit="1" customWidth="1"/>
    <col min="7687" max="7687" width="22.81640625" style="192" customWidth="1"/>
    <col min="7688" max="7688" width="59.7265625" style="192" bestFit="1" customWidth="1"/>
    <col min="7689" max="7689" width="57.81640625" style="192" bestFit="1" customWidth="1"/>
    <col min="7690" max="7690" width="35.26953125" style="192" bestFit="1" customWidth="1"/>
    <col min="7691" max="7691" width="28.1796875" style="192" bestFit="1" customWidth="1"/>
    <col min="7692" max="7692" width="33.1796875" style="192" bestFit="1" customWidth="1"/>
    <col min="7693" max="7693" width="26" style="192" bestFit="1" customWidth="1"/>
    <col min="7694" max="7694" width="19.1796875" style="192" bestFit="1" customWidth="1"/>
    <col min="7695" max="7695" width="10.453125" style="192" customWidth="1"/>
    <col min="7696" max="7696" width="11.81640625" style="192" customWidth="1"/>
    <col min="7697" max="7697" width="14.7265625" style="192" customWidth="1"/>
    <col min="7698" max="7698" width="9" style="192" bestFit="1" customWidth="1"/>
    <col min="7699" max="7938" width="9.1796875" style="192"/>
    <col min="7939" max="7939" width="4.7265625" style="192" bestFit="1" customWidth="1"/>
    <col min="7940" max="7940" width="9.7265625" style="192" bestFit="1" customWidth="1"/>
    <col min="7941" max="7941" width="10" style="192" bestFit="1" customWidth="1"/>
    <col min="7942" max="7942" width="8.81640625" style="192" bestFit="1" customWidth="1"/>
    <col min="7943" max="7943" width="22.81640625" style="192" customWidth="1"/>
    <col min="7944" max="7944" width="59.7265625" style="192" bestFit="1" customWidth="1"/>
    <col min="7945" max="7945" width="57.81640625" style="192" bestFit="1" customWidth="1"/>
    <col min="7946" max="7946" width="35.26953125" style="192" bestFit="1" customWidth="1"/>
    <col min="7947" max="7947" width="28.1796875" style="192" bestFit="1" customWidth="1"/>
    <col min="7948" max="7948" width="33.1796875" style="192" bestFit="1" customWidth="1"/>
    <col min="7949" max="7949" width="26" style="192" bestFit="1" customWidth="1"/>
    <col min="7950" max="7950" width="19.1796875" style="192" bestFit="1" customWidth="1"/>
    <col min="7951" max="7951" width="10.453125" style="192" customWidth="1"/>
    <col min="7952" max="7952" width="11.81640625" style="192" customWidth="1"/>
    <col min="7953" max="7953" width="14.7265625" style="192" customWidth="1"/>
    <col min="7954" max="7954" width="9" style="192" bestFit="1" customWidth="1"/>
    <col min="7955" max="8194" width="9.1796875" style="192"/>
    <col min="8195" max="8195" width="4.7265625" style="192" bestFit="1" customWidth="1"/>
    <col min="8196" max="8196" width="9.7265625" style="192" bestFit="1" customWidth="1"/>
    <col min="8197" max="8197" width="10" style="192" bestFit="1" customWidth="1"/>
    <col min="8198" max="8198" width="8.81640625" style="192" bestFit="1" customWidth="1"/>
    <col min="8199" max="8199" width="22.81640625" style="192" customWidth="1"/>
    <col min="8200" max="8200" width="59.7265625" style="192" bestFit="1" customWidth="1"/>
    <col min="8201" max="8201" width="57.81640625" style="192" bestFit="1" customWidth="1"/>
    <col min="8202" max="8202" width="35.26953125" style="192" bestFit="1" customWidth="1"/>
    <col min="8203" max="8203" width="28.1796875" style="192" bestFit="1" customWidth="1"/>
    <col min="8204" max="8204" width="33.1796875" style="192" bestFit="1" customWidth="1"/>
    <col min="8205" max="8205" width="26" style="192" bestFit="1" customWidth="1"/>
    <col min="8206" max="8206" width="19.1796875" style="192" bestFit="1" customWidth="1"/>
    <col min="8207" max="8207" width="10.453125" style="192" customWidth="1"/>
    <col min="8208" max="8208" width="11.81640625" style="192" customWidth="1"/>
    <col min="8209" max="8209" width="14.7265625" style="192" customWidth="1"/>
    <col min="8210" max="8210" width="9" style="192" bestFit="1" customWidth="1"/>
    <col min="8211" max="8450" width="9.1796875" style="192"/>
    <col min="8451" max="8451" width="4.7265625" style="192" bestFit="1" customWidth="1"/>
    <col min="8452" max="8452" width="9.7265625" style="192" bestFit="1" customWidth="1"/>
    <col min="8453" max="8453" width="10" style="192" bestFit="1" customWidth="1"/>
    <col min="8454" max="8454" width="8.81640625" style="192" bestFit="1" customWidth="1"/>
    <col min="8455" max="8455" width="22.81640625" style="192" customWidth="1"/>
    <col min="8456" max="8456" width="59.7265625" style="192" bestFit="1" customWidth="1"/>
    <col min="8457" max="8457" width="57.81640625" style="192" bestFit="1" customWidth="1"/>
    <col min="8458" max="8458" width="35.26953125" style="192" bestFit="1" customWidth="1"/>
    <col min="8459" max="8459" width="28.1796875" style="192" bestFit="1" customWidth="1"/>
    <col min="8460" max="8460" width="33.1796875" style="192" bestFit="1" customWidth="1"/>
    <col min="8461" max="8461" width="26" style="192" bestFit="1" customWidth="1"/>
    <col min="8462" max="8462" width="19.1796875" style="192" bestFit="1" customWidth="1"/>
    <col min="8463" max="8463" width="10.453125" style="192" customWidth="1"/>
    <col min="8464" max="8464" width="11.81640625" style="192" customWidth="1"/>
    <col min="8465" max="8465" width="14.7265625" style="192" customWidth="1"/>
    <col min="8466" max="8466" width="9" style="192" bestFit="1" customWidth="1"/>
    <col min="8467" max="8706" width="9.1796875" style="192"/>
    <col min="8707" max="8707" width="4.7265625" style="192" bestFit="1" customWidth="1"/>
    <col min="8708" max="8708" width="9.7265625" style="192" bestFit="1" customWidth="1"/>
    <col min="8709" max="8709" width="10" style="192" bestFit="1" customWidth="1"/>
    <col min="8710" max="8710" width="8.81640625" style="192" bestFit="1" customWidth="1"/>
    <col min="8711" max="8711" width="22.81640625" style="192" customWidth="1"/>
    <col min="8712" max="8712" width="59.7265625" style="192" bestFit="1" customWidth="1"/>
    <col min="8713" max="8713" width="57.81640625" style="192" bestFit="1" customWidth="1"/>
    <col min="8714" max="8714" width="35.26953125" style="192" bestFit="1" customWidth="1"/>
    <col min="8715" max="8715" width="28.1796875" style="192" bestFit="1" customWidth="1"/>
    <col min="8716" max="8716" width="33.1796875" style="192" bestFit="1" customWidth="1"/>
    <col min="8717" max="8717" width="26" style="192" bestFit="1" customWidth="1"/>
    <col min="8718" max="8718" width="19.1796875" style="192" bestFit="1" customWidth="1"/>
    <col min="8719" max="8719" width="10.453125" style="192" customWidth="1"/>
    <col min="8720" max="8720" width="11.81640625" style="192" customWidth="1"/>
    <col min="8721" max="8721" width="14.7265625" style="192" customWidth="1"/>
    <col min="8722" max="8722" width="9" style="192" bestFit="1" customWidth="1"/>
    <col min="8723" max="8962" width="9.1796875" style="192"/>
    <col min="8963" max="8963" width="4.7265625" style="192" bestFit="1" customWidth="1"/>
    <col min="8964" max="8964" width="9.7265625" style="192" bestFit="1" customWidth="1"/>
    <col min="8965" max="8965" width="10" style="192" bestFit="1" customWidth="1"/>
    <col min="8966" max="8966" width="8.81640625" style="192" bestFit="1" customWidth="1"/>
    <col min="8967" max="8967" width="22.81640625" style="192" customWidth="1"/>
    <col min="8968" max="8968" width="59.7265625" style="192" bestFit="1" customWidth="1"/>
    <col min="8969" max="8969" width="57.81640625" style="192" bestFit="1" customWidth="1"/>
    <col min="8970" max="8970" width="35.26953125" style="192" bestFit="1" customWidth="1"/>
    <col min="8971" max="8971" width="28.1796875" style="192" bestFit="1" customWidth="1"/>
    <col min="8972" max="8972" width="33.1796875" style="192" bestFit="1" customWidth="1"/>
    <col min="8973" max="8973" width="26" style="192" bestFit="1" customWidth="1"/>
    <col min="8974" max="8974" width="19.1796875" style="192" bestFit="1" customWidth="1"/>
    <col min="8975" max="8975" width="10.453125" style="192" customWidth="1"/>
    <col min="8976" max="8976" width="11.81640625" style="192" customWidth="1"/>
    <col min="8977" max="8977" width="14.7265625" style="192" customWidth="1"/>
    <col min="8978" max="8978" width="9" style="192" bestFit="1" customWidth="1"/>
    <col min="8979" max="9218" width="9.1796875" style="192"/>
    <col min="9219" max="9219" width="4.7265625" style="192" bestFit="1" customWidth="1"/>
    <col min="9220" max="9220" width="9.7265625" style="192" bestFit="1" customWidth="1"/>
    <col min="9221" max="9221" width="10" style="192" bestFit="1" customWidth="1"/>
    <col min="9222" max="9222" width="8.81640625" style="192" bestFit="1" customWidth="1"/>
    <col min="9223" max="9223" width="22.81640625" style="192" customWidth="1"/>
    <col min="9224" max="9224" width="59.7265625" style="192" bestFit="1" customWidth="1"/>
    <col min="9225" max="9225" width="57.81640625" style="192" bestFit="1" customWidth="1"/>
    <col min="9226" max="9226" width="35.26953125" style="192" bestFit="1" customWidth="1"/>
    <col min="9227" max="9227" width="28.1796875" style="192" bestFit="1" customWidth="1"/>
    <col min="9228" max="9228" width="33.1796875" style="192" bestFit="1" customWidth="1"/>
    <col min="9229" max="9229" width="26" style="192" bestFit="1" customWidth="1"/>
    <col min="9230" max="9230" width="19.1796875" style="192" bestFit="1" customWidth="1"/>
    <col min="9231" max="9231" width="10.453125" style="192" customWidth="1"/>
    <col min="9232" max="9232" width="11.81640625" style="192" customWidth="1"/>
    <col min="9233" max="9233" width="14.7265625" style="192" customWidth="1"/>
    <col min="9234" max="9234" width="9" style="192" bestFit="1" customWidth="1"/>
    <col min="9235" max="9474" width="9.1796875" style="192"/>
    <col min="9475" max="9475" width="4.7265625" style="192" bestFit="1" customWidth="1"/>
    <col min="9476" max="9476" width="9.7265625" style="192" bestFit="1" customWidth="1"/>
    <col min="9477" max="9477" width="10" style="192" bestFit="1" customWidth="1"/>
    <col min="9478" max="9478" width="8.81640625" style="192" bestFit="1" customWidth="1"/>
    <col min="9479" max="9479" width="22.81640625" style="192" customWidth="1"/>
    <col min="9480" max="9480" width="59.7265625" style="192" bestFit="1" customWidth="1"/>
    <col min="9481" max="9481" width="57.81640625" style="192" bestFit="1" customWidth="1"/>
    <col min="9482" max="9482" width="35.26953125" style="192" bestFit="1" customWidth="1"/>
    <col min="9483" max="9483" width="28.1796875" style="192" bestFit="1" customWidth="1"/>
    <col min="9484" max="9484" width="33.1796875" style="192" bestFit="1" customWidth="1"/>
    <col min="9485" max="9485" width="26" style="192" bestFit="1" customWidth="1"/>
    <col min="9486" max="9486" width="19.1796875" style="192" bestFit="1" customWidth="1"/>
    <col min="9487" max="9487" width="10.453125" style="192" customWidth="1"/>
    <col min="9488" max="9488" width="11.81640625" style="192" customWidth="1"/>
    <col min="9489" max="9489" width="14.7265625" style="192" customWidth="1"/>
    <col min="9490" max="9490" width="9" style="192" bestFit="1" customWidth="1"/>
    <col min="9491" max="9730" width="9.1796875" style="192"/>
    <col min="9731" max="9731" width="4.7265625" style="192" bestFit="1" customWidth="1"/>
    <col min="9732" max="9732" width="9.7265625" style="192" bestFit="1" customWidth="1"/>
    <col min="9733" max="9733" width="10" style="192" bestFit="1" customWidth="1"/>
    <col min="9734" max="9734" width="8.81640625" style="192" bestFit="1" customWidth="1"/>
    <col min="9735" max="9735" width="22.81640625" style="192" customWidth="1"/>
    <col min="9736" max="9736" width="59.7265625" style="192" bestFit="1" customWidth="1"/>
    <col min="9737" max="9737" width="57.81640625" style="192" bestFit="1" customWidth="1"/>
    <col min="9738" max="9738" width="35.26953125" style="192" bestFit="1" customWidth="1"/>
    <col min="9739" max="9739" width="28.1796875" style="192" bestFit="1" customWidth="1"/>
    <col min="9740" max="9740" width="33.1796875" style="192" bestFit="1" customWidth="1"/>
    <col min="9741" max="9741" width="26" style="192" bestFit="1" customWidth="1"/>
    <col min="9742" max="9742" width="19.1796875" style="192" bestFit="1" customWidth="1"/>
    <col min="9743" max="9743" width="10.453125" style="192" customWidth="1"/>
    <col min="9744" max="9744" width="11.81640625" style="192" customWidth="1"/>
    <col min="9745" max="9745" width="14.7265625" style="192" customWidth="1"/>
    <col min="9746" max="9746" width="9" style="192" bestFit="1" customWidth="1"/>
    <col min="9747" max="9986" width="9.1796875" style="192"/>
    <col min="9987" max="9987" width="4.7265625" style="192" bestFit="1" customWidth="1"/>
    <col min="9988" max="9988" width="9.7265625" style="192" bestFit="1" customWidth="1"/>
    <col min="9989" max="9989" width="10" style="192" bestFit="1" customWidth="1"/>
    <col min="9990" max="9990" width="8.81640625" style="192" bestFit="1" customWidth="1"/>
    <col min="9991" max="9991" width="22.81640625" style="192" customWidth="1"/>
    <col min="9992" max="9992" width="59.7265625" style="192" bestFit="1" customWidth="1"/>
    <col min="9993" max="9993" width="57.81640625" style="192" bestFit="1" customWidth="1"/>
    <col min="9994" max="9994" width="35.26953125" style="192" bestFit="1" customWidth="1"/>
    <col min="9995" max="9995" width="28.1796875" style="192" bestFit="1" customWidth="1"/>
    <col min="9996" max="9996" width="33.1796875" style="192" bestFit="1" customWidth="1"/>
    <col min="9997" max="9997" width="26" style="192" bestFit="1" customWidth="1"/>
    <col min="9998" max="9998" width="19.1796875" style="192" bestFit="1" customWidth="1"/>
    <col min="9999" max="9999" width="10.453125" style="192" customWidth="1"/>
    <col min="10000" max="10000" width="11.81640625" style="192" customWidth="1"/>
    <col min="10001" max="10001" width="14.7265625" style="192" customWidth="1"/>
    <col min="10002" max="10002" width="9" style="192" bestFit="1" customWidth="1"/>
    <col min="10003" max="10242" width="9.1796875" style="192"/>
    <col min="10243" max="10243" width="4.7265625" style="192" bestFit="1" customWidth="1"/>
    <col min="10244" max="10244" width="9.7265625" style="192" bestFit="1" customWidth="1"/>
    <col min="10245" max="10245" width="10" style="192" bestFit="1" customWidth="1"/>
    <col min="10246" max="10246" width="8.81640625" style="192" bestFit="1" customWidth="1"/>
    <col min="10247" max="10247" width="22.81640625" style="192" customWidth="1"/>
    <col min="10248" max="10248" width="59.7265625" style="192" bestFit="1" customWidth="1"/>
    <col min="10249" max="10249" width="57.81640625" style="192" bestFit="1" customWidth="1"/>
    <col min="10250" max="10250" width="35.26953125" style="192" bestFit="1" customWidth="1"/>
    <col min="10251" max="10251" width="28.1796875" style="192" bestFit="1" customWidth="1"/>
    <col min="10252" max="10252" width="33.1796875" style="192" bestFit="1" customWidth="1"/>
    <col min="10253" max="10253" width="26" style="192" bestFit="1" customWidth="1"/>
    <col min="10254" max="10254" width="19.1796875" style="192" bestFit="1" customWidth="1"/>
    <col min="10255" max="10255" width="10.453125" style="192" customWidth="1"/>
    <col min="10256" max="10256" width="11.81640625" style="192" customWidth="1"/>
    <col min="10257" max="10257" width="14.7265625" style="192" customWidth="1"/>
    <col min="10258" max="10258" width="9" style="192" bestFit="1" customWidth="1"/>
    <col min="10259" max="10498" width="9.1796875" style="192"/>
    <col min="10499" max="10499" width="4.7265625" style="192" bestFit="1" customWidth="1"/>
    <col min="10500" max="10500" width="9.7265625" style="192" bestFit="1" customWidth="1"/>
    <col min="10501" max="10501" width="10" style="192" bestFit="1" customWidth="1"/>
    <col min="10502" max="10502" width="8.81640625" style="192" bestFit="1" customWidth="1"/>
    <col min="10503" max="10503" width="22.81640625" style="192" customWidth="1"/>
    <col min="10504" max="10504" width="59.7265625" style="192" bestFit="1" customWidth="1"/>
    <col min="10505" max="10505" width="57.81640625" style="192" bestFit="1" customWidth="1"/>
    <col min="10506" max="10506" width="35.26953125" style="192" bestFit="1" customWidth="1"/>
    <col min="10507" max="10507" width="28.1796875" style="192" bestFit="1" customWidth="1"/>
    <col min="10508" max="10508" width="33.1796875" style="192" bestFit="1" customWidth="1"/>
    <col min="10509" max="10509" width="26" style="192" bestFit="1" customWidth="1"/>
    <col min="10510" max="10510" width="19.1796875" style="192" bestFit="1" customWidth="1"/>
    <col min="10511" max="10511" width="10.453125" style="192" customWidth="1"/>
    <col min="10512" max="10512" width="11.81640625" style="192" customWidth="1"/>
    <col min="10513" max="10513" width="14.7265625" style="192" customWidth="1"/>
    <col min="10514" max="10514" width="9" style="192" bestFit="1" customWidth="1"/>
    <col min="10515" max="10754" width="9.1796875" style="192"/>
    <col min="10755" max="10755" width="4.7265625" style="192" bestFit="1" customWidth="1"/>
    <col min="10756" max="10756" width="9.7265625" style="192" bestFit="1" customWidth="1"/>
    <col min="10757" max="10757" width="10" style="192" bestFit="1" customWidth="1"/>
    <col min="10758" max="10758" width="8.81640625" style="192" bestFit="1" customWidth="1"/>
    <col min="10759" max="10759" width="22.81640625" style="192" customWidth="1"/>
    <col min="10760" max="10760" width="59.7265625" style="192" bestFit="1" customWidth="1"/>
    <col min="10761" max="10761" width="57.81640625" style="192" bestFit="1" customWidth="1"/>
    <col min="10762" max="10762" width="35.26953125" style="192" bestFit="1" customWidth="1"/>
    <col min="10763" max="10763" width="28.1796875" style="192" bestFit="1" customWidth="1"/>
    <col min="10764" max="10764" width="33.1796875" style="192" bestFit="1" customWidth="1"/>
    <col min="10765" max="10765" width="26" style="192" bestFit="1" customWidth="1"/>
    <col min="10766" max="10766" width="19.1796875" style="192" bestFit="1" customWidth="1"/>
    <col min="10767" max="10767" width="10.453125" style="192" customWidth="1"/>
    <col min="10768" max="10768" width="11.81640625" style="192" customWidth="1"/>
    <col min="10769" max="10769" width="14.7265625" style="192" customWidth="1"/>
    <col min="10770" max="10770" width="9" style="192" bestFit="1" customWidth="1"/>
    <col min="10771" max="11010" width="9.1796875" style="192"/>
    <col min="11011" max="11011" width="4.7265625" style="192" bestFit="1" customWidth="1"/>
    <col min="11012" max="11012" width="9.7265625" style="192" bestFit="1" customWidth="1"/>
    <col min="11013" max="11013" width="10" style="192" bestFit="1" customWidth="1"/>
    <col min="11014" max="11014" width="8.81640625" style="192" bestFit="1" customWidth="1"/>
    <col min="11015" max="11015" width="22.81640625" style="192" customWidth="1"/>
    <col min="11016" max="11016" width="59.7265625" style="192" bestFit="1" customWidth="1"/>
    <col min="11017" max="11017" width="57.81640625" style="192" bestFit="1" customWidth="1"/>
    <col min="11018" max="11018" width="35.26953125" style="192" bestFit="1" customWidth="1"/>
    <col min="11019" max="11019" width="28.1796875" style="192" bestFit="1" customWidth="1"/>
    <col min="11020" max="11020" width="33.1796875" style="192" bestFit="1" customWidth="1"/>
    <col min="11021" max="11021" width="26" style="192" bestFit="1" customWidth="1"/>
    <col min="11022" max="11022" width="19.1796875" style="192" bestFit="1" customWidth="1"/>
    <col min="11023" max="11023" width="10.453125" style="192" customWidth="1"/>
    <col min="11024" max="11024" width="11.81640625" style="192" customWidth="1"/>
    <col min="11025" max="11025" width="14.7265625" style="192" customWidth="1"/>
    <col min="11026" max="11026" width="9" style="192" bestFit="1" customWidth="1"/>
    <col min="11027" max="11266" width="9.1796875" style="192"/>
    <col min="11267" max="11267" width="4.7265625" style="192" bestFit="1" customWidth="1"/>
    <col min="11268" max="11268" width="9.7265625" style="192" bestFit="1" customWidth="1"/>
    <col min="11269" max="11269" width="10" style="192" bestFit="1" customWidth="1"/>
    <col min="11270" max="11270" width="8.81640625" style="192" bestFit="1" customWidth="1"/>
    <col min="11271" max="11271" width="22.81640625" style="192" customWidth="1"/>
    <col min="11272" max="11272" width="59.7265625" style="192" bestFit="1" customWidth="1"/>
    <col min="11273" max="11273" width="57.81640625" style="192" bestFit="1" customWidth="1"/>
    <col min="11274" max="11274" width="35.26953125" style="192" bestFit="1" customWidth="1"/>
    <col min="11275" max="11275" width="28.1796875" style="192" bestFit="1" customWidth="1"/>
    <col min="11276" max="11276" width="33.1796875" style="192" bestFit="1" customWidth="1"/>
    <col min="11277" max="11277" width="26" style="192" bestFit="1" customWidth="1"/>
    <col min="11278" max="11278" width="19.1796875" style="192" bestFit="1" customWidth="1"/>
    <col min="11279" max="11279" width="10.453125" style="192" customWidth="1"/>
    <col min="11280" max="11280" width="11.81640625" style="192" customWidth="1"/>
    <col min="11281" max="11281" width="14.7265625" style="192" customWidth="1"/>
    <col min="11282" max="11282" width="9" style="192" bestFit="1" customWidth="1"/>
    <col min="11283" max="11522" width="9.1796875" style="192"/>
    <col min="11523" max="11523" width="4.7265625" style="192" bestFit="1" customWidth="1"/>
    <col min="11524" max="11524" width="9.7265625" style="192" bestFit="1" customWidth="1"/>
    <col min="11525" max="11525" width="10" style="192" bestFit="1" customWidth="1"/>
    <col min="11526" max="11526" width="8.81640625" style="192" bestFit="1" customWidth="1"/>
    <col min="11527" max="11527" width="22.81640625" style="192" customWidth="1"/>
    <col min="11528" max="11528" width="59.7265625" style="192" bestFit="1" customWidth="1"/>
    <col min="11529" max="11529" width="57.81640625" style="192" bestFit="1" customWidth="1"/>
    <col min="11530" max="11530" width="35.26953125" style="192" bestFit="1" customWidth="1"/>
    <col min="11531" max="11531" width="28.1796875" style="192" bestFit="1" customWidth="1"/>
    <col min="11532" max="11532" width="33.1796875" style="192" bestFit="1" customWidth="1"/>
    <col min="11533" max="11533" width="26" style="192" bestFit="1" customWidth="1"/>
    <col min="11534" max="11534" width="19.1796875" style="192" bestFit="1" customWidth="1"/>
    <col min="11535" max="11535" width="10.453125" style="192" customWidth="1"/>
    <col min="11536" max="11536" width="11.81640625" style="192" customWidth="1"/>
    <col min="11537" max="11537" width="14.7265625" style="192" customWidth="1"/>
    <col min="11538" max="11538" width="9" style="192" bestFit="1" customWidth="1"/>
    <col min="11539" max="11778" width="9.1796875" style="192"/>
    <col min="11779" max="11779" width="4.7265625" style="192" bestFit="1" customWidth="1"/>
    <col min="11780" max="11780" width="9.7265625" style="192" bestFit="1" customWidth="1"/>
    <col min="11781" max="11781" width="10" style="192" bestFit="1" customWidth="1"/>
    <col min="11782" max="11782" width="8.81640625" style="192" bestFit="1" customWidth="1"/>
    <col min="11783" max="11783" width="22.81640625" style="192" customWidth="1"/>
    <col min="11784" max="11784" width="59.7265625" style="192" bestFit="1" customWidth="1"/>
    <col min="11785" max="11785" width="57.81640625" style="192" bestFit="1" customWidth="1"/>
    <col min="11786" max="11786" width="35.26953125" style="192" bestFit="1" customWidth="1"/>
    <col min="11787" max="11787" width="28.1796875" style="192" bestFit="1" customWidth="1"/>
    <col min="11788" max="11788" width="33.1796875" style="192" bestFit="1" customWidth="1"/>
    <col min="11789" max="11789" width="26" style="192" bestFit="1" customWidth="1"/>
    <col min="11790" max="11790" width="19.1796875" style="192" bestFit="1" customWidth="1"/>
    <col min="11791" max="11791" width="10.453125" style="192" customWidth="1"/>
    <col min="11792" max="11792" width="11.81640625" style="192" customWidth="1"/>
    <col min="11793" max="11793" width="14.7265625" style="192" customWidth="1"/>
    <col min="11794" max="11794" width="9" style="192" bestFit="1" customWidth="1"/>
    <col min="11795" max="12034" width="9.1796875" style="192"/>
    <col min="12035" max="12035" width="4.7265625" style="192" bestFit="1" customWidth="1"/>
    <col min="12036" max="12036" width="9.7265625" style="192" bestFit="1" customWidth="1"/>
    <col min="12037" max="12037" width="10" style="192" bestFit="1" customWidth="1"/>
    <col min="12038" max="12038" width="8.81640625" style="192" bestFit="1" customWidth="1"/>
    <col min="12039" max="12039" width="22.81640625" style="192" customWidth="1"/>
    <col min="12040" max="12040" width="59.7265625" style="192" bestFit="1" customWidth="1"/>
    <col min="12041" max="12041" width="57.81640625" style="192" bestFit="1" customWidth="1"/>
    <col min="12042" max="12042" width="35.26953125" style="192" bestFit="1" customWidth="1"/>
    <col min="12043" max="12043" width="28.1796875" style="192" bestFit="1" customWidth="1"/>
    <col min="12044" max="12044" width="33.1796875" style="192" bestFit="1" customWidth="1"/>
    <col min="12045" max="12045" width="26" style="192" bestFit="1" customWidth="1"/>
    <col min="12046" max="12046" width="19.1796875" style="192" bestFit="1" customWidth="1"/>
    <col min="12047" max="12047" width="10.453125" style="192" customWidth="1"/>
    <col min="12048" max="12048" width="11.81640625" style="192" customWidth="1"/>
    <col min="12049" max="12049" width="14.7265625" style="192" customWidth="1"/>
    <col min="12050" max="12050" width="9" style="192" bestFit="1" customWidth="1"/>
    <col min="12051" max="12290" width="9.1796875" style="192"/>
    <col min="12291" max="12291" width="4.7265625" style="192" bestFit="1" customWidth="1"/>
    <col min="12292" max="12292" width="9.7265625" style="192" bestFit="1" customWidth="1"/>
    <col min="12293" max="12293" width="10" style="192" bestFit="1" customWidth="1"/>
    <col min="12294" max="12294" width="8.81640625" style="192" bestFit="1" customWidth="1"/>
    <col min="12295" max="12295" width="22.81640625" style="192" customWidth="1"/>
    <col min="12296" max="12296" width="59.7265625" style="192" bestFit="1" customWidth="1"/>
    <col min="12297" max="12297" width="57.81640625" style="192" bestFit="1" customWidth="1"/>
    <col min="12298" max="12298" width="35.26953125" style="192" bestFit="1" customWidth="1"/>
    <col min="12299" max="12299" width="28.1796875" style="192" bestFit="1" customWidth="1"/>
    <col min="12300" max="12300" width="33.1796875" style="192" bestFit="1" customWidth="1"/>
    <col min="12301" max="12301" width="26" style="192" bestFit="1" customWidth="1"/>
    <col min="12302" max="12302" width="19.1796875" style="192" bestFit="1" customWidth="1"/>
    <col min="12303" max="12303" width="10.453125" style="192" customWidth="1"/>
    <col min="12304" max="12304" width="11.81640625" style="192" customWidth="1"/>
    <col min="12305" max="12305" width="14.7265625" style="192" customWidth="1"/>
    <col min="12306" max="12306" width="9" style="192" bestFit="1" customWidth="1"/>
    <col min="12307" max="12546" width="9.1796875" style="192"/>
    <col min="12547" max="12547" width="4.7265625" style="192" bestFit="1" customWidth="1"/>
    <col min="12548" max="12548" width="9.7265625" style="192" bestFit="1" customWidth="1"/>
    <col min="12549" max="12549" width="10" style="192" bestFit="1" customWidth="1"/>
    <col min="12550" max="12550" width="8.81640625" style="192" bestFit="1" customWidth="1"/>
    <col min="12551" max="12551" width="22.81640625" style="192" customWidth="1"/>
    <col min="12552" max="12552" width="59.7265625" style="192" bestFit="1" customWidth="1"/>
    <col min="12553" max="12553" width="57.81640625" style="192" bestFit="1" customWidth="1"/>
    <col min="12554" max="12554" width="35.26953125" style="192" bestFit="1" customWidth="1"/>
    <col min="12555" max="12555" width="28.1796875" style="192" bestFit="1" customWidth="1"/>
    <col min="12556" max="12556" width="33.1796875" style="192" bestFit="1" customWidth="1"/>
    <col min="12557" max="12557" width="26" style="192" bestFit="1" customWidth="1"/>
    <col min="12558" max="12558" width="19.1796875" style="192" bestFit="1" customWidth="1"/>
    <col min="12559" max="12559" width="10.453125" style="192" customWidth="1"/>
    <col min="12560" max="12560" width="11.81640625" style="192" customWidth="1"/>
    <col min="12561" max="12561" width="14.7265625" style="192" customWidth="1"/>
    <col min="12562" max="12562" width="9" style="192" bestFit="1" customWidth="1"/>
    <col min="12563" max="12802" width="9.1796875" style="192"/>
    <col min="12803" max="12803" width="4.7265625" style="192" bestFit="1" customWidth="1"/>
    <col min="12804" max="12804" width="9.7265625" style="192" bestFit="1" customWidth="1"/>
    <col min="12805" max="12805" width="10" style="192" bestFit="1" customWidth="1"/>
    <col min="12806" max="12806" width="8.81640625" style="192" bestFit="1" customWidth="1"/>
    <col min="12807" max="12807" width="22.81640625" style="192" customWidth="1"/>
    <col min="12808" max="12808" width="59.7265625" style="192" bestFit="1" customWidth="1"/>
    <col min="12809" max="12809" width="57.81640625" style="192" bestFit="1" customWidth="1"/>
    <col min="12810" max="12810" width="35.26953125" style="192" bestFit="1" customWidth="1"/>
    <col min="12811" max="12811" width="28.1796875" style="192" bestFit="1" customWidth="1"/>
    <col min="12812" max="12812" width="33.1796875" style="192" bestFit="1" customWidth="1"/>
    <col min="12813" max="12813" width="26" style="192" bestFit="1" customWidth="1"/>
    <col min="12814" max="12814" width="19.1796875" style="192" bestFit="1" customWidth="1"/>
    <col min="12815" max="12815" width="10.453125" style="192" customWidth="1"/>
    <col min="12816" max="12816" width="11.81640625" style="192" customWidth="1"/>
    <col min="12817" max="12817" width="14.7265625" style="192" customWidth="1"/>
    <col min="12818" max="12818" width="9" style="192" bestFit="1" customWidth="1"/>
    <col min="12819" max="13058" width="9.1796875" style="192"/>
    <col min="13059" max="13059" width="4.7265625" style="192" bestFit="1" customWidth="1"/>
    <col min="13060" max="13060" width="9.7265625" style="192" bestFit="1" customWidth="1"/>
    <col min="13061" max="13061" width="10" style="192" bestFit="1" customWidth="1"/>
    <col min="13062" max="13062" width="8.81640625" style="192" bestFit="1" customWidth="1"/>
    <col min="13063" max="13063" width="22.81640625" style="192" customWidth="1"/>
    <col min="13064" max="13064" width="59.7265625" style="192" bestFit="1" customWidth="1"/>
    <col min="13065" max="13065" width="57.81640625" style="192" bestFit="1" customWidth="1"/>
    <col min="13066" max="13066" width="35.26953125" style="192" bestFit="1" customWidth="1"/>
    <col min="13067" max="13067" width="28.1796875" style="192" bestFit="1" customWidth="1"/>
    <col min="13068" max="13068" width="33.1796875" style="192" bestFit="1" customWidth="1"/>
    <col min="13069" max="13069" width="26" style="192" bestFit="1" customWidth="1"/>
    <col min="13070" max="13070" width="19.1796875" style="192" bestFit="1" customWidth="1"/>
    <col min="13071" max="13071" width="10.453125" style="192" customWidth="1"/>
    <col min="13072" max="13072" width="11.81640625" style="192" customWidth="1"/>
    <col min="13073" max="13073" width="14.7265625" style="192" customWidth="1"/>
    <col min="13074" max="13074" width="9" style="192" bestFit="1" customWidth="1"/>
    <col min="13075" max="13314" width="9.1796875" style="192"/>
    <col min="13315" max="13315" width="4.7265625" style="192" bestFit="1" customWidth="1"/>
    <col min="13316" max="13316" width="9.7265625" style="192" bestFit="1" customWidth="1"/>
    <col min="13317" max="13317" width="10" style="192" bestFit="1" customWidth="1"/>
    <col min="13318" max="13318" width="8.81640625" style="192" bestFit="1" customWidth="1"/>
    <col min="13319" max="13319" width="22.81640625" style="192" customWidth="1"/>
    <col min="13320" max="13320" width="59.7265625" style="192" bestFit="1" customWidth="1"/>
    <col min="13321" max="13321" width="57.81640625" style="192" bestFit="1" customWidth="1"/>
    <col min="13322" max="13322" width="35.26953125" style="192" bestFit="1" customWidth="1"/>
    <col min="13323" max="13323" width="28.1796875" style="192" bestFit="1" customWidth="1"/>
    <col min="13324" max="13324" width="33.1796875" style="192" bestFit="1" customWidth="1"/>
    <col min="13325" max="13325" width="26" style="192" bestFit="1" customWidth="1"/>
    <col min="13326" max="13326" width="19.1796875" style="192" bestFit="1" customWidth="1"/>
    <col min="13327" max="13327" width="10.453125" style="192" customWidth="1"/>
    <col min="13328" max="13328" width="11.81640625" style="192" customWidth="1"/>
    <col min="13329" max="13329" width="14.7265625" style="192" customWidth="1"/>
    <col min="13330" max="13330" width="9" style="192" bestFit="1" customWidth="1"/>
    <col min="13331" max="13570" width="9.1796875" style="192"/>
    <col min="13571" max="13571" width="4.7265625" style="192" bestFit="1" customWidth="1"/>
    <col min="13572" max="13572" width="9.7265625" style="192" bestFit="1" customWidth="1"/>
    <col min="13573" max="13573" width="10" style="192" bestFit="1" customWidth="1"/>
    <col min="13574" max="13574" width="8.81640625" style="192" bestFit="1" customWidth="1"/>
    <col min="13575" max="13575" width="22.81640625" style="192" customWidth="1"/>
    <col min="13576" max="13576" width="59.7265625" style="192" bestFit="1" customWidth="1"/>
    <col min="13577" max="13577" width="57.81640625" style="192" bestFit="1" customWidth="1"/>
    <col min="13578" max="13578" width="35.26953125" style="192" bestFit="1" customWidth="1"/>
    <col min="13579" max="13579" width="28.1796875" style="192" bestFit="1" customWidth="1"/>
    <col min="13580" max="13580" width="33.1796875" style="192" bestFit="1" customWidth="1"/>
    <col min="13581" max="13581" width="26" style="192" bestFit="1" customWidth="1"/>
    <col min="13582" max="13582" width="19.1796875" style="192" bestFit="1" customWidth="1"/>
    <col min="13583" max="13583" width="10.453125" style="192" customWidth="1"/>
    <col min="13584" max="13584" width="11.81640625" style="192" customWidth="1"/>
    <col min="13585" max="13585" width="14.7265625" style="192" customWidth="1"/>
    <col min="13586" max="13586" width="9" style="192" bestFit="1" customWidth="1"/>
    <col min="13587" max="13826" width="9.1796875" style="192"/>
    <col min="13827" max="13827" width="4.7265625" style="192" bestFit="1" customWidth="1"/>
    <col min="13828" max="13828" width="9.7265625" style="192" bestFit="1" customWidth="1"/>
    <col min="13829" max="13829" width="10" style="192" bestFit="1" customWidth="1"/>
    <col min="13830" max="13830" width="8.81640625" style="192" bestFit="1" customWidth="1"/>
    <col min="13831" max="13831" width="22.81640625" style="192" customWidth="1"/>
    <col min="13832" max="13832" width="59.7265625" style="192" bestFit="1" customWidth="1"/>
    <col min="13833" max="13833" width="57.81640625" style="192" bestFit="1" customWidth="1"/>
    <col min="13834" max="13834" width="35.26953125" style="192" bestFit="1" customWidth="1"/>
    <col min="13835" max="13835" width="28.1796875" style="192" bestFit="1" customWidth="1"/>
    <col min="13836" max="13836" width="33.1796875" style="192" bestFit="1" customWidth="1"/>
    <col min="13837" max="13837" width="26" style="192" bestFit="1" customWidth="1"/>
    <col min="13838" max="13838" width="19.1796875" style="192" bestFit="1" customWidth="1"/>
    <col min="13839" max="13839" width="10.453125" style="192" customWidth="1"/>
    <col min="13840" max="13840" width="11.81640625" style="192" customWidth="1"/>
    <col min="13841" max="13841" width="14.7265625" style="192" customWidth="1"/>
    <col min="13842" max="13842" width="9" style="192" bestFit="1" customWidth="1"/>
    <col min="13843" max="14082" width="9.1796875" style="192"/>
    <col min="14083" max="14083" width="4.7265625" style="192" bestFit="1" customWidth="1"/>
    <col min="14084" max="14084" width="9.7265625" style="192" bestFit="1" customWidth="1"/>
    <col min="14085" max="14085" width="10" style="192" bestFit="1" customWidth="1"/>
    <col min="14086" max="14086" width="8.81640625" style="192" bestFit="1" customWidth="1"/>
    <col min="14087" max="14087" width="22.81640625" style="192" customWidth="1"/>
    <col min="14088" max="14088" width="59.7265625" style="192" bestFit="1" customWidth="1"/>
    <col min="14089" max="14089" width="57.81640625" style="192" bestFit="1" customWidth="1"/>
    <col min="14090" max="14090" width="35.26953125" style="192" bestFit="1" customWidth="1"/>
    <col min="14091" max="14091" width="28.1796875" style="192" bestFit="1" customWidth="1"/>
    <col min="14092" max="14092" width="33.1796875" style="192" bestFit="1" customWidth="1"/>
    <col min="14093" max="14093" width="26" style="192" bestFit="1" customWidth="1"/>
    <col min="14094" max="14094" width="19.1796875" style="192" bestFit="1" customWidth="1"/>
    <col min="14095" max="14095" width="10.453125" style="192" customWidth="1"/>
    <col min="14096" max="14096" width="11.81640625" style="192" customWidth="1"/>
    <col min="14097" max="14097" width="14.7265625" style="192" customWidth="1"/>
    <col min="14098" max="14098" width="9" style="192" bestFit="1" customWidth="1"/>
    <col min="14099" max="14338" width="9.1796875" style="192"/>
    <col min="14339" max="14339" width="4.7265625" style="192" bestFit="1" customWidth="1"/>
    <col min="14340" max="14340" width="9.7265625" style="192" bestFit="1" customWidth="1"/>
    <col min="14341" max="14341" width="10" style="192" bestFit="1" customWidth="1"/>
    <col min="14342" max="14342" width="8.81640625" style="192" bestFit="1" customWidth="1"/>
    <col min="14343" max="14343" width="22.81640625" style="192" customWidth="1"/>
    <col min="14344" max="14344" width="59.7265625" style="192" bestFit="1" customWidth="1"/>
    <col min="14345" max="14345" width="57.81640625" style="192" bestFit="1" customWidth="1"/>
    <col min="14346" max="14346" width="35.26953125" style="192" bestFit="1" customWidth="1"/>
    <col min="14347" max="14347" width="28.1796875" style="192" bestFit="1" customWidth="1"/>
    <col min="14348" max="14348" width="33.1796875" style="192" bestFit="1" customWidth="1"/>
    <col min="14349" max="14349" width="26" style="192" bestFit="1" customWidth="1"/>
    <col min="14350" max="14350" width="19.1796875" style="192" bestFit="1" customWidth="1"/>
    <col min="14351" max="14351" width="10.453125" style="192" customWidth="1"/>
    <col min="14352" max="14352" width="11.81640625" style="192" customWidth="1"/>
    <col min="14353" max="14353" width="14.7265625" style="192" customWidth="1"/>
    <col min="14354" max="14354" width="9" style="192" bestFit="1" customWidth="1"/>
    <col min="14355" max="14594" width="9.1796875" style="192"/>
    <col min="14595" max="14595" width="4.7265625" style="192" bestFit="1" customWidth="1"/>
    <col min="14596" max="14596" width="9.7265625" style="192" bestFit="1" customWidth="1"/>
    <col min="14597" max="14597" width="10" style="192" bestFit="1" customWidth="1"/>
    <col min="14598" max="14598" width="8.81640625" style="192" bestFit="1" customWidth="1"/>
    <col min="14599" max="14599" width="22.81640625" style="192" customWidth="1"/>
    <col min="14600" max="14600" width="59.7265625" style="192" bestFit="1" customWidth="1"/>
    <col min="14601" max="14601" width="57.81640625" style="192" bestFit="1" customWidth="1"/>
    <col min="14602" max="14602" width="35.26953125" style="192" bestFit="1" customWidth="1"/>
    <col min="14603" max="14603" width="28.1796875" style="192" bestFit="1" customWidth="1"/>
    <col min="14604" max="14604" width="33.1796875" style="192" bestFit="1" customWidth="1"/>
    <col min="14605" max="14605" width="26" style="192" bestFit="1" customWidth="1"/>
    <col min="14606" max="14606" width="19.1796875" style="192" bestFit="1" customWidth="1"/>
    <col min="14607" max="14607" width="10.453125" style="192" customWidth="1"/>
    <col min="14608" max="14608" width="11.81640625" style="192" customWidth="1"/>
    <col min="14609" max="14609" width="14.7265625" style="192" customWidth="1"/>
    <col min="14610" max="14610" width="9" style="192" bestFit="1" customWidth="1"/>
    <col min="14611" max="14850" width="9.1796875" style="192"/>
    <col min="14851" max="14851" width="4.7265625" style="192" bestFit="1" customWidth="1"/>
    <col min="14852" max="14852" width="9.7265625" style="192" bestFit="1" customWidth="1"/>
    <col min="14853" max="14853" width="10" style="192" bestFit="1" customWidth="1"/>
    <col min="14854" max="14854" width="8.81640625" style="192" bestFit="1" customWidth="1"/>
    <col min="14855" max="14855" width="22.81640625" style="192" customWidth="1"/>
    <col min="14856" max="14856" width="59.7265625" style="192" bestFit="1" customWidth="1"/>
    <col min="14857" max="14857" width="57.81640625" style="192" bestFit="1" customWidth="1"/>
    <col min="14858" max="14858" width="35.26953125" style="192" bestFit="1" customWidth="1"/>
    <col min="14859" max="14859" width="28.1796875" style="192" bestFit="1" customWidth="1"/>
    <col min="14860" max="14860" width="33.1796875" style="192" bestFit="1" customWidth="1"/>
    <col min="14861" max="14861" width="26" style="192" bestFit="1" customWidth="1"/>
    <col min="14862" max="14862" width="19.1796875" style="192" bestFit="1" customWidth="1"/>
    <col min="14863" max="14863" width="10.453125" style="192" customWidth="1"/>
    <col min="14864" max="14864" width="11.81640625" style="192" customWidth="1"/>
    <col min="14865" max="14865" width="14.7265625" style="192" customWidth="1"/>
    <col min="14866" max="14866" width="9" style="192" bestFit="1" customWidth="1"/>
    <col min="14867" max="15106" width="9.1796875" style="192"/>
    <col min="15107" max="15107" width="4.7265625" style="192" bestFit="1" customWidth="1"/>
    <col min="15108" max="15108" width="9.7265625" style="192" bestFit="1" customWidth="1"/>
    <col min="15109" max="15109" width="10" style="192" bestFit="1" customWidth="1"/>
    <col min="15110" max="15110" width="8.81640625" style="192" bestFit="1" customWidth="1"/>
    <col min="15111" max="15111" width="22.81640625" style="192" customWidth="1"/>
    <col min="15112" max="15112" width="59.7265625" style="192" bestFit="1" customWidth="1"/>
    <col min="15113" max="15113" width="57.81640625" style="192" bestFit="1" customWidth="1"/>
    <col min="15114" max="15114" width="35.26953125" style="192" bestFit="1" customWidth="1"/>
    <col min="15115" max="15115" width="28.1796875" style="192" bestFit="1" customWidth="1"/>
    <col min="15116" max="15116" width="33.1796875" style="192" bestFit="1" customWidth="1"/>
    <col min="15117" max="15117" width="26" style="192" bestFit="1" customWidth="1"/>
    <col min="15118" max="15118" width="19.1796875" style="192" bestFit="1" customWidth="1"/>
    <col min="15119" max="15119" width="10.453125" style="192" customWidth="1"/>
    <col min="15120" max="15120" width="11.81640625" style="192" customWidth="1"/>
    <col min="15121" max="15121" width="14.7265625" style="192" customWidth="1"/>
    <col min="15122" max="15122" width="9" style="192" bestFit="1" customWidth="1"/>
    <col min="15123" max="15362" width="9.1796875" style="192"/>
    <col min="15363" max="15363" width="4.7265625" style="192" bestFit="1" customWidth="1"/>
    <col min="15364" max="15364" width="9.7265625" style="192" bestFit="1" customWidth="1"/>
    <col min="15365" max="15365" width="10" style="192" bestFit="1" customWidth="1"/>
    <col min="15366" max="15366" width="8.81640625" style="192" bestFit="1" customWidth="1"/>
    <col min="15367" max="15367" width="22.81640625" style="192" customWidth="1"/>
    <col min="15368" max="15368" width="59.7265625" style="192" bestFit="1" customWidth="1"/>
    <col min="15369" max="15369" width="57.81640625" style="192" bestFit="1" customWidth="1"/>
    <col min="15370" max="15370" width="35.26953125" style="192" bestFit="1" customWidth="1"/>
    <col min="15371" max="15371" width="28.1796875" style="192" bestFit="1" customWidth="1"/>
    <col min="15372" max="15372" width="33.1796875" style="192" bestFit="1" customWidth="1"/>
    <col min="15373" max="15373" width="26" style="192" bestFit="1" customWidth="1"/>
    <col min="15374" max="15374" width="19.1796875" style="192" bestFit="1" customWidth="1"/>
    <col min="15375" max="15375" width="10.453125" style="192" customWidth="1"/>
    <col min="15376" max="15376" width="11.81640625" style="192" customWidth="1"/>
    <col min="15377" max="15377" width="14.7265625" style="192" customWidth="1"/>
    <col min="15378" max="15378" width="9" style="192" bestFit="1" customWidth="1"/>
    <col min="15379" max="15618" width="9.1796875" style="192"/>
    <col min="15619" max="15619" width="4.7265625" style="192" bestFit="1" customWidth="1"/>
    <col min="15620" max="15620" width="9.7265625" style="192" bestFit="1" customWidth="1"/>
    <col min="15621" max="15621" width="10" style="192" bestFit="1" customWidth="1"/>
    <col min="15622" max="15622" width="8.81640625" style="192" bestFit="1" customWidth="1"/>
    <col min="15623" max="15623" width="22.81640625" style="192" customWidth="1"/>
    <col min="15624" max="15624" width="59.7265625" style="192" bestFit="1" customWidth="1"/>
    <col min="15625" max="15625" width="57.81640625" style="192" bestFit="1" customWidth="1"/>
    <col min="15626" max="15626" width="35.26953125" style="192" bestFit="1" customWidth="1"/>
    <col min="15627" max="15627" width="28.1796875" style="192" bestFit="1" customWidth="1"/>
    <col min="15628" max="15628" width="33.1796875" style="192" bestFit="1" customWidth="1"/>
    <col min="15629" max="15629" width="26" style="192" bestFit="1" customWidth="1"/>
    <col min="15630" max="15630" width="19.1796875" style="192" bestFit="1" customWidth="1"/>
    <col min="15631" max="15631" width="10.453125" style="192" customWidth="1"/>
    <col min="15632" max="15632" width="11.81640625" style="192" customWidth="1"/>
    <col min="15633" max="15633" width="14.7265625" style="192" customWidth="1"/>
    <col min="15634" max="15634" width="9" style="192" bestFit="1" customWidth="1"/>
    <col min="15635" max="15874" width="9.1796875" style="192"/>
    <col min="15875" max="15875" width="4.7265625" style="192" bestFit="1" customWidth="1"/>
    <col min="15876" max="15876" width="9.7265625" style="192" bestFit="1" customWidth="1"/>
    <col min="15877" max="15877" width="10" style="192" bestFit="1" customWidth="1"/>
    <col min="15878" max="15878" width="8.81640625" style="192" bestFit="1" customWidth="1"/>
    <col min="15879" max="15879" width="22.81640625" style="192" customWidth="1"/>
    <col min="15880" max="15880" width="59.7265625" style="192" bestFit="1" customWidth="1"/>
    <col min="15881" max="15881" width="57.81640625" style="192" bestFit="1" customWidth="1"/>
    <col min="15882" max="15882" width="35.26953125" style="192" bestFit="1" customWidth="1"/>
    <col min="15883" max="15883" width="28.1796875" style="192" bestFit="1" customWidth="1"/>
    <col min="15884" max="15884" width="33.1796875" style="192" bestFit="1" customWidth="1"/>
    <col min="15885" max="15885" width="26" style="192" bestFit="1" customWidth="1"/>
    <col min="15886" max="15886" width="19.1796875" style="192" bestFit="1" customWidth="1"/>
    <col min="15887" max="15887" width="10.453125" style="192" customWidth="1"/>
    <col min="15888" max="15888" width="11.81640625" style="192" customWidth="1"/>
    <col min="15889" max="15889" width="14.7265625" style="192" customWidth="1"/>
    <col min="15890" max="15890" width="9" style="192" bestFit="1" customWidth="1"/>
    <col min="15891" max="16130" width="9.1796875" style="192"/>
    <col min="16131" max="16131" width="4.7265625" style="192" bestFit="1" customWidth="1"/>
    <col min="16132" max="16132" width="9.7265625" style="192" bestFit="1" customWidth="1"/>
    <col min="16133" max="16133" width="10" style="192" bestFit="1" customWidth="1"/>
    <col min="16134" max="16134" width="8.81640625" style="192" bestFit="1" customWidth="1"/>
    <col min="16135" max="16135" width="22.81640625" style="192" customWidth="1"/>
    <col min="16136" max="16136" width="59.7265625" style="192" bestFit="1" customWidth="1"/>
    <col min="16137" max="16137" width="57.81640625" style="192" bestFit="1" customWidth="1"/>
    <col min="16138" max="16138" width="35.26953125" style="192" bestFit="1" customWidth="1"/>
    <col min="16139" max="16139" width="28.1796875" style="192" bestFit="1" customWidth="1"/>
    <col min="16140" max="16140" width="33.1796875" style="192" bestFit="1" customWidth="1"/>
    <col min="16141" max="16141" width="26" style="192" bestFit="1" customWidth="1"/>
    <col min="16142" max="16142" width="19.1796875" style="192" bestFit="1" customWidth="1"/>
    <col min="16143" max="16143" width="10.453125" style="192" customWidth="1"/>
    <col min="16144" max="16144" width="11.81640625" style="192" customWidth="1"/>
    <col min="16145" max="16145" width="14.7265625" style="192" customWidth="1"/>
    <col min="16146" max="16146" width="9" style="192" bestFit="1" customWidth="1"/>
    <col min="16147" max="16384" width="9.1796875" style="192"/>
  </cols>
  <sheetData>
    <row r="2" spans="1:19" ht="15.5" x14ac:dyDescent="0.35">
      <c r="A2" s="58" t="s">
        <v>1230</v>
      </c>
      <c r="B2" s="59"/>
      <c r="C2" s="59"/>
      <c r="D2" s="59"/>
      <c r="E2" s="59"/>
      <c r="F2" s="59"/>
      <c r="G2" s="59"/>
      <c r="H2" s="59"/>
      <c r="I2" s="59"/>
      <c r="J2" s="59"/>
      <c r="K2" s="59"/>
      <c r="L2" s="59"/>
      <c r="M2" s="59"/>
      <c r="N2" s="59"/>
      <c r="O2" s="59"/>
      <c r="P2" s="59"/>
      <c r="Q2" s="59"/>
      <c r="R2" s="59"/>
    </row>
    <row r="3" spans="1:19" ht="15.5" x14ac:dyDescent="0.35">
      <c r="A3" s="59"/>
      <c r="B3" s="59"/>
      <c r="C3" s="59"/>
      <c r="D3" s="59"/>
      <c r="E3" s="59"/>
      <c r="F3" s="59"/>
      <c r="G3" s="59"/>
      <c r="H3" s="59"/>
      <c r="I3" s="59"/>
      <c r="J3" s="59"/>
      <c r="K3" s="59"/>
      <c r="L3" s="59"/>
      <c r="M3" s="60"/>
      <c r="N3" s="60"/>
      <c r="O3" s="60"/>
      <c r="P3" s="60"/>
      <c r="Q3" s="59"/>
      <c r="R3" s="59"/>
    </row>
    <row r="4" spans="1:19" s="3" customFormat="1" ht="55.5" customHeight="1" x14ac:dyDescent="0.35">
      <c r="A4" s="935" t="s">
        <v>0</v>
      </c>
      <c r="B4" s="938" t="s">
        <v>1</v>
      </c>
      <c r="C4" s="938" t="s">
        <v>2</v>
      </c>
      <c r="D4" s="938" t="s">
        <v>3</v>
      </c>
      <c r="E4" s="935" t="s">
        <v>4</v>
      </c>
      <c r="F4" s="935" t="s">
        <v>5</v>
      </c>
      <c r="G4" s="935" t="s">
        <v>6</v>
      </c>
      <c r="H4" s="944" t="s">
        <v>7</v>
      </c>
      <c r="I4" s="944"/>
      <c r="J4" s="935" t="s">
        <v>8</v>
      </c>
      <c r="K4" s="945" t="s">
        <v>214</v>
      </c>
      <c r="L4" s="946"/>
      <c r="M4" s="943" t="s">
        <v>215</v>
      </c>
      <c r="N4" s="943"/>
      <c r="O4" s="943" t="s">
        <v>9</v>
      </c>
      <c r="P4" s="943"/>
      <c r="Q4" s="935" t="s">
        <v>216</v>
      </c>
      <c r="R4" s="938" t="s">
        <v>10</v>
      </c>
      <c r="S4" s="20"/>
    </row>
    <row r="5" spans="1:19" s="3" customFormat="1" ht="15.5" x14ac:dyDescent="0.25">
      <c r="A5" s="936"/>
      <c r="B5" s="939"/>
      <c r="C5" s="939"/>
      <c r="D5" s="939"/>
      <c r="E5" s="936"/>
      <c r="F5" s="936"/>
      <c r="G5" s="936"/>
      <c r="H5" s="177" t="s">
        <v>11</v>
      </c>
      <c r="I5" s="177" t="s">
        <v>12</v>
      </c>
      <c r="J5" s="936"/>
      <c r="K5" s="175">
        <v>2020</v>
      </c>
      <c r="L5" s="175">
        <v>2021</v>
      </c>
      <c r="M5" s="61">
        <v>2020</v>
      </c>
      <c r="N5" s="61">
        <v>2021</v>
      </c>
      <c r="O5" s="61">
        <v>2020</v>
      </c>
      <c r="P5" s="61">
        <v>2021</v>
      </c>
      <c r="Q5" s="936"/>
      <c r="R5" s="939"/>
      <c r="S5" s="20"/>
    </row>
    <row r="6" spans="1:19" s="3" customFormat="1" ht="15.5" x14ac:dyDescent="0.25">
      <c r="A6" s="174" t="s">
        <v>13</v>
      </c>
      <c r="B6" s="177" t="s">
        <v>14</v>
      </c>
      <c r="C6" s="177" t="s">
        <v>15</v>
      </c>
      <c r="D6" s="177" t="s">
        <v>16</v>
      </c>
      <c r="E6" s="174" t="s">
        <v>17</v>
      </c>
      <c r="F6" s="174" t="s">
        <v>18</v>
      </c>
      <c r="G6" s="174" t="s">
        <v>19</v>
      </c>
      <c r="H6" s="177" t="s">
        <v>20</v>
      </c>
      <c r="I6" s="177" t="s">
        <v>21</v>
      </c>
      <c r="J6" s="174" t="s">
        <v>22</v>
      </c>
      <c r="K6" s="175" t="s">
        <v>23</v>
      </c>
      <c r="L6" s="175" t="s">
        <v>24</v>
      </c>
      <c r="M6" s="176" t="s">
        <v>25</v>
      </c>
      <c r="N6" s="176" t="s">
        <v>26</v>
      </c>
      <c r="O6" s="176" t="s">
        <v>27</v>
      </c>
      <c r="P6" s="176" t="s">
        <v>28</v>
      </c>
      <c r="Q6" s="174" t="s">
        <v>29</v>
      </c>
      <c r="R6" s="177" t="s">
        <v>30</v>
      </c>
      <c r="S6" s="20"/>
    </row>
    <row r="7" spans="1:19" s="6" customFormat="1" ht="249" customHeight="1" x14ac:dyDescent="0.35">
      <c r="A7" s="64">
        <v>1</v>
      </c>
      <c r="B7" s="323">
        <v>1</v>
      </c>
      <c r="C7" s="64">
        <v>4</v>
      </c>
      <c r="D7" s="323">
        <v>2</v>
      </c>
      <c r="E7" s="323" t="s">
        <v>421</v>
      </c>
      <c r="F7" s="323" t="s">
        <v>422</v>
      </c>
      <c r="G7" s="323" t="s">
        <v>32</v>
      </c>
      <c r="H7" s="62" t="s">
        <v>423</v>
      </c>
      <c r="I7" s="62" t="s">
        <v>257</v>
      </c>
      <c r="J7" s="323" t="s">
        <v>424</v>
      </c>
      <c r="K7" s="324" t="s">
        <v>31</v>
      </c>
      <c r="L7" s="324"/>
      <c r="M7" s="63">
        <v>14800</v>
      </c>
      <c r="N7" s="64"/>
      <c r="O7" s="63">
        <v>14800</v>
      </c>
      <c r="P7" s="63"/>
      <c r="Q7" s="62" t="s">
        <v>425</v>
      </c>
      <c r="R7" s="62" t="s">
        <v>426</v>
      </c>
      <c r="S7" s="22"/>
    </row>
    <row r="8" spans="1:19" ht="183.75" customHeight="1" x14ac:dyDescent="0.35">
      <c r="A8" s="64">
        <v>2</v>
      </c>
      <c r="B8" s="64">
        <v>1</v>
      </c>
      <c r="C8" s="64">
        <v>4</v>
      </c>
      <c r="D8" s="323">
        <v>2</v>
      </c>
      <c r="E8" s="323" t="s">
        <v>427</v>
      </c>
      <c r="F8" s="323" t="s">
        <v>428</v>
      </c>
      <c r="G8" s="323" t="s">
        <v>1218</v>
      </c>
      <c r="H8" s="62" t="s">
        <v>1219</v>
      </c>
      <c r="I8" s="62" t="s">
        <v>1220</v>
      </c>
      <c r="J8" s="323" t="s">
        <v>429</v>
      </c>
      <c r="K8" s="324" t="s">
        <v>35</v>
      </c>
      <c r="L8" s="324"/>
      <c r="M8" s="63">
        <v>32600</v>
      </c>
      <c r="N8" s="64"/>
      <c r="O8" s="63">
        <v>32600</v>
      </c>
      <c r="P8" s="63"/>
      <c r="Q8" s="62" t="s">
        <v>425</v>
      </c>
      <c r="R8" s="62" t="s">
        <v>426</v>
      </c>
      <c r="S8" s="31"/>
    </row>
    <row r="9" spans="1:19" ht="168.75" customHeight="1" x14ac:dyDescent="0.35">
      <c r="A9" s="65">
        <v>2</v>
      </c>
      <c r="B9" s="65">
        <v>1</v>
      </c>
      <c r="C9" s="65">
        <v>4</v>
      </c>
      <c r="D9" s="190">
        <v>2</v>
      </c>
      <c r="E9" s="190" t="s">
        <v>427</v>
      </c>
      <c r="F9" s="190" t="s">
        <v>428</v>
      </c>
      <c r="G9" s="190" t="s">
        <v>1218</v>
      </c>
      <c r="H9" s="66" t="s">
        <v>1219</v>
      </c>
      <c r="I9" s="66" t="s">
        <v>1220</v>
      </c>
      <c r="J9" s="190" t="s">
        <v>429</v>
      </c>
      <c r="K9" s="67" t="s">
        <v>35</v>
      </c>
      <c r="L9" s="69" t="s">
        <v>31</v>
      </c>
      <c r="M9" s="68">
        <v>2600</v>
      </c>
      <c r="N9" s="68">
        <v>10980</v>
      </c>
      <c r="O9" s="68">
        <v>2600</v>
      </c>
      <c r="P9" s="68">
        <v>10980</v>
      </c>
      <c r="Q9" s="66" t="s">
        <v>425</v>
      </c>
      <c r="R9" s="66" t="s">
        <v>426</v>
      </c>
      <c r="S9" s="31"/>
    </row>
    <row r="10" spans="1:19" ht="40.5" customHeight="1" x14ac:dyDescent="0.35">
      <c r="A10" s="940" t="s">
        <v>1519</v>
      </c>
      <c r="B10" s="941"/>
      <c r="C10" s="941"/>
      <c r="D10" s="941"/>
      <c r="E10" s="941"/>
      <c r="F10" s="941"/>
      <c r="G10" s="941"/>
      <c r="H10" s="941"/>
      <c r="I10" s="941"/>
      <c r="J10" s="941"/>
      <c r="K10" s="941"/>
      <c r="L10" s="941"/>
      <c r="M10" s="941"/>
      <c r="N10" s="941"/>
      <c r="O10" s="941"/>
      <c r="P10" s="941"/>
      <c r="Q10" s="941"/>
      <c r="R10" s="942"/>
      <c r="S10" s="31"/>
    </row>
    <row r="11" spans="1:19" ht="218.25" customHeight="1" x14ac:dyDescent="0.35">
      <c r="A11" s="64">
        <v>3</v>
      </c>
      <c r="B11" s="323">
        <v>1</v>
      </c>
      <c r="C11" s="323">
        <v>4</v>
      </c>
      <c r="D11" s="323">
        <v>5</v>
      </c>
      <c r="E11" s="323" t="s">
        <v>430</v>
      </c>
      <c r="F11" s="323" t="s">
        <v>1221</v>
      </c>
      <c r="G11" s="323" t="s">
        <v>1222</v>
      </c>
      <c r="H11" s="323" t="s">
        <v>1223</v>
      </c>
      <c r="I11" s="323" t="s">
        <v>1224</v>
      </c>
      <c r="J11" s="323" t="s">
        <v>431</v>
      </c>
      <c r="K11" s="64" t="s">
        <v>35</v>
      </c>
      <c r="L11" s="324"/>
      <c r="M11" s="325">
        <v>36200</v>
      </c>
      <c r="N11" s="326"/>
      <c r="O11" s="325">
        <v>36200</v>
      </c>
      <c r="P11" s="326"/>
      <c r="Q11" s="62" t="s">
        <v>425</v>
      </c>
      <c r="R11" s="62" t="s">
        <v>426</v>
      </c>
    </row>
    <row r="12" spans="1:19" ht="216" customHeight="1" x14ac:dyDescent="0.35">
      <c r="A12" s="65">
        <v>3</v>
      </c>
      <c r="B12" s="190">
        <v>1</v>
      </c>
      <c r="C12" s="190">
        <v>4</v>
      </c>
      <c r="D12" s="190">
        <v>5</v>
      </c>
      <c r="E12" s="190" t="s">
        <v>430</v>
      </c>
      <c r="F12" s="190" t="s">
        <v>1221</v>
      </c>
      <c r="G12" s="190" t="s">
        <v>1222</v>
      </c>
      <c r="H12" s="190" t="s">
        <v>1223</v>
      </c>
      <c r="I12" s="190" t="s">
        <v>1224</v>
      </c>
      <c r="J12" s="190" t="s">
        <v>431</v>
      </c>
      <c r="K12" s="65"/>
      <c r="L12" s="69" t="s">
        <v>31</v>
      </c>
      <c r="M12" s="327"/>
      <c r="N12" s="68">
        <v>32600</v>
      </c>
      <c r="O12" s="71"/>
      <c r="P12" s="68">
        <v>32600</v>
      </c>
      <c r="Q12" s="66" t="s">
        <v>425</v>
      </c>
      <c r="R12" s="66" t="s">
        <v>426</v>
      </c>
    </row>
    <row r="13" spans="1:19" ht="30.75" customHeight="1" x14ac:dyDescent="0.35">
      <c r="A13" s="940" t="s">
        <v>1225</v>
      </c>
      <c r="B13" s="941"/>
      <c r="C13" s="941"/>
      <c r="D13" s="941"/>
      <c r="E13" s="941"/>
      <c r="F13" s="941"/>
      <c r="G13" s="941"/>
      <c r="H13" s="941"/>
      <c r="I13" s="941"/>
      <c r="J13" s="941"/>
      <c r="K13" s="941"/>
      <c r="L13" s="941"/>
      <c r="M13" s="941"/>
      <c r="N13" s="941"/>
      <c r="O13" s="941"/>
      <c r="P13" s="941"/>
      <c r="Q13" s="941"/>
      <c r="R13" s="942"/>
    </row>
    <row r="14" spans="1:19" ht="225.75" customHeight="1" x14ac:dyDescent="0.35">
      <c r="A14" s="64">
        <v>4</v>
      </c>
      <c r="B14" s="64">
        <v>1</v>
      </c>
      <c r="C14" s="64">
        <v>4</v>
      </c>
      <c r="D14" s="323">
        <v>5</v>
      </c>
      <c r="E14" s="323" t="s">
        <v>432</v>
      </c>
      <c r="F14" s="323" t="s">
        <v>1520</v>
      </c>
      <c r="G14" s="323" t="s">
        <v>433</v>
      </c>
      <c r="H14" s="323" t="s">
        <v>434</v>
      </c>
      <c r="I14" s="323" t="s">
        <v>435</v>
      </c>
      <c r="J14" s="323" t="s">
        <v>431</v>
      </c>
      <c r="K14" s="64" t="s">
        <v>35</v>
      </c>
      <c r="L14" s="324"/>
      <c r="M14" s="325">
        <v>58500</v>
      </c>
      <c r="N14" s="326"/>
      <c r="O14" s="325">
        <v>58500</v>
      </c>
      <c r="P14" s="326"/>
      <c r="Q14" s="62" t="s">
        <v>425</v>
      </c>
      <c r="R14" s="62" t="s">
        <v>426</v>
      </c>
    </row>
    <row r="15" spans="1:19" ht="213.75" customHeight="1" x14ac:dyDescent="0.35">
      <c r="A15" s="65">
        <v>4</v>
      </c>
      <c r="B15" s="65">
        <v>1</v>
      </c>
      <c r="C15" s="65">
        <v>4</v>
      </c>
      <c r="D15" s="190">
        <v>5</v>
      </c>
      <c r="E15" s="190" t="s">
        <v>432</v>
      </c>
      <c r="F15" s="190" t="s">
        <v>1520</v>
      </c>
      <c r="G15" s="190" t="s">
        <v>433</v>
      </c>
      <c r="H15" s="190" t="s">
        <v>434</v>
      </c>
      <c r="I15" s="190" t="s">
        <v>435</v>
      </c>
      <c r="J15" s="190" t="s">
        <v>431</v>
      </c>
      <c r="K15" s="65"/>
      <c r="L15" s="69" t="s">
        <v>31</v>
      </c>
      <c r="M15" s="327"/>
      <c r="N15" s="68">
        <v>58500</v>
      </c>
      <c r="O15" s="71"/>
      <c r="P15" s="68">
        <v>58500</v>
      </c>
      <c r="Q15" s="66" t="s">
        <v>425</v>
      </c>
      <c r="R15" s="66" t="s">
        <v>426</v>
      </c>
    </row>
    <row r="16" spans="1:19" ht="30.75" customHeight="1" x14ac:dyDescent="0.35">
      <c r="A16" s="937" t="s">
        <v>1226</v>
      </c>
      <c r="B16" s="937"/>
      <c r="C16" s="937"/>
      <c r="D16" s="937"/>
      <c r="E16" s="937"/>
      <c r="F16" s="937"/>
      <c r="G16" s="937"/>
      <c r="H16" s="937"/>
      <c r="I16" s="937"/>
      <c r="J16" s="937"/>
      <c r="K16" s="937"/>
      <c r="L16" s="937"/>
      <c r="M16" s="937"/>
      <c r="N16" s="937"/>
      <c r="O16" s="937"/>
      <c r="P16" s="937"/>
      <c r="Q16" s="937"/>
      <c r="R16" s="937"/>
    </row>
    <row r="17" spans="1:18" ht="170.25" customHeight="1" x14ac:dyDescent="0.35">
      <c r="A17" s="64">
        <v>5</v>
      </c>
      <c r="B17" s="64">
        <v>1</v>
      </c>
      <c r="C17" s="64">
        <v>4</v>
      </c>
      <c r="D17" s="323">
        <v>2</v>
      </c>
      <c r="E17" s="323" t="s">
        <v>436</v>
      </c>
      <c r="F17" s="323" t="s">
        <v>437</v>
      </c>
      <c r="G17" s="323" t="s">
        <v>438</v>
      </c>
      <c r="H17" s="323" t="s">
        <v>439</v>
      </c>
      <c r="I17" s="323" t="s">
        <v>440</v>
      </c>
      <c r="J17" s="323" t="s">
        <v>431</v>
      </c>
      <c r="K17" s="64" t="s">
        <v>35</v>
      </c>
      <c r="L17" s="324"/>
      <c r="M17" s="325">
        <v>35000</v>
      </c>
      <c r="N17" s="326"/>
      <c r="O17" s="325">
        <v>35000</v>
      </c>
      <c r="P17" s="326"/>
      <c r="Q17" s="62" t="s">
        <v>425</v>
      </c>
      <c r="R17" s="62" t="s">
        <v>426</v>
      </c>
    </row>
    <row r="18" spans="1:18" ht="176.25" customHeight="1" x14ac:dyDescent="0.35">
      <c r="A18" s="65">
        <v>5</v>
      </c>
      <c r="B18" s="65">
        <v>1</v>
      </c>
      <c r="C18" s="65">
        <v>4</v>
      </c>
      <c r="D18" s="190">
        <v>2</v>
      </c>
      <c r="E18" s="190" t="s">
        <v>436</v>
      </c>
      <c r="F18" s="190" t="s">
        <v>437</v>
      </c>
      <c r="G18" s="190" t="s">
        <v>438</v>
      </c>
      <c r="H18" s="190" t="s">
        <v>439</v>
      </c>
      <c r="I18" s="190" t="s">
        <v>440</v>
      </c>
      <c r="J18" s="190" t="s">
        <v>431</v>
      </c>
      <c r="K18" s="65"/>
      <c r="L18" s="69" t="s">
        <v>31</v>
      </c>
      <c r="M18" s="71"/>
      <c r="N18" s="68">
        <v>35000</v>
      </c>
      <c r="O18" s="71"/>
      <c r="P18" s="68">
        <v>35000</v>
      </c>
      <c r="Q18" s="66" t="s">
        <v>425</v>
      </c>
      <c r="R18" s="66" t="s">
        <v>426</v>
      </c>
    </row>
    <row r="19" spans="1:18" ht="28.5" customHeight="1" x14ac:dyDescent="0.35">
      <c r="A19" s="937" t="s">
        <v>1227</v>
      </c>
      <c r="B19" s="937"/>
      <c r="C19" s="937"/>
      <c r="D19" s="937"/>
      <c r="E19" s="937"/>
      <c r="F19" s="937"/>
      <c r="G19" s="937"/>
      <c r="H19" s="937"/>
      <c r="I19" s="937"/>
      <c r="J19" s="937"/>
      <c r="K19" s="937"/>
      <c r="L19" s="937"/>
      <c r="M19" s="937"/>
      <c r="N19" s="937"/>
      <c r="O19" s="937"/>
      <c r="P19" s="937"/>
      <c r="Q19" s="937"/>
      <c r="R19" s="937"/>
    </row>
    <row r="20" spans="1:18" ht="202.5" customHeight="1" x14ac:dyDescent="0.35">
      <c r="A20" s="64">
        <v>6</v>
      </c>
      <c r="B20" s="323">
        <v>1</v>
      </c>
      <c r="C20" s="64">
        <v>4</v>
      </c>
      <c r="D20" s="64">
        <v>2</v>
      </c>
      <c r="E20" s="323" t="s">
        <v>441</v>
      </c>
      <c r="F20" s="323" t="s">
        <v>442</v>
      </c>
      <c r="G20" s="64" t="s">
        <v>443</v>
      </c>
      <c r="H20" s="323" t="s">
        <v>444</v>
      </c>
      <c r="I20" s="323" t="s">
        <v>445</v>
      </c>
      <c r="J20" s="323" t="s">
        <v>446</v>
      </c>
      <c r="K20" s="64" t="s">
        <v>35</v>
      </c>
      <c r="L20" s="328"/>
      <c r="M20" s="63">
        <v>15000</v>
      </c>
      <c r="N20" s="64"/>
      <c r="O20" s="63">
        <v>15000</v>
      </c>
      <c r="P20" s="329"/>
      <c r="Q20" s="62" t="s">
        <v>425</v>
      </c>
      <c r="R20" s="62" t="s">
        <v>426</v>
      </c>
    </row>
    <row r="21" spans="1:18" ht="202.5" customHeight="1" x14ac:dyDescent="0.35">
      <c r="A21" s="65">
        <v>6</v>
      </c>
      <c r="B21" s="190">
        <v>1</v>
      </c>
      <c r="C21" s="65">
        <v>4</v>
      </c>
      <c r="D21" s="65">
        <v>2</v>
      </c>
      <c r="E21" s="190" t="s">
        <v>441</v>
      </c>
      <c r="F21" s="190" t="s">
        <v>442</v>
      </c>
      <c r="G21" s="65" t="s">
        <v>443</v>
      </c>
      <c r="H21" s="190" t="s">
        <v>444</v>
      </c>
      <c r="I21" s="190" t="s">
        <v>445</v>
      </c>
      <c r="J21" s="190" t="s">
        <v>446</v>
      </c>
      <c r="K21" s="65" t="s">
        <v>35</v>
      </c>
      <c r="L21" s="330"/>
      <c r="M21" s="68">
        <v>15420</v>
      </c>
      <c r="N21" s="70"/>
      <c r="O21" s="68">
        <v>15420</v>
      </c>
      <c r="P21" s="331"/>
      <c r="Q21" s="66" t="s">
        <v>425</v>
      </c>
      <c r="R21" s="66" t="s">
        <v>426</v>
      </c>
    </row>
    <row r="22" spans="1:18" ht="32.25" customHeight="1" x14ac:dyDescent="0.35">
      <c r="A22" s="937" t="s">
        <v>1228</v>
      </c>
      <c r="B22" s="937"/>
      <c r="C22" s="937"/>
      <c r="D22" s="937"/>
      <c r="E22" s="937"/>
      <c r="F22" s="937"/>
      <c r="G22" s="937"/>
      <c r="H22" s="937"/>
      <c r="I22" s="937"/>
      <c r="J22" s="937"/>
      <c r="K22" s="937"/>
      <c r="L22" s="937"/>
      <c r="M22" s="937"/>
      <c r="N22" s="937"/>
      <c r="O22" s="937"/>
      <c r="P22" s="937"/>
      <c r="Q22" s="937"/>
      <c r="R22" s="937"/>
    </row>
    <row r="23" spans="1:18" ht="201.5" x14ac:dyDescent="0.35">
      <c r="A23" s="64">
        <v>7</v>
      </c>
      <c r="B23" s="323">
        <v>1</v>
      </c>
      <c r="C23" s="323">
        <v>4</v>
      </c>
      <c r="D23" s="323">
        <v>2</v>
      </c>
      <c r="E23" s="64" t="s">
        <v>447</v>
      </c>
      <c r="F23" s="332" t="s">
        <v>1521</v>
      </c>
      <c r="G23" s="323" t="s">
        <v>152</v>
      </c>
      <c r="H23" s="323" t="s">
        <v>448</v>
      </c>
      <c r="I23" s="323" t="s">
        <v>449</v>
      </c>
      <c r="J23" s="323" t="s">
        <v>450</v>
      </c>
      <c r="K23" s="323" t="s">
        <v>43</v>
      </c>
      <c r="L23" s="323"/>
      <c r="M23" s="325">
        <v>20500</v>
      </c>
      <c r="N23" s="333"/>
      <c r="O23" s="325">
        <v>20500</v>
      </c>
      <c r="P23" s="333"/>
      <c r="Q23" s="62" t="s">
        <v>425</v>
      </c>
      <c r="R23" s="62" t="s">
        <v>426</v>
      </c>
    </row>
    <row r="24" spans="1:18" ht="201.5" x14ac:dyDescent="0.35">
      <c r="A24" s="65">
        <v>7</v>
      </c>
      <c r="B24" s="190">
        <v>1</v>
      </c>
      <c r="C24" s="190">
        <v>4</v>
      </c>
      <c r="D24" s="190">
        <v>2</v>
      </c>
      <c r="E24" s="65" t="s">
        <v>447</v>
      </c>
      <c r="F24" s="334" t="s">
        <v>1521</v>
      </c>
      <c r="G24" s="190" t="s">
        <v>152</v>
      </c>
      <c r="H24" s="190" t="s">
        <v>448</v>
      </c>
      <c r="I24" s="190" t="s">
        <v>449</v>
      </c>
      <c r="J24" s="190" t="s">
        <v>450</v>
      </c>
      <c r="K24" s="190" t="s">
        <v>43</v>
      </c>
      <c r="L24" s="189" t="s">
        <v>31</v>
      </c>
      <c r="M24" s="71">
        <v>11164.27</v>
      </c>
      <c r="N24" s="71">
        <v>9335.73</v>
      </c>
      <c r="O24" s="71">
        <v>11164.27</v>
      </c>
      <c r="P24" s="71">
        <v>9335.73</v>
      </c>
      <c r="Q24" s="66" t="s">
        <v>425</v>
      </c>
      <c r="R24" s="66" t="s">
        <v>426</v>
      </c>
    </row>
    <row r="25" spans="1:18" ht="41.25" customHeight="1" x14ac:dyDescent="0.35">
      <c r="A25" s="937" t="s">
        <v>1229</v>
      </c>
      <c r="B25" s="937"/>
      <c r="C25" s="937"/>
      <c r="D25" s="937"/>
      <c r="E25" s="937"/>
      <c r="F25" s="937"/>
      <c r="G25" s="937"/>
      <c r="H25" s="937"/>
      <c r="I25" s="937"/>
      <c r="J25" s="937"/>
      <c r="K25" s="937"/>
      <c r="L25" s="937"/>
      <c r="M25" s="937"/>
      <c r="N25" s="937"/>
      <c r="O25" s="937"/>
      <c r="P25" s="937"/>
      <c r="Q25" s="937"/>
      <c r="R25" s="937"/>
    </row>
    <row r="26" spans="1:18" ht="201.75" customHeight="1" x14ac:dyDescent="0.35">
      <c r="A26" s="64">
        <v>8</v>
      </c>
      <c r="B26" s="323">
        <v>1</v>
      </c>
      <c r="C26" s="323">
        <v>4</v>
      </c>
      <c r="D26" s="323">
        <v>2</v>
      </c>
      <c r="E26" s="323" t="s">
        <v>451</v>
      </c>
      <c r="F26" s="323" t="s">
        <v>452</v>
      </c>
      <c r="G26" s="323" t="s">
        <v>453</v>
      </c>
      <c r="H26" s="64" t="s">
        <v>92</v>
      </c>
      <c r="I26" s="64">
        <v>1</v>
      </c>
      <c r="J26" s="323" t="s">
        <v>454</v>
      </c>
      <c r="K26" s="323" t="s">
        <v>43</v>
      </c>
      <c r="L26" s="323"/>
      <c r="M26" s="63">
        <v>21000</v>
      </c>
      <c r="N26" s="64"/>
      <c r="O26" s="63">
        <v>21000</v>
      </c>
      <c r="P26" s="64"/>
      <c r="Q26" s="323" t="s">
        <v>425</v>
      </c>
      <c r="R26" s="323" t="s">
        <v>426</v>
      </c>
    </row>
    <row r="27" spans="1:18" ht="102" customHeight="1" x14ac:dyDescent="0.35">
      <c r="A27" s="64">
        <v>9</v>
      </c>
      <c r="B27" s="323">
        <v>1</v>
      </c>
      <c r="C27" s="323">
        <v>4</v>
      </c>
      <c r="D27" s="323">
        <v>2</v>
      </c>
      <c r="E27" s="323" t="s">
        <v>161</v>
      </c>
      <c r="F27" s="323" t="s">
        <v>455</v>
      </c>
      <c r="G27" s="323" t="s">
        <v>456</v>
      </c>
      <c r="H27" s="64" t="s">
        <v>123</v>
      </c>
      <c r="I27" s="64">
        <v>1</v>
      </c>
      <c r="J27" s="323" t="s">
        <v>457</v>
      </c>
      <c r="K27" s="323" t="s">
        <v>43</v>
      </c>
      <c r="L27" s="323"/>
      <c r="M27" s="325">
        <v>16400</v>
      </c>
      <c r="N27" s="64"/>
      <c r="O27" s="325">
        <v>16400</v>
      </c>
      <c r="P27" s="64"/>
      <c r="Q27" s="62" t="s">
        <v>425</v>
      </c>
      <c r="R27" s="62" t="s">
        <v>426</v>
      </c>
    </row>
    <row r="28" spans="1:18" ht="162.75" customHeight="1" x14ac:dyDescent="0.35">
      <c r="A28" s="64">
        <v>10</v>
      </c>
      <c r="B28" s="323">
        <v>1</v>
      </c>
      <c r="C28" s="323">
        <v>4</v>
      </c>
      <c r="D28" s="323">
        <v>2</v>
      </c>
      <c r="E28" s="323" t="s">
        <v>87</v>
      </c>
      <c r="F28" s="323" t="s">
        <v>458</v>
      </c>
      <c r="G28" s="323" t="s">
        <v>42</v>
      </c>
      <c r="H28" s="323" t="s">
        <v>459</v>
      </c>
      <c r="I28" s="323" t="s">
        <v>460</v>
      </c>
      <c r="J28" s="323" t="s">
        <v>454</v>
      </c>
      <c r="K28" s="323" t="s">
        <v>35</v>
      </c>
      <c r="L28" s="323"/>
      <c r="M28" s="63">
        <v>40000</v>
      </c>
      <c r="N28" s="64"/>
      <c r="O28" s="63">
        <v>40000</v>
      </c>
      <c r="P28" s="64"/>
      <c r="Q28" s="62" t="s">
        <v>425</v>
      </c>
      <c r="R28" s="62" t="s">
        <v>426</v>
      </c>
    </row>
    <row r="29" spans="1:18" ht="170.25" customHeight="1" x14ac:dyDescent="0.35">
      <c r="A29" s="65">
        <v>10</v>
      </c>
      <c r="B29" s="190">
        <v>1</v>
      </c>
      <c r="C29" s="190">
        <v>4</v>
      </c>
      <c r="D29" s="190">
        <v>2</v>
      </c>
      <c r="E29" s="190" t="s">
        <v>87</v>
      </c>
      <c r="F29" s="190" t="s">
        <v>458</v>
      </c>
      <c r="G29" s="190" t="s">
        <v>42</v>
      </c>
      <c r="H29" s="190" t="s">
        <v>459</v>
      </c>
      <c r="I29" s="190" t="s">
        <v>460</v>
      </c>
      <c r="J29" s="190" t="s">
        <v>454</v>
      </c>
      <c r="K29" s="190" t="s">
        <v>35</v>
      </c>
      <c r="L29" s="190"/>
      <c r="M29" s="68">
        <v>42300</v>
      </c>
      <c r="N29" s="70"/>
      <c r="O29" s="68">
        <v>42300</v>
      </c>
      <c r="P29" s="65"/>
      <c r="Q29" s="66" t="s">
        <v>425</v>
      </c>
      <c r="R29" s="66" t="s">
        <v>426</v>
      </c>
    </row>
    <row r="30" spans="1:18" ht="28.5" customHeight="1" x14ac:dyDescent="0.35">
      <c r="A30" s="937" t="s">
        <v>1228</v>
      </c>
      <c r="B30" s="937"/>
      <c r="C30" s="937"/>
      <c r="D30" s="937"/>
      <c r="E30" s="937"/>
      <c r="F30" s="937"/>
      <c r="G30" s="937"/>
      <c r="H30" s="937"/>
      <c r="I30" s="937"/>
      <c r="J30" s="937"/>
      <c r="K30" s="937"/>
      <c r="L30" s="937"/>
      <c r="M30" s="937"/>
      <c r="N30" s="937"/>
      <c r="O30" s="937"/>
      <c r="P30" s="937"/>
      <c r="Q30" s="937"/>
      <c r="R30" s="937"/>
    </row>
    <row r="31" spans="1:18" ht="15.5" x14ac:dyDescent="0.35">
      <c r="A31" s="59"/>
      <c r="B31" s="59"/>
      <c r="C31" s="59"/>
      <c r="D31" s="59"/>
      <c r="E31" s="59"/>
      <c r="F31" s="59"/>
      <c r="G31" s="59"/>
      <c r="H31" s="59"/>
      <c r="I31" s="59"/>
      <c r="J31" s="59"/>
      <c r="K31" s="59"/>
      <c r="L31" s="59"/>
      <c r="Q31" s="59"/>
      <c r="R31" s="59"/>
    </row>
    <row r="32" spans="1:18" ht="15.5" x14ac:dyDescent="0.35">
      <c r="M32" s="761"/>
      <c r="N32" s="744" t="s">
        <v>202</v>
      </c>
      <c r="O32" s="744"/>
      <c r="P32" s="744"/>
    </row>
    <row r="33" spans="13:17" x14ac:dyDescent="0.35">
      <c r="M33" s="761"/>
      <c r="N33" s="141" t="s">
        <v>33</v>
      </c>
      <c r="O33" s="761" t="s">
        <v>34</v>
      </c>
      <c r="P33" s="761"/>
    </row>
    <row r="34" spans="13:17" x14ac:dyDescent="0.35">
      <c r="M34" s="761"/>
      <c r="N34" s="141"/>
      <c r="O34" s="141">
        <v>2020</v>
      </c>
      <c r="P34" s="141">
        <v>2021</v>
      </c>
    </row>
    <row r="35" spans="13:17" x14ac:dyDescent="0.35">
      <c r="M35" s="141" t="s">
        <v>316</v>
      </c>
      <c r="N35" s="335">
        <v>10</v>
      </c>
      <c r="O35" s="336">
        <f>O7+O8+O11+O14+O17+O20+O23+O26+O27+O28</f>
        <v>290000</v>
      </c>
      <c r="P35" s="336">
        <v>0</v>
      </c>
    </row>
    <row r="36" spans="13:17" x14ac:dyDescent="0.35">
      <c r="M36" s="141" t="s">
        <v>317</v>
      </c>
      <c r="N36" s="108">
        <v>10</v>
      </c>
      <c r="O36" s="109">
        <f>SUM(M7+M9+M21+M24+M26+M27+M29)</f>
        <v>123684.27</v>
      </c>
      <c r="P36" s="109">
        <f>SUM(N9+N12+N15+N18+N24)</f>
        <v>146415.73000000001</v>
      </c>
    </row>
    <row r="38" spans="13:17" x14ac:dyDescent="0.35">
      <c r="O38" s="2"/>
      <c r="P38" s="2"/>
      <c r="Q38" s="2"/>
    </row>
    <row r="42" spans="13:17" x14ac:dyDescent="0.35">
      <c r="N42" s="192" t="s">
        <v>264</v>
      </c>
      <c r="O42" s="2"/>
    </row>
    <row r="43" spans="13:17" x14ac:dyDescent="0.35">
      <c r="O43" s="2"/>
    </row>
    <row r="45" spans="13:17" x14ac:dyDescent="0.35">
      <c r="O45" s="337"/>
    </row>
  </sheetData>
  <mergeCells count="24">
    <mergeCell ref="M4:N4"/>
    <mergeCell ref="O4:P4"/>
    <mergeCell ref="A10:R10"/>
    <mergeCell ref="D4:D5"/>
    <mergeCell ref="E4:E5"/>
    <mergeCell ref="H4:I4"/>
    <mergeCell ref="J4:J5"/>
    <mergeCell ref="K4:L4"/>
    <mergeCell ref="M32:M34"/>
    <mergeCell ref="N32:P32"/>
    <mergeCell ref="O33:P33"/>
    <mergeCell ref="F4:F5"/>
    <mergeCell ref="Q4:Q5"/>
    <mergeCell ref="A16:R16"/>
    <mergeCell ref="A19:R19"/>
    <mergeCell ref="A22:R22"/>
    <mergeCell ref="A30:R30"/>
    <mergeCell ref="A25:R25"/>
    <mergeCell ref="R4:R5"/>
    <mergeCell ref="A13:R13"/>
    <mergeCell ref="G4:G5"/>
    <mergeCell ref="A4:A5"/>
    <mergeCell ref="B4:B5"/>
    <mergeCell ref="C4:C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50"/>
  <sheetViews>
    <sheetView topLeftCell="A25" zoomScale="60" zoomScaleNormal="60" workbookViewId="0">
      <selection activeCell="F49" sqref="F49"/>
    </sheetView>
  </sheetViews>
  <sheetFormatPr defaultRowHeight="14.5" x14ac:dyDescent="0.35"/>
  <cols>
    <col min="1" max="1" width="4.7265625" style="192" customWidth="1"/>
    <col min="2" max="2" width="8.81640625" style="192" customWidth="1"/>
    <col min="3" max="3" width="11.453125" style="192" customWidth="1"/>
    <col min="4" max="4" width="9.7265625" style="192" customWidth="1"/>
    <col min="5" max="5" width="45.7265625" style="192" customWidth="1"/>
    <col min="6" max="6" width="61.453125" style="192" customWidth="1"/>
    <col min="7" max="7" width="35.7265625" style="192" customWidth="1"/>
    <col min="8" max="8" width="20.453125" style="192" customWidth="1"/>
    <col min="9" max="9" width="12.1796875" style="192" customWidth="1"/>
    <col min="10" max="10" width="32.1796875" style="192" customWidth="1"/>
    <col min="11" max="11" width="12.1796875" style="192" customWidth="1"/>
    <col min="12" max="12" width="12.7265625" style="192" customWidth="1"/>
    <col min="13" max="13" width="17.81640625" style="192" customWidth="1"/>
    <col min="14" max="14" width="17.26953125" style="192" customWidth="1"/>
    <col min="15" max="16" width="18" style="192" customWidth="1"/>
    <col min="17" max="17" width="21.26953125" style="192" customWidth="1"/>
    <col min="18" max="18" width="23.54296875" style="192" customWidth="1"/>
    <col min="19" max="19" width="19.54296875" style="192" customWidth="1"/>
    <col min="20" max="258" width="9.1796875" style="192"/>
    <col min="259" max="259" width="4.7265625" style="192" bestFit="1" customWidth="1"/>
    <col min="260" max="260" width="9.7265625" style="192" bestFit="1" customWidth="1"/>
    <col min="261" max="261" width="10" style="192" bestFit="1" customWidth="1"/>
    <col min="262" max="262" width="8.81640625" style="192" bestFit="1" customWidth="1"/>
    <col min="263" max="263" width="22.81640625" style="192" customWidth="1"/>
    <col min="264" max="264" width="59.7265625" style="192" bestFit="1" customWidth="1"/>
    <col min="265" max="265" width="57.81640625" style="192" bestFit="1" customWidth="1"/>
    <col min="266" max="266" width="35.26953125" style="192" bestFit="1" customWidth="1"/>
    <col min="267" max="267" width="28.1796875" style="192" bestFit="1" customWidth="1"/>
    <col min="268" max="268" width="33.1796875" style="192" bestFit="1" customWidth="1"/>
    <col min="269" max="269" width="26" style="192" bestFit="1" customWidth="1"/>
    <col min="270" max="270" width="19.1796875" style="192" bestFit="1" customWidth="1"/>
    <col min="271" max="271" width="10.453125" style="192" customWidth="1"/>
    <col min="272" max="272" width="11.81640625" style="192" customWidth="1"/>
    <col min="273" max="273" width="14.7265625" style="192" customWidth="1"/>
    <col min="274" max="274" width="9" style="192" bestFit="1" customWidth="1"/>
    <col min="275" max="514" width="9.1796875" style="192"/>
    <col min="515" max="515" width="4.7265625" style="192" bestFit="1" customWidth="1"/>
    <col min="516" max="516" width="9.7265625" style="192" bestFit="1" customWidth="1"/>
    <col min="517" max="517" width="10" style="192" bestFit="1" customWidth="1"/>
    <col min="518" max="518" width="8.81640625" style="192" bestFit="1" customWidth="1"/>
    <col min="519" max="519" width="22.81640625" style="192" customWidth="1"/>
    <col min="520" max="520" width="59.7265625" style="192" bestFit="1" customWidth="1"/>
    <col min="521" max="521" width="57.81640625" style="192" bestFit="1" customWidth="1"/>
    <col min="522" max="522" width="35.26953125" style="192" bestFit="1" customWidth="1"/>
    <col min="523" max="523" width="28.1796875" style="192" bestFit="1" customWidth="1"/>
    <col min="524" max="524" width="33.1796875" style="192" bestFit="1" customWidth="1"/>
    <col min="525" max="525" width="26" style="192" bestFit="1" customWidth="1"/>
    <col min="526" max="526" width="19.1796875" style="192" bestFit="1" customWidth="1"/>
    <col min="527" max="527" width="10.453125" style="192" customWidth="1"/>
    <col min="528" max="528" width="11.81640625" style="192" customWidth="1"/>
    <col min="529" max="529" width="14.7265625" style="192" customWidth="1"/>
    <col min="530" max="530" width="9" style="192" bestFit="1" customWidth="1"/>
    <col min="531" max="770" width="9.1796875" style="192"/>
    <col min="771" max="771" width="4.7265625" style="192" bestFit="1" customWidth="1"/>
    <col min="772" max="772" width="9.7265625" style="192" bestFit="1" customWidth="1"/>
    <col min="773" max="773" width="10" style="192" bestFit="1" customWidth="1"/>
    <col min="774" max="774" width="8.81640625" style="192" bestFit="1" customWidth="1"/>
    <col min="775" max="775" width="22.81640625" style="192" customWidth="1"/>
    <col min="776" max="776" width="59.7265625" style="192" bestFit="1" customWidth="1"/>
    <col min="777" max="777" width="57.81640625" style="192" bestFit="1" customWidth="1"/>
    <col min="778" max="778" width="35.26953125" style="192" bestFit="1" customWidth="1"/>
    <col min="779" max="779" width="28.1796875" style="192" bestFit="1" customWidth="1"/>
    <col min="780" max="780" width="33.1796875" style="192" bestFit="1" customWidth="1"/>
    <col min="781" max="781" width="26" style="192" bestFit="1" customWidth="1"/>
    <col min="782" max="782" width="19.1796875" style="192" bestFit="1" customWidth="1"/>
    <col min="783" max="783" width="10.453125" style="192" customWidth="1"/>
    <col min="784" max="784" width="11.81640625" style="192" customWidth="1"/>
    <col min="785" max="785" width="14.7265625" style="192" customWidth="1"/>
    <col min="786" max="786" width="9" style="192" bestFit="1" customWidth="1"/>
    <col min="787" max="1026" width="9.1796875" style="192"/>
    <col min="1027" max="1027" width="4.7265625" style="192" bestFit="1" customWidth="1"/>
    <col min="1028" max="1028" width="9.7265625" style="192" bestFit="1" customWidth="1"/>
    <col min="1029" max="1029" width="10" style="192" bestFit="1" customWidth="1"/>
    <col min="1030" max="1030" width="8.81640625" style="192" bestFit="1" customWidth="1"/>
    <col min="1031" max="1031" width="22.81640625" style="192" customWidth="1"/>
    <col min="1032" max="1032" width="59.7265625" style="192" bestFit="1" customWidth="1"/>
    <col min="1033" max="1033" width="57.81640625" style="192" bestFit="1" customWidth="1"/>
    <col min="1034" max="1034" width="35.26953125" style="192" bestFit="1" customWidth="1"/>
    <col min="1035" max="1035" width="28.1796875" style="192" bestFit="1" customWidth="1"/>
    <col min="1036" max="1036" width="33.1796875" style="192" bestFit="1" customWidth="1"/>
    <col min="1037" max="1037" width="26" style="192" bestFit="1" customWidth="1"/>
    <col min="1038" max="1038" width="19.1796875" style="192" bestFit="1" customWidth="1"/>
    <col min="1039" max="1039" width="10.453125" style="192" customWidth="1"/>
    <col min="1040" max="1040" width="11.81640625" style="192" customWidth="1"/>
    <col min="1041" max="1041" width="14.7265625" style="192" customWidth="1"/>
    <col min="1042" max="1042" width="9" style="192" bestFit="1" customWidth="1"/>
    <col min="1043" max="1282" width="9.1796875" style="192"/>
    <col min="1283" max="1283" width="4.7265625" style="192" bestFit="1" customWidth="1"/>
    <col min="1284" max="1284" width="9.7265625" style="192" bestFit="1" customWidth="1"/>
    <col min="1285" max="1285" width="10" style="192" bestFit="1" customWidth="1"/>
    <col min="1286" max="1286" width="8.81640625" style="192" bestFit="1" customWidth="1"/>
    <col min="1287" max="1287" width="22.81640625" style="192" customWidth="1"/>
    <col min="1288" max="1288" width="59.7265625" style="192" bestFit="1" customWidth="1"/>
    <col min="1289" max="1289" width="57.81640625" style="192" bestFit="1" customWidth="1"/>
    <col min="1290" max="1290" width="35.26953125" style="192" bestFit="1" customWidth="1"/>
    <col min="1291" max="1291" width="28.1796875" style="192" bestFit="1" customWidth="1"/>
    <col min="1292" max="1292" width="33.1796875" style="192" bestFit="1" customWidth="1"/>
    <col min="1293" max="1293" width="26" style="192" bestFit="1" customWidth="1"/>
    <col min="1294" max="1294" width="19.1796875" style="192" bestFit="1" customWidth="1"/>
    <col min="1295" max="1295" width="10.453125" style="192" customWidth="1"/>
    <col min="1296" max="1296" width="11.81640625" style="192" customWidth="1"/>
    <col min="1297" max="1297" width="14.7265625" style="192" customWidth="1"/>
    <col min="1298" max="1298" width="9" style="192" bestFit="1" customWidth="1"/>
    <col min="1299" max="1538" width="9.1796875" style="192"/>
    <col min="1539" max="1539" width="4.7265625" style="192" bestFit="1" customWidth="1"/>
    <col min="1540" max="1540" width="9.7265625" style="192" bestFit="1" customWidth="1"/>
    <col min="1541" max="1541" width="10" style="192" bestFit="1" customWidth="1"/>
    <col min="1542" max="1542" width="8.81640625" style="192" bestFit="1" customWidth="1"/>
    <col min="1543" max="1543" width="22.81640625" style="192" customWidth="1"/>
    <col min="1544" max="1544" width="59.7265625" style="192" bestFit="1" customWidth="1"/>
    <col min="1545" max="1545" width="57.81640625" style="192" bestFit="1" customWidth="1"/>
    <col min="1546" max="1546" width="35.26953125" style="192" bestFit="1" customWidth="1"/>
    <col min="1547" max="1547" width="28.1796875" style="192" bestFit="1" customWidth="1"/>
    <col min="1548" max="1548" width="33.1796875" style="192" bestFit="1" customWidth="1"/>
    <col min="1549" max="1549" width="26" style="192" bestFit="1" customWidth="1"/>
    <col min="1550" max="1550" width="19.1796875" style="192" bestFit="1" customWidth="1"/>
    <col min="1551" max="1551" width="10.453125" style="192" customWidth="1"/>
    <col min="1552" max="1552" width="11.81640625" style="192" customWidth="1"/>
    <col min="1553" max="1553" width="14.7265625" style="192" customWidth="1"/>
    <col min="1554" max="1554" width="9" style="192" bestFit="1" customWidth="1"/>
    <col min="1555" max="1794" width="9.1796875" style="192"/>
    <col min="1795" max="1795" width="4.7265625" style="192" bestFit="1" customWidth="1"/>
    <col min="1796" max="1796" width="9.7265625" style="192" bestFit="1" customWidth="1"/>
    <col min="1797" max="1797" width="10" style="192" bestFit="1" customWidth="1"/>
    <col min="1798" max="1798" width="8.81640625" style="192" bestFit="1" customWidth="1"/>
    <col min="1799" max="1799" width="22.81640625" style="192" customWidth="1"/>
    <col min="1800" max="1800" width="59.7265625" style="192" bestFit="1" customWidth="1"/>
    <col min="1801" max="1801" width="57.81640625" style="192" bestFit="1" customWidth="1"/>
    <col min="1802" max="1802" width="35.26953125" style="192" bestFit="1" customWidth="1"/>
    <col min="1803" max="1803" width="28.1796875" style="192" bestFit="1" customWidth="1"/>
    <col min="1804" max="1804" width="33.1796875" style="192" bestFit="1" customWidth="1"/>
    <col min="1805" max="1805" width="26" style="192" bestFit="1" customWidth="1"/>
    <col min="1806" max="1806" width="19.1796875" style="192" bestFit="1" customWidth="1"/>
    <col min="1807" max="1807" width="10.453125" style="192" customWidth="1"/>
    <col min="1808" max="1808" width="11.81640625" style="192" customWidth="1"/>
    <col min="1809" max="1809" width="14.7265625" style="192" customWidth="1"/>
    <col min="1810" max="1810" width="9" style="192" bestFit="1" customWidth="1"/>
    <col min="1811" max="2050" width="9.1796875" style="192"/>
    <col min="2051" max="2051" width="4.7265625" style="192" bestFit="1" customWidth="1"/>
    <col min="2052" max="2052" width="9.7265625" style="192" bestFit="1" customWidth="1"/>
    <col min="2053" max="2053" width="10" style="192" bestFit="1" customWidth="1"/>
    <col min="2054" max="2054" width="8.81640625" style="192" bestFit="1" customWidth="1"/>
    <col min="2055" max="2055" width="22.81640625" style="192" customWidth="1"/>
    <col min="2056" max="2056" width="59.7265625" style="192" bestFit="1" customWidth="1"/>
    <col min="2057" max="2057" width="57.81640625" style="192" bestFit="1" customWidth="1"/>
    <col min="2058" max="2058" width="35.26953125" style="192" bestFit="1" customWidth="1"/>
    <col min="2059" max="2059" width="28.1796875" style="192" bestFit="1" customWidth="1"/>
    <col min="2060" max="2060" width="33.1796875" style="192" bestFit="1" customWidth="1"/>
    <col min="2061" max="2061" width="26" style="192" bestFit="1" customWidth="1"/>
    <col min="2062" max="2062" width="19.1796875" style="192" bestFit="1" customWidth="1"/>
    <col min="2063" max="2063" width="10.453125" style="192" customWidth="1"/>
    <col min="2064" max="2064" width="11.81640625" style="192" customWidth="1"/>
    <col min="2065" max="2065" width="14.7265625" style="192" customWidth="1"/>
    <col min="2066" max="2066" width="9" style="192" bestFit="1" customWidth="1"/>
    <col min="2067" max="2306" width="9.1796875" style="192"/>
    <col min="2307" max="2307" width="4.7265625" style="192" bestFit="1" customWidth="1"/>
    <col min="2308" max="2308" width="9.7265625" style="192" bestFit="1" customWidth="1"/>
    <col min="2309" max="2309" width="10" style="192" bestFit="1" customWidth="1"/>
    <col min="2310" max="2310" width="8.81640625" style="192" bestFit="1" customWidth="1"/>
    <col min="2311" max="2311" width="22.81640625" style="192" customWidth="1"/>
    <col min="2312" max="2312" width="59.7265625" style="192" bestFit="1" customWidth="1"/>
    <col min="2313" max="2313" width="57.81640625" style="192" bestFit="1" customWidth="1"/>
    <col min="2314" max="2314" width="35.26953125" style="192" bestFit="1" customWidth="1"/>
    <col min="2315" max="2315" width="28.1796875" style="192" bestFit="1" customWidth="1"/>
    <col min="2316" max="2316" width="33.1796875" style="192" bestFit="1" customWidth="1"/>
    <col min="2317" max="2317" width="26" style="192" bestFit="1" customWidth="1"/>
    <col min="2318" max="2318" width="19.1796875" style="192" bestFit="1" customWidth="1"/>
    <col min="2319" max="2319" width="10.453125" style="192" customWidth="1"/>
    <col min="2320" max="2320" width="11.81640625" style="192" customWidth="1"/>
    <col min="2321" max="2321" width="14.7265625" style="192" customWidth="1"/>
    <col min="2322" max="2322" width="9" style="192" bestFit="1" customWidth="1"/>
    <col min="2323" max="2562" width="9.1796875" style="192"/>
    <col min="2563" max="2563" width="4.7265625" style="192" bestFit="1" customWidth="1"/>
    <col min="2564" max="2564" width="9.7265625" style="192" bestFit="1" customWidth="1"/>
    <col min="2565" max="2565" width="10" style="192" bestFit="1" customWidth="1"/>
    <col min="2566" max="2566" width="8.81640625" style="192" bestFit="1" customWidth="1"/>
    <col min="2567" max="2567" width="22.81640625" style="192" customWidth="1"/>
    <col min="2568" max="2568" width="59.7265625" style="192" bestFit="1" customWidth="1"/>
    <col min="2569" max="2569" width="57.81640625" style="192" bestFit="1" customWidth="1"/>
    <col min="2570" max="2570" width="35.26953125" style="192" bestFit="1" customWidth="1"/>
    <col min="2571" max="2571" width="28.1796875" style="192" bestFit="1" customWidth="1"/>
    <col min="2572" max="2572" width="33.1796875" style="192" bestFit="1" customWidth="1"/>
    <col min="2573" max="2573" width="26" style="192" bestFit="1" customWidth="1"/>
    <col min="2574" max="2574" width="19.1796875" style="192" bestFit="1" customWidth="1"/>
    <col min="2575" max="2575" width="10.453125" style="192" customWidth="1"/>
    <col min="2576" max="2576" width="11.81640625" style="192" customWidth="1"/>
    <col min="2577" max="2577" width="14.7265625" style="192" customWidth="1"/>
    <col min="2578" max="2578" width="9" style="192" bestFit="1" customWidth="1"/>
    <col min="2579" max="2818" width="9.1796875" style="192"/>
    <col min="2819" max="2819" width="4.7265625" style="192" bestFit="1" customWidth="1"/>
    <col min="2820" max="2820" width="9.7265625" style="192" bestFit="1" customWidth="1"/>
    <col min="2821" max="2821" width="10" style="192" bestFit="1" customWidth="1"/>
    <col min="2822" max="2822" width="8.81640625" style="192" bestFit="1" customWidth="1"/>
    <col min="2823" max="2823" width="22.81640625" style="192" customWidth="1"/>
    <col min="2824" max="2824" width="59.7265625" style="192" bestFit="1" customWidth="1"/>
    <col min="2825" max="2825" width="57.81640625" style="192" bestFit="1" customWidth="1"/>
    <col min="2826" max="2826" width="35.26953125" style="192" bestFit="1" customWidth="1"/>
    <col min="2827" max="2827" width="28.1796875" style="192" bestFit="1" customWidth="1"/>
    <col min="2828" max="2828" width="33.1796875" style="192" bestFit="1" customWidth="1"/>
    <col min="2829" max="2829" width="26" style="192" bestFit="1" customWidth="1"/>
    <col min="2830" max="2830" width="19.1796875" style="192" bestFit="1" customWidth="1"/>
    <col min="2831" max="2831" width="10.453125" style="192" customWidth="1"/>
    <col min="2832" max="2832" width="11.81640625" style="192" customWidth="1"/>
    <col min="2833" max="2833" width="14.7265625" style="192" customWidth="1"/>
    <col min="2834" max="2834" width="9" style="192" bestFit="1" customWidth="1"/>
    <col min="2835" max="3074" width="9.1796875" style="192"/>
    <col min="3075" max="3075" width="4.7265625" style="192" bestFit="1" customWidth="1"/>
    <col min="3076" max="3076" width="9.7265625" style="192" bestFit="1" customWidth="1"/>
    <col min="3077" max="3077" width="10" style="192" bestFit="1" customWidth="1"/>
    <col min="3078" max="3078" width="8.81640625" style="192" bestFit="1" customWidth="1"/>
    <col min="3079" max="3079" width="22.81640625" style="192" customWidth="1"/>
    <col min="3080" max="3080" width="59.7265625" style="192" bestFit="1" customWidth="1"/>
    <col min="3081" max="3081" width="57.81640625" style="192" bestFit="1" customWidth="1"/>
    <col min="3082" max="3082" width="35.26953125" style="192" bestFit="1" customWidth="1"/>
    <col min="3083" max="3083" width="28.1796875" style="192" bestFit="1" customWidth="1"/>
    <col min="3084" max="3084" width="33.1796875" style="192" bestFit="1" customWidth="1"/>
    <col min="3085" max="3085" width="26" style="192" bestFit="1" customWidth="1"/>
    <col min="3086" max="3086" width="19.1796875" style="192" bestFit="1" customWidth="1"/>
    <col min="3087" max="3087" width="10.453125" style="192" customWidth="1"/>
    <col min="3088" max="3088" width="11.81640625" style="192" customWidth="1"/>
    <col min="3089" max="3089" width="14.7265625" style="192" customWidth="1"/>
    <col min="3090" max="3090" width="9" style="192" bestFit="1" customWidth="1"/>
    <col min="3091" max="3330" width="9.1796875" style="192"/>
    <col min="3331" max="3331" width="4.7265625" style="192" bestFit="1" customWidth="1"/>
    <col min="3332" max="3332" width="9.7265625" style="192" bestFit="1" customWidth="1"/>
    <col min="3333" max="3333" width="10" style="192" bestFit="1" customWidth="1"/>
    <col min="3334" max="3334" width="8.81640625" style="192" bestFit="1" customWidth="1"/>
    <col min="3335" max="3335" width="22.81640625" style="192" customWidth="1"/>
    <col min="3336" max="3336" width="59.7265625" style="192" bestFit="1" customWidth="1"/>
    <col min="3337" max="3337" width="57.81640625" style="192" bestFit="1" customWidth="1"/>
    <col min="3338" max="3338" width="35.26953125" style="192" bestFit="1" customWidth="1"/>
    <col min="3339" max="3339" width="28.1796875" style="192" bestFit="1" customWidth="1"/>
    <col min="3340" max="3340" width="33.1796875" style="192" bestFit="1" customWidth="1"/>
    <col min="3341" max="3341" width="26" style="192" bestFit="1" customWidth="1"/>
    <col min="3342" max="3342" width="19.1796875" style="192" bestFit="1" customWidth="1"/>
    <col min="3343" max="3343" width="10.453125" style="192" customWidth="1"/>
    <col min="3344" max="3344" width="11.81640625" style="192" customWidth="1"/>
    <col min="3345" max="3345" width="14.7265625" style="192" customWidth="1"/>
    <col min="3346" max="3346" width="9" style="192" bestFit="1" customWidth="1"/>
    <col min="3347" max="3586" width="9.1796875" style="192"/>
    <col min="3587" max="3587" width="4.7265625" style="192" bestFit="1" customWidth="1"/>
    <col min="3588" max="3588" width="9.7265625" style="192" bestFit="1" customWidth="1"/>
    <col min="3589" max="3589" width="10" style="192" bestFit="1" customWidth="1"/>
    <col min="3590" max="3590" width="8.81640625" style="192" bestFit="1" customWidth="1"/>
    <col min="3591" max="3591" width="22.81640625" style="192" customWidth="1"/>
    <col min="3592" max="3592" width="59.7265625" style="192" bestFit="1" customWidth="1"/>
    <col min="3593" max="3593" width="57.81640625" style="192" bestFit="1" customWidth="1"/>
    <col min="3594" max="3594" width="35.26953125" style="192" bestFit="1" customWidth="1"/>
    <col min="3595" max="3595" width="28.1796875" style="192" bestFit="1" customWidth="1"/>
    <col min="3596" max="3596" width="33.1796875" style="192" bestFit="1" customWidth="1"/>
    <col min="3597" max="3597" width="26" style="192" bestFit="1" customWidth="1"/>
    <col min="3598" max="3598" width="19.1796875" style="192" bestFit="1" customWidth="1"/>
    <col min="3599" max="3599" width="10.453125" style="192" customWidth="1"/>
    <col min="3600" max="3600" width="11.81640625" style="192" customWidth="1"/>
    <col min="3601" max="3601" width="14.7265625" style="192" customWidth="1"/>
    <col min="3602" max="3602" width="9" style="192" bestFit="1" customWidth="1"/>
    <col min="3603" max="3842" width="9.1796875" style="192"/>
    <col min="3843" max="3843" width="4.7265625" style="192" bestFit="1" customWidth="1"/>
    <col min="3844" max="3844" width="9.7265625" style="192" bestFit="1" customWidth="1"/>
    <col min="3845" max="3845" width="10" style="192" bestFit="1" customWidth="1"/>
    <col min="3846" max="3846" width="8.81640625" style="192" bestFit="1" customWidth="1"/>
    <col min="3847" max="3847" width="22.81640625" style="192" customWidth="1"/>
    <col min="3848" max="3848" width="59.7265625" style="192" bestFit="1" customWidth="1"/>
    <col min="3849" max="3849" width="57.81640625" style="192" bestFit="1" customWidth="1"/>
    <col min="3850" max="3850" width="35.26953125" style="192" bestFit="1" customWidth="1"/>
    <col min="3851" max="3851" width="28.1796875" style="192" bestFit="1" customWidth="1"/>
    <col min="3852" max="3852" width="33.1796875" style="192" bestFit="1" customWidth="1"/>
    <col min="3853" max="3853" width="26" style="192" bestFit="1" customWidth="1"/>
    <col min="3854" max="3854" width="19.1796875" style="192" bestFit="1" customWidth="1"/>
    <col min="3855" max="3855" width="10.453125" style="192" customWidth="1"/>
    <col min="3856" max="3856" width="11.81640625" style="192" customWidth="1"/>
    <col min="3857" max="3857" width="14.7265625" style="192" customWidth="1"/>
    <col min="3858" max="3858" width="9" style="192" bestFit="1" customWidth="1"/>
    <col min="3859" max="4098" width="9.1796875" style="192"/>
    <col min="4099" max="4099" width="4.7265625" style="192" bestFit="1" customWidth="1"/>
    <col min="4100" max="4100" width="9.7265625" style="192" bestFit="1" customWidth="1"/>
    <col min="4101" max="4101" width="10" style="192" bestFit="1" customWidth="1"/>
    <col min="4102" max="4102" width="8.81640625" style="192" bestFit="1" customWidth="1"/>
    <col min="4103" max="4103" width="22.81640625" style="192" customWidth="1"/>
    <col min="4104" max="4104" width="59.7265625" style="192" bestFit="1" customWidth="1"/>
    <col min="4105" max="4105" width="57.81640625" style="192" bestFit="1" customWidth="1"/>
    <col min="4106" max="4106" width="35.26953125" style="192" bestFit="1" customWidth="1"/>
    <col min="4107" max="4107" width="28.1796875" style="192" bestFit="1" customWidth="1"/>
    <col min="4108" max="4108" width="33.1796875" style="192" bestFit="1" customWidth="1"/>
    <col min="4109" max="4109" width="26" style="192" bestFit="1" customWidth="1"/>
    <col min="4110" max="4110" width="19.1796875" style="192" bestFit="1" customWidth="1"/>
    <col min="4111" max="4111" width="10.453125" style="192" customWidth="1"/>
    <col min="4112" max="4112" width="11.81640625" style="192" customWidth="1"/>
    <col min="4113" max="4113" width="14.7265625" style="192" customWidth="1"/>
    <col min="4114" max="4114" width="9" style="192" bestFit="1" customWidth="1"/>
    <col min="4115" max="4354" width="9.1796875" style="192"/>
    <col min="4355" max="4355" width="4.7265625" style="192" bestFit="1" customWidth="1"/>
    <col min="4356" max="4356" width="9.7265625" style="192" bestFit="1" customWidth="1"/>
    <col min="4357" max="4357" width="10" style="192" bestFit="1" customWidth="1"/>
    <col min="4358" max="4358" width="8.81640625" style="192" bestFit="1" customWidth="1"/>
    <col min="4359" max="4359" width="22.81640625" style="192" customWidth="1"/>
    <col min="4360" max="4360" width="59.7265625" style="192" bestFit="1" customWidth="1"/>
    <col min="4361" max="4361" width="57.81640625" style="192" bestFit="1" customWidth="1"/>
    <col min="4362" max="4362" width="35.26953125" style="192" bestFit="1" customWidth="1"/>
    <col min="4363" max="4363" width="28.1796875" style="192" bestFit="1" customWidth="1"/>
    <col min="4364" max="4364" width="33.1796875" style="192" bestFit="1" customWidth="1"/>
    <col min="4365" max="4365" width="26" style="192" bestFit="1" customWidth="1"/>
    <col min="4366" max="4366" width="19.1796875" style="192" bestFit="1" customWidth="1"/>
    <col min="4367" max="4367" width="10.453125" style="192" customWidth="1"/>
    <col min="4368" max="4368" width="11.81640625" style="192" customWidth="1"/>
    <col min="4369" max="4369" width="14.7265625" style="192" customWidth="1"/>
    <col min="4370" max="4370" width="9" style="192" bestFit="1" customWidth="1"/>
    <col min="4371" max="4610" width="9.1796875" style="192"/>
    <col min="4611" max="4611" width="4.7265625" style="192" bestFit="1" customWidth="1"/>
    <col min="4612" max="4612" width="9.7265625" style="192" bestFit="1" customWidth="1"/>
    <col min="4613" max="4613" width="10" style="192" bestFit="1" customWidth="1"/>
    <col min="4614" max="4614" width="8.81640625" style="192" bestFit="1" customWidth="1"/>
    <col min="4615" max="4615" width="22.81640625" style="192" customWidth="1"/>
    <col min="4616" max="4616" width="59.7265625" style="192" bestFit="1" customWidth="1"/>
    <col min="4617" max="4617" width="57.81640625" style="192" bestFit="1" customWidth="1"/>
    <col min="4618" max="4618" width="35.26953125" style="192" bestFit="1" customWidth="1"/>
    <col min="4619" max="4619" width="28.1796875" style="192" bestFit="1" customWidth="1"/>
    <col min="4620" max="4620" width="33.1796875" style="192" bestFit="1" customWidth="1"/>
    <col min="4621" max="4621" width="26" style="192" bestFit="1" customWidth="1"/>
    <col min="4622" max="4622" width="19.1796875" style="192" bestFit="1" customWidth="1"/>
    <col min="4623" max="4623" width="10.453125" style="192" customWidth="1"/>
    <col min="4624" max="4624" width="11.81640625" style="192" customWidth="1"/>
    <col min="4625" max="4625" width="14.7265625" style="192" customWidth="1"/>
    <col min="4626" max="4626" width="9" style="192" bestFit="1" customWidth="1"/>
    <col min="4627" max="4866" width="9.1796875" style="192"/>
    <col min="4867" max="4867" width="4.7265625" style="192" bestFit="1" customWidth="1"/>
    <col min="4868" max="4868" width="9.7265625" style="192" bestFit="1" customWidth="1"/>
    <col min="4869" max="4869" width="10" style="192" bestFit="1" customWidth="1"/>
    <col min="4870" max="4870" width="8.81640625" style="192" bestFit="1" customWidth="1"/>
    <col min="4871" max="4871" width="22.81640625" style="192" customWidth="1"/>
    <col min="4872" max="4872" width="59.7265625" style="192" bestFit="1" customWidth="1"/>
    <col min="4873" max="4873" width="57.81640625" style="192" bestFit="1" customWidth="1"/>
    <col min="4874" max="4874" width="35.26953125" style="192" bestFit="1" customWidth="1"/>
    <col min="4875" max="4875" width="28.1796875" style="192" bestFit="1" customWidth="1"/>
    <col min="4876" max="4876" width="33.1796875" style="192" bestFit="1" customWidth="1"/>
    <col min="4877" max="4877" width="26" style="192" bestFit="1" customWidth="1"/>
    <col min="4878" max="4878" width="19.1796875" style="192" bestFit="1" customWidth="1"/>
    <col min="4879" max="4879" width="10.453125" style="192" customWidth="1"/>
    <col min="4880" max="4880" width="11.81640625" style="192" customWidth="1"/>
    <col min="4881" max="4881" width="14.7265625" style="192" customWidth="1"/>
    <col min="4882" max="4882" width="9" style="192" bestFit="1" customWidth="1"/>
    <col min="4883" max="5122" width="9.1796875" style="192"/>
    <col min="5123" max="5123" width="4.7265625" style="192" bestFit="1" customWidth="1"/>
    <col min="5124" max="5124" width="9.7265625" style="192" bestFit="1" customWidth="1"/>
    <col min="5125" max="5125" width="10" style="192" bestFit="1" customWidth="1"/>
    <col min="5126" max="5126" width="8.81640625" style="192" bestFit="1" customWidth="1"/>
    <col min="5127" max="5127" width="22.81640625" style="192" customWidth="1"/>
    <col min="5128" max="5128" width="59.7265625" style="192" bestFit="1" customWidth="1"/>
    <col min="5129" max="5129" width="57.81640625" style="192" bestFit="1" customWidth="1"/>
    <col min="5130" max="5130" width="35.26953125" style="192" bestFit="1" customWidth="1"/>
    <col min="5131" max="5131" width="28.1796875" style="192" bestFit="1" customWidth="1"/>
    <col min="5132" max="5132" width="33.1796875" style="192" bestFit="1" customWidth="1"/>
    <col min="5133" max="5133" width="26" style="192" bestFit="1" customWidth="1"/>
    <col min="5134" max="5134" width="19.1796875" style="192" bestFit="1" customWidth="1"/>
    <col min="5135" max="5135" width="10.453125" style="192" customWidth="1"/>
    <col min="5136" max="5136" width="11.81640625" style="192" customWidth="1"/>
    <col min="5137" max="5137" width="14.7265625" style="192" customWidth="1"/>
    <col min="5138" max="5138" width="9" style="192" bestFit="1" customWidth="1"/>
    <col min="5139" max="5378" width="9.1796875" style="192"/>
    <col min="5379" max="5379" width="4.7265625" style="192" bestFit="1" customWidth="1"/>
    <col min="5380" max="5380" width="9.7265625" style="192" bestFit="1" customWidth="1"/>
    <col min="5381" max="5381" width="10" style="192" bestFit="1" customWidth="1"/>
    <col min="5382" max="5382" width="8.81640625" style="192" bestFit="1" customWidth="1"/>
    <col min="5383" max="5383" width="22.81640625" style="192" customWidth="1"/>
    <col min="5384" max="5384" width="59.7265625" style="192" bestFit="1" customWidth="1"/>
    <col min="5385" max="5385" width="57.81640625" style="192" bestFit="1" customWidth="1"/>
    <col min="5386" max="5386" width="35.26953125" style="192" bestFit="1" customWidth="1"/>
    <col min="5387" max="5387" width="28.1796875" style="192" bestFit="1" customWidth="1"/>
    <col min="5388" max="5388" width="33.1796875" style="192" bestFit="1" customWidth="1"/>
    <col min="5389" max="5389" width="26" style="192" bestFit="1" customWidth="1"/>
    <col min="5390" max="5390" width="19.1796875" style="192" bestFit="1" customWidth="1"/>
    <col min="5391" max="5391" width="10.453125" style="192" customWidth="1"/>
    <col min="5392" max="5392" width="11.81640625" style="192" customWidth="1"/>
    <col min="5393" max="5393" width="14.7265625" style="192" customWidth="1"/>
    <col min="5394" max="5394" width="9" style="192" bestFit="1" customWidth="1"/>
    <col min="5395" max="5634" width="9.1796875" style="192"/>
    <col min="5635" max="5635" width="4.7265625" style="192" bestFit="1" customWidth="1"/>
    <col min="5636" max="5636" width="9.7265625" style="192" bestFit="1" customWidth="1"/>
    <col min="5637" max="5637" width="10" style="192" bestFit="1" customWidth="1"/>
    <col min="5638" max="5638" width="8.81640625" style="192" bestFit="1" customWidth="1"/>
    <col min="5639" max="5639" width="22.81640625" style="192" customWidth="1"/>
    <col min="5640" max="5640" width="59.7265625" style="192" bestFit="1" customWidth="1"/>
    <col min="5641" max="5641" width="57.81640625" style="192" bestFit="1" customWidth="1"/>
    <col min="5642" max="5642" width="35.26953125" style="192" bestFit="1" customWidth="1"/>
    <col min="5643" max="5643" width="28.1796875" style="192" bestFit="1" customWidth="1"/>
    <col min="5644" max="5644" width="33.1796875" style="192" bestFit="1" customWidth="1"/>
    <col min="5645" max="5645" width="26" style="192" bestFit="1" customWidth="1"/>
    <col min="5646" max="5646" width="19.1796875" style="192" bestFit="1" customWidth="1"/>
    <col min="5647" max="5647" width="10.453125" style="192" customWidth="1"/>
    <col min="5648" max="5648" width="11.81640625" style="192" customWidth="1"/>
    <col min="5649" max="5649" width="14.7265625" style="192" customWidth="1"/>
    <col min="5650" max="5650" width="9" style="192" bestFit="1" customWidth="1"/>
    <col min="5651" max="5890" width="9.1796875" style="192"/>
    <col min="5891" max="5891" width="4.7265625" style="192" bestFit="1" customWidth="1"/>
    <col min="5892" max="5892" width="9.7265625" style="192" bestFit="1" customWidth="1"/>
    <col min="5893" max="5893" width="10" style="192" bestFit="1" customWidth="1"/>
    <col min="5894" max="5894" width="8.81640625" style="192" bestFit="1" customWidth="1"/>
    <col min="5895" max="5895" width="22.81640625" style="192" customWidth="1"/>
    <col min="5896" max="5896" width="59.7265625" style="192" bestFit="1" customWidth="1"/>
    <col min="5897" max="5897" width="57.81640625" style="192" bestFit="1" customWidth="1"/>
    <col min="5898" max="5898" width="35.26953125" style="192" bestFit="1" customWidth="1"/>
    <col min="5899" max="5899" width="28.1796875" style="192" bestFit="1" customWidth="1"/>
    <col min="5900" max="5900" width="33.1796875" style="192" bestFit="1" customWidth="1"/>
    <col min="5901" max="5901" width="26" style="192" bestFit="1" customWidth="1"/>
    <col min="5902" max="5902" width="19.1796875" style="192" bestFit="1" customWidth="1"/>
    <col min="5903" max="5903" width="10.453125" style="192" customWidth="1"/>
    <col min="5904" max="5904" width="11.81640625" style="192" customWidth="1"/>
    <col min="5905" max="5905" width="14.7265625" style="192" customWidth="1"/>
    <col min="5906" max="5906" width="9" style="192" bestFit="1" customWidth="1"/>
    <col min="5907" max="6146" width="9.1796875" style="192"/>
    <col min="6147" max="6147" width="4.7265625" style="192" bestFit="1" customWidth="1"/>
    <col min="6148" max="6148" width="9.7265625" style="192" bestFit="1" customWidth="1"/>
    <col min="6149" max="6149" width="10" style="192" bestFit="1" customWidth="1"/>
    <col min="6150" max="6150" width="8.81640625" style="192" bestFit="1" customWidth="1"/>
    <col min="6151" max="6151" width="22.81640625" style="192" customWidth="1"/>
    <col min="6152" max="6152" width="59.7265625" style="192" bestFit="1" customWidth="1"/>
    <col min="6153" max="6153" width="57.81640625" style="192" bestFit="1" customWidth="1"/>
    <col min="6154" max="6154" width="35.26953125" style="192" bestFit="1" customWidth="1"/>
    <col min="6155" max="6155" width="28.1796875" style="192" bestFit="1" customWidth="1"/>
    <col min="6156" max="6156" width="33.1796875" style="192" bestFit="1" customWidth="1"/>
    <col min="6157" max="6157" width="26" style="192" bestFit="1" customWidth="1"/>
    <col min="6158" max="6158" width="19.1796875" style="192" bestFit="1" customWidth="1"/>
    <col min="6159" max="6159" width="10.453125" style="192" customWidth="1"/>
    <col min="6160" max="6160" width="11.81640625" style="192" customWidth="1"/>
    <col min="6161" max="6161" width="14.7265625" style="192" customWidth="1"/>
    <col min="6162" max="6162" width="9" style="192" bestFit="1" customWidth="1"/>
    <col min="6163" max="6402" width="9.1796875" style="192"/>
    <col min="6403" max="6403" width="4.7265625" style="192" bestFit="1" customWidth="1"/>
    <col min="6404" max="6404" width="9.7265625" style="192" bestFit="1" customWidth="1"/>
    <col min="6405" max="6405" width="10" style="192" bestFit="1" customWidth="1"/>
    <col min="6406" max="6406" width="8.81640625" style="192" bestFit="1" customWidth="1"/>
    <col min="6407" max="6407" width="22.81640625" style="192" customWidth="1"/>
    <col min="6408" max="6408" width="59.7265625" style="192" bestFit="1" customWidth="1"/>
    <col min="6409" max="6409" width="57.81640625" style="192" bestFit="1" customWidth="1"/>
    <col min="6410" max="6410" width="35.26953125" style="192" bestFit="1" customWidth="1"/>
    <col min="6411" max="6411" width="28.1796875" style="192" bestFit="1" customWidth="1"/>
    <col min="6412" max="6412" width="33.1796875" style="192" bestFit="1" customWidth="1"/>
    <col min="6413" max="6413" width="26" style="192" bestFit="1" customWidth="1"/>
    <col min="6414" max="6414" width="19.1796875" style="192" bestFit="1" customWidth="1"/>
    <col min="6415" max="6415" width="10.453125" style="192" customWidth="1"/>
    <col min="6416" max="6416" width="11.81640625" style="192" customWidth="1"/>
    <col min="6417" max="6417" width="14.7265625" style="192" customWidth="1"/>
    <col min="6418" max="6418" width="9" style="192" bestFit="1" customWidth="1"/>
    <col min="6419" max="6658" width="9.1796875" style="192"/>
    <col min="6659" max="6659" width="4.7265625" style="192" bestFit="1" customWidth="1"/>
    <col min="6660" max="6660" width="9.7265625" style="192" bestFit="1" customWidth="1"/>
    <col min="6661" max="6661" width="10" style="192" bestFit="1" customWidth="1"/>
    <col min="6662" max="6662" width="8.81640625" style="192" bestFit="1" customWidth="1"/>
    <col min="6663" max="6663" width="22.81640625" style="192" customWidth="1"/>
    <col min="6664" max="6664" width="59.7265625" style="192" bestFit="1" customWidth="1"/>
    <col min="6665" max="6665" width="57.81640625" style="192" bestFit="1" customWidth="1"/>
    <col min="6666" max="6666" width="35.26953125" style="192" bestFit="1" customWidth="1"/>
    <col min="6667" max="6667" width="28.1796875" style="192" bestFit="1" customWidth="1"/>
    <col min="6668" max="6668" width="33.1796875" style="192" bestFit="1" customWidth="1"/>
    <col min="6669" max="6669" width="26" style="192" bestFit="1" customWidth="1"/>
    <col min="6670" max="6670" width="19.1796875" style="192" bestFit="1" customWidth="1"/>
    <col min="6671" max="6671" width="10.453125" style="192" customWidth="1"/>
    <col min="6672" max="6672" width="11.81640625" style="192" customWidth="1"/>
    <col min="6673" max="6673" width="14.7265625" style="192" customWidth="1"/>
    <col min="6674" max="6674" width="9" style="192" bestFit="1" customWidth="1"/>
    <col min="6675" max="6914" width="9.1796875" style="192"/>
    <col min="6915" max="6915" width="4.7265625" style="192" bestFit="1" customWidth="1"/>
    <col min="6916" max="6916" width="9.7265625" style="192" bestFit="1" customWidth="1"/>
    <col min="6917" max="6917" width="10" style="192" bestFit="1" customWidth="1"/>
    <col min="6918" max="6918" width="8.81640625" style="192" bestFit="1" customWidth="1"/>
    <col min="6919" max="6919" width="22.81640625" style="192" customWidth="1"/>
    <col min="6920" max="6920" width="59.7265625" style="192" bestFit="1" customWidth="1"/>
    <col min="6921" max="6921" width="57.81640625" style="192" bestFit="1" customWidth="1"/>
    <col min="6922" max="6922" width="35.26953125" style="192" bestFit="1" customWidth="1"/>
    <col min="6923" max="6923" width="28.1796875" style="192" bestFit="1" customWidth="1"/>
    <col min="6924" max="6924" width="33.1796875" style="192" bestFit="1" customWidth="1"/>
    <col min="6925" max="6925" width="26" style="192" bestFit="1" customWidth="1"/>
    <col min="6926" max="6926" width="19.1796875" style="192" bestFit="1" customWidth="1"/>
    <col min="6927" max="6927" width="10.453125" style="192" customWidth="1"/>
    <col min="6928" max="6928" width="11.81640625" style="192" customWidth="1"/>
    <col min="6929" max="6929" width="14.7265625" style="192" customWidth="1"/>
    <col min="6930" max="6930" width="9" style="192" bestFit="1" customWidth="1"/>
    <col min="6931" max="7170" width="9.1796875" style="192"/>
    <col min="7171" max="7171" width="4.7265625" style="192" bestFit="1" customWidth="1"/>
    <col min="7172" max="7172" width="9.7265625" style="192" bestFit="1" customWidth="1"/>
    <col min="7173" max="7173" width="10" style="192" bestFit="1" customWidth="1"/>
    <col min="7174" max="7174" width="8.81640625" style="192" bestFit="1" customWidth="1"/>
    <col min="7175" max="7175" width="22.81640625" style="192" customWidth="1"/>
    <col min="7176" max="7176" width="59.7265625" style="192" bestFit="1" customWidth="1"/>
    <col min="7177" max="7177" width="57.81640625" style="192" bestFit="1" customWidth="1"/>
    <col min="7178" max="7178" width="35.26953125" style="192" bestFit="1" customWidth="1"/>
    <col min="7179" max="7179" width="28.1796875" style="192" bestFit="1" customWidth="1"/>
    <col min="7180" max="7180" width="33.1796875" style="192" bestFit="1" customWidth="1"/>
    <col min="7181" max="7181" width="26" style="192" bestFit="1" customWidth="1"/>
    <col min="7182" max="7182" width="19.1796875" style="192" bestFit="1" customWidth="1"/>
    <col min="7183" max="7183" width="10.453125" style="192" customWidth="1"/>
    <col min="7184" max="7184" width="11.81640625" style="192" customWidth="1"/>
    <col min="7185" max="7185" width="14.7265625" style="192" customWidth="1"/>
    <col min="7186" max="7186" width="9" style="192" bestFit="1" customWidth="1"/>
    <col min="7187" max="7426" width="9.1796875" style="192"/>
    <col min="7427" max="7427" width="4.7265625" style="192" bestFit="1" customWidth="1"/>
    <col min="7428" max="7428" width="9.7265625" style="192" bestFit="1" customWidth="1"/>
    <col min="7429" max="7429" width="10" style="192" bestFit="1" customWidth="1"/>
    <col min="7430" max="7430" width="8.81640625" style="192" bestFit="1" customWidth="1"/>
    <col min="7431" max="7431" width="22.81640625" style="192" customWidth="1"/>
    <col min="7432" max="7432" width="59.7265625" style="192" bestFit="1" customWidth="1"/>
    <col min="7433" max="7433" width="57.81640625" style="192" bestFit="1" customWidth="1"/>
    <col min="7434" max="7434" width="35.26953125" style="192" bestFit="1" customWidth="1"/>
    <col min="7435" max="7435" width="28.1796875" style="192" bestFit="1" customWidth="1"/>
    <col min="7436" max="7436" width="33.1796875" style="192" bestFit="1" customWidth="1"/>
    <col min="7437" max="7437" width="26" style="192" bestFit="1" customWidth="1"/>
    <col min="7438" max="7438" width="19.1796875" style="192" bestFit="1" customWidth="1"/>
    <col min="7439" max="7439" width="10.453125" style="192" customWidth="1"/>
    <col min="7440" max="7440" width="11.81640625" style="192" customWidth="1"/>
    <col min="7441" max="7441" width="14.7265625" style="192" customWidth="1"/>
    <col min="7442" max="7442" width="9" style="192" bestFit="1" customWidth="1"/>
    <col min="7443" max="7682" width="9.1796875" style="192"/>
    <col min="7683" max="7683" width="4.7265625" style="192" bestFit="1" customWidth="1"/>
    <col min="7684" max="7684" width="9.7265625" style="192" bestFit="1" customWidth="1"/>
    <col min="7685" max="7685" width="10" style="192" bestFit="1" customWidth="1"/>
    <col min="7686" max="7686" width="8.81640625" style="192" bestFit="1" customWidth="1"/>
    <col min="7687" max="7687" width="22.81640625" style="192" customWidth="1"/>
    <col min="7688" max="7688" width="59.7265625" style="192" bestFit="1" customWidth="1"/>
    <col min="7689" max="7689" width="57.81640625" style="192" bestFit="1" customWidth="1"/>
    <col min="7690" max="7690" width="35.26953125" style="192" bestFit="1" customWidth="1"/>
    <col min="7691" max="7691" width="28.1796875" style="192" bestFit="1" customWidth="1"/>
    <col min="7692" max="7692" width="33.1796875" style="192" bestFit="1" customWidth="1"/>
    <col min="7693" max="7693" width="26" style="192" bestFit="1" customWidth="1"/>
    <col min="7694" max="7694" width="19.1796875" style="192" bestFit="1" customWidth="1"/>
    <col min="7695" max="7695" width="10.453125" style="192" customWidth="1"/>
    <col min="7696" max="7696" width="11.81640625" style="192" customWidth="1"/>
    <col min="7697" max="7697" width="14.7265625" style="192" customWidth="1"/>
    <col min="7698" max="7698" width="9" style="192" bestFit="1" customWidth="1"/>
    <col min="7699" max="7938" width="9.1796875" style="192"/>
    <col min="7939" max="7939" width="4.7265625" style="192" bestFit="1" customWidth="1"/>
    <col min="7940" max="7940" width="9.7265625" style="192" bestFit="1" customWidth="1"/>
    <col min="7941" max="7941" width="10" style="192" bestFit="1" customWidth="1"/>
    <col min="7942" max="7942" width="8.81640625" style="192" bestFit="1" customWidth="1"/>
    <col min="7943" max="7943" width="22.81640625" style="192" customWidth="1"/>
    <col min="7944" max="7944" width="59.7265625" style="192" bestFit="1" customWidth="1"/>
    <col min="7945" max="7945" width="57.81640625" style="192" bestFit="1" customWidth="1"/>
    <col min="7946" max="7946" width="35.26953125" style="192" bestFit="1" customWidth="1"/>
    <col min="7947" max="7947" width="28.1796875" style="192" bestFit="1" customWidth="1"/>
    <col min="7948" max="7948" width="33.1796875" style="192" bestFit="1" customWidth="1"/>
    <col min="7949" max="7949" width="26" style="192" bestFit="1" customWidth="1"/>
    <col min="7950" max="7950" width="19.1796875" style="192" bestFit="1" customWidth="1"/>
    <col min="7951" max="7951" width="10.453125" style="192" customWidth="1"/>
    <col min="7952" max="7952" width="11.81640625" style="192" customWidth="1"/>
    <col min="7953" max="7953" width="14.7265625" style="192" customWidth="1"/>
    <col min="7954" max="7954" width="9" style="192" bestFit="1" customWidth="1"/>
    <col min="7955" max="8194" width="9.1796875" style="192"/>
    <col min="8195" max="8195" width="4.7265625" style="192" bestFit="1" customWidth="1"/>
    <col min="8196" max="8196" width="9.7265625" style="192" bestFit="1" customWidth="1"/>
    <col min="8197" max="8197" width="10" style="192" bestFit="1" customWidth="1"/>
    <col min="8198" max="8198" width="8.81640625" style="192" bestFit="1" customWidth="1"/>
    <col min="8199" max="8199" width="22.81640625" style="192" customWidth="1"/>
    <col min="8200" max="8200" width="59.7265625" style="192" bestFit="1" customWidth="1"/>
    <col min="8201" max="8201" width="57.81640625" style="192" bestFit="1" customWidth="1"/>
    <col min="8202" max="8202" width="35.26953125" style="192" bestFit="1" customWidth="1"/>
    <col min="8203" max="8203" width="28.1796875" style="192" bestFit="1" customWidth="1"/>
    <col min="8204" max="8204" width="33.1796875" style="192" bestFit="1" customWidth="1"/>
    <col min="8205" max="8205" width="26" style="192" bestFit="1" customWidth="1"/>
    <col min="8206" max="8206" width="19.1796875" style="192" bestFit="1" customWidth="1"/>
    <col min="8207" max="8207" width="10.453125" style="192" customWidth="1"/>
    <col min="8208" max="8208" width="11.81640625" style="192" customWidth="1"/>
    <col min="8209" max="8209" width="14.7265625" style="192" customWidth="1"/>
    <col min="8210" max="8210" width="9" style="192" bestFit="1" customWidth="1"/>
    <col min="8211" max="8450" width="9.1796875" style="192"/>
    <col min="8451" max="8451" width="4.7265625" style="192" bestFit="1" customWidth="1"/>
    <col min="8452" max="8452" width="9.7265625" style="192" bestFit="1" customWidth="1"/>
    <col min="8453" max="8453" width="10" style="192" bestFit="1" customWidth="1"/>
    <col min="8454" max="8454" width="8.81640625" style="192" bestFit="1" customWidth="1"/>
    <col min="8455" max="8455" width="22.81640625" style="192" customWidth="1"/>
    <col min="8456" max="8456" width="59.7265625" style="192" bestFit="1" customWidth="1"/>
    <col min="8457" max="8457" width="57.81640625" style="192" bestFit="1" customWidth="1"/>
    <col min="8458" max="8458" width="35.26953125" style="192" bestFit="1" customWidth="1"/>
    <col min="8459" max="8459" width="28.1796875" style="192" bestFit="1" customWidth="1"/>
    <col min="8460" max="8460" width="33.1796875" style="192" bestFit="1" customWidth="1"/>
    <col min="8461" max="8461" width="26" style="192" bestFit="1" customWidth="1"/>
    <col min="8462" max="8462" width="19.1796875" style="192" bestFit="1" customWidth="1"/>
    <col min="8463" max="8463" width="10.453125" style="192" customWidth="1"/>
    <col min="8464" max="8464" width="11.81640625" style="192" customWidth="1"/>
    <col min="8465" max="8465" width="14.7265625" style="192" customWidth="1"/>
    <col min="8466" max="8466" width="9" style="192" bestFit="1" customWidth="1"/>
    <col min="8467" max="8706" width="9.1796875" style="192"/>
    <col min="8707" max="8707" width="4.7265625" style="192" bestFit="1" customWidth="1"/>
    <col min="8708" max="8708" width="9.7265625" style="192" bestFit="1" customWidth="1"/>
    <col min="8709" max="8709" width="10" style="192" bestFit="1" customWidth="1"/>
    <col min="8710" max="8710" width="8.81640625" style="192" bestFit="1" customWidth="1"/>
    <col min="8711" max="8711" width="22.81640625" style="192" customWidth="1"/>
    <col min="8712" max="8712" width="59.7265625" style="192" bestFit="1" customWidth="1"/>
    <col min="8713" max="8713" width="57.81640625" style="192" bestFit="1" customWidth="1"/>
    <col min="8714" max="8714" width="35.26953125" style="192" bestFit="1" customWidth="1"/>
    <col min="8715" max="8715" width="28.1796875" style="192" bestFit="1" customWidth="1"/>
    <col min="8716" max="8716" width="33.1796875" style="192" bestFit="1" customWidth="1"/>
    <col min="8717" max="8717" width="26" style="192" bestFit="1" customWidth="1"/>
    <col min="8718" max="8718" width="19.1796875" style="192" bestFit="1" customWidth="1"/>
    <col min="8719" max="8719" width="10.453125" style="192" customWidth="1"/>
    <col min="8720" max="8720" width="11.81640625" style="192" customWidth="1"/>
    <col min="8721" max="8721" width="14.7265625" style="192" customWidth="1"/>
    <col min="8722" max="8722" width="9" style="192" bestFit="1" customWidth="1"/>
    <col min="8723" max="8962" width="9.1796875" style="192"/>
    <col min="8963" max="8963" width="4.7265625" style="192" bestFit="1" customWidth="1"/>
    <col min="8964" max="8964" width="9.7265625" style="192" bestFit="1" customWidth="1"/>
    <col min="8965" max="8965" width="10" style="192" bestFit="1" customWidth="1"/>
    <col min="8966" max="8966" width="8.81640625" style="192" bestFit="1" customWidth="1"/>
    <col min="8967" max="8967" width="22.81640625" style="192" customWidth="1"/>
    <col min="8968" max="8968" width="59.7265625" style="192" bestFit="1" customWidth="1"/>
    <col min="8969" max="8969" width="57.81640625" style="192" bestFit="1" customWidth="1"/>
    <col min="8970" max="8970" width="35.26953125" style="192" bestFit="1" customWidth="1"/>
    <col min="8971" max="8971" width="28.1796875" style="192" bestFit="1" customWidth="1"/>
    <col min="8972" max="8972" width="33.1796875" style="192" bestFit="1" customWidth="1"/>
    <col min="8973" max="8973" width="26" style="192" bestFit="1" customWidth="1"/>
    <col min="8974" max="8974" width="19.1796875" style="192" bestFit="1" customWidth="1"/>
    <col min="8975" max="8975" width="10.453125" style="192" customWidth="1"/>
    <col min="8976" max="8976" width="11.81640625" style="192" customWidth="1"/>
    <col min="8977" max="8977" width="14.7265625" style="192" customWidth="1"/>
    <col min="8978" max="8978" width="9" style="192" bestFit="1" customWidth="1"/>
    <col min="8979" max="9218" width="9.1796875" style="192"/>
    <col min="9219" max="9219" width="4.7265625" style="192" bestFit="1" customWidth="1"/>
    <col min="9220" max="9220" width="9.7265625" style="192" bestFit="1" customWidth="1"/>
    <col min="9221" max="9221" width="10" style="192" bestFit="1" customWidth="1"/>
    <col min="9222" max="9222" width="8.81640625" style="192" bestFit="1" customWidth="1"/>
    <col min="9223" max="9223" width="22.81640625" style="192" customWidth="1"/>
    <col min="9224" max="9224" width="59.7265625" style="192" bestFit="1" customWidth="1"/>
    <col min="9225" max="9225" width="57.81640625" style="192" bestFit="1" customWidth="1"/>
    <col min="9226" max="9226" width="35.26953125" style="192" bestFit="1" customWidth="1"/>
    <col min="9227" max="9227" width="28.1796875" style="192" bestFit="1" customWidth="1"/>
    <col min="9228" max="9228" width="33.1796875" style="192" bestFit="1" customWidth="1"/>
    <col min="9229" max="9229" width="26" style="192" bestFit="1" customWidth="1"/>
    <col min="9230" max="9230" width="19.1796875" style="192" bestFit="1" customWidth="1"/>
    <col min="9231" max="9231" width="10.453125" style="192" customWidth="1"/>
    <col min="9232" max="9232" width="11.81640625" style="192" customWidth="1"/>
    <col min="9233" max="9233" width="14.7265625" style="192" customWidth="1"/>
    <col min="9234" max="9234" width="9" style="192" bestFit="1" customWidth="1"/>
    <col min="9235" max="9474" width="9.1796875" style="192"/>
    <col min="9475" max="9475" width="4.7265625" style="192" bestFit="1" customWidth="1"/>
    <col min="9476" max="9476" width="9.7265625" style="192" bestFit="1" customWidth="1"/>
    <col min="9477" max="9477" width="10" style="192" bestFit="1" customWidth="1"/>
    <col min="9478" max="9478" width="8.81640625" style="192" bestFit="1" customWidth="1"/>
    <col min="9479" max="9479" width="22.81640625" style="192" customWidth="1"/>
    <col min="9480" max="9480" width="59.7265625" style="192" bestFit="1" customWidth="1"/>
    <col min="9481" max="9481" width="57.81640625" style="192" bestFit="1" customWidth="1"/>
    <col min="9482" max="9482" width="35.26953125" style="192" bestFit="1" customWidth="1"/>
    <col min="9483" max="9483" width="28.1796875" style="192" bestFit="1" customWidth="1"/>
    <col min="9484" max="9484" width="33.1796875" style="192" bestFit="1" customWidth="1"/>
    <col min="9485" max="9485" width="26" style="192" bestFit="1" customWidth="1"/>
    <col min="9486" max="9486" width="19.1796875" style="192" bestFit="1" customWidth="1"/>
    <col min="9487" max="9487" width="10.453125" style="192" customWidth="1"/>
    <col min="9488" max="9488" width="11.81640625" style="192" customWidth="1"/>
    <col min="9489" max="9489" width="14.7265625" style="192" customWidth="1"/>
    <col min="9490" max="9490" width="9" style="192" bestFit="1" customWidth="1"/>
    <col min="9491" max="9730" width="9.1796875" style="192"/>
    <col min="9731" max="9731" width="4.7265625" style="192" bestFit="1" customWidth="1"/>
    <col min="9732" max="9732" width="9.7265625" style="192" bestFit="1" customWidth="1"/>
    <col min="9733" max="9733" width="10" style="192" bestFit="1" customWidth="1"/>
    <col min="9734" max="9734" width="8.81640625" style="192" bestFit="1" customWidth="1"/>
    <col min="9735" max="9735" width="22.81640625" style="192" customWidth="1"/>
    <col min="9736" max="9736" width="59.7265625" style="192" bestFit="1" customWidth="1"/>
    <col min="9737" max="9737" width="57.81640625" style="192" bestFit="1" customWidth="1"/>
    <col min="9738" max="9738" width="35.26953125" style="192" bestFit="1" customWidth="1"/>
    <col min="9739" max="9739" width="28.1796875" style="192" bestFit="1" customWidth="1"/>
    <col min="9740" max="9740" width="33.1796875" style="192" bestFit="1" customWidth="1"/>
    <col min="9741" max="9741" width="26" style="192" bestFit="1" customWidth="1"/>
    <col min="9742" max="9742" width="19.1796875" style="192" bestFit="1" customWidth="1"/>
    <col min="9743" max="9743" width="10.453125" style="192" customWidth="1"/>
    <col min="9744" max="9744" width="11.81640625" style="192" customWidth="1"/>
    <col min="9745" max="9745" width="14.7265625" style="192" customWidth="1"/>
    <col min="9746" max="9746" width="9" style="192" bestFit="1" customWidth="1"/>
    <col min="9747" max="9986" width="9.1796875" style="192"/>
    <col min="9987" max="9987" width="4.7265625" style="192" bestFit="1" customWidth="1"/>
    <col min="9988" max="9988" width="9.7265625" style="192" bestFit="1" customWidth="1"/>
    <col min="9989" max="9989" width="10" style="192" bestFit="1" customWidth="1"/>
    <col min="9990" max="9990" width="8.81640625" style="192" bestFit="1" customWidth="1"/>
    <col min="9991" max="9991" width="22.81640625" style="192" customWidth="1"/>
    <col min="9992" max="9992" width="59.7265625" style="192" bestFit="1" customWidth="1"/>
    <col min="9993" max="9993" width="57.81640625" style="192" bestFit="1" customWidth="1"/>
    <col min="9994" max="9994" width="35.26953125" style="192" bestFit="1" customWidth="1"/>
    <col min="9995" max="9995" width="28.1796875" style="192" bestFit="1" customWidth="1"/>
    <col min="9996" max="9996" width="33.1796875" style="192" bestFit="1" customWidth="1"/>
    <col min="9997" max="9997" width="26" style="192" bestFit="1" customWidth="1"/>
    <col min="9998" max="9998" width="19.1796875" style="192" bestFit="1" customWidth="1"/>
    <col min="9999" max="9999" width="10.453125" style="192" customWidth="1"/>
    <col min="10000" max="10000" width="11.81640625" style="192" customWidth="1"/>
    <col min="10001" max="10001" width="14.7265625" style="192" customWidth="1"/>
    <col min="10002" max="10002" width="9" style="192" bestFit="1" customWidth="1"/>
    <col min="10003" max="10242" width="9.1796875" style="192"/>
    <col min="10243" max="10243" width="4.7265625" style="192" bestFit="1" customWidth="1"/>
    <col min="10244" max="10244" width="9.7265625" style="192" bestFit="1" customWidth="1"/>
    <col min="10245" max="10245" width="10" style="192" bestFit="1" customWidth="1"/>
    <col min="10246" max="10246" width="8.81640625" style="192" bestFit="1" customWidth="1"/>
    <col min="10247" max="10247" width="22.81640625" style="192" customWidth="1"/>
    <col min="10248" max="10248" width="59.7265625" style="192" bestFit="1" customWidth="1"/>
    <col min="10249" max="10249" width="57.81640625" style="192" bestFit="1" customWidth="1"/>
    <col min="10250" max="10250" width="35.26953125" style="192" bestFit="1" customWidth="1"/>
    <col min="10251" max="10251" width="28.1796875" style="192" bestFit="1" customWidth="1"/>
    <col min="10252" max="10252" width="33.1796875" style="192" bestFit="1" customWidth="1"/>
    <col min="10253" max="10253" width="26" style="192" bestFit="1" customWidth="1"/>
    <col min="10254" max="10254" width="19.1796875" style="192" bestFit="1" customWidth="1"/>
    <col min="10255" max="10255" width="10.453125" style="192" customWidth="1"/>
    <col min="10256" max="10256" width="11.81640625" style="192" customWidth="1"/>
    <col min="10257" max="10257" width="14.7265625" style="192" customWidth="1"/>
    <col min="10258" max="10258" width="9" style="192" bestFit="1" customWidth="1"/>
    <col min="10259" max="10498" width="9.1796875" style="192"/>
    <col min="10499" max="10499" width="4.7265625" style="192" bestFit="1" customWidth="1"/>
    <col min="10500" max="10500" width="9.7265625" style="192" bestFit="1" customWidth="1"/>
    <col min="10501" max="10501" width="10" style="192" bestFit="1" customWidth="1"/>
    <col min="10502" max="10502" width="8.81640625" style="192" bestFit="1" customWidth="1"/>
    <col min="10503" max="10503" width="22.81640625" style="192" customWidth="1"/>
    <col min="10504" max="10504" width="59.7265625" style="192" bestFit="1" customWidth="1"/>
    <col min="10505" max="10505" width="57.81640625" style="192" bestFit="1" customWidth="1"/>
    <col min="10506" max="10506" width="35.26953125" style="192" bestFit="1" customWidth="1"/>
    <col min="10507" max="10507" width="28.1796875" style="192" bestFit="1" customWidth="1"/>
    <col min="10508" max="10508" width="33.1796875" style="192" bestFit="1" customWidth="1"/>
    <col min="10509" max="10509" width="26" style="192" bestFit="1" customWidth="1"/>
    <col min="10510" max="10510" width="19.1796875" style="192" bestFit="1" customWidth="1"/>
    <col min="10511" max="10511" width="10.453125" style="192" customWidth="1"/>
    <col min="10512" max="10512" width="11.81640625" style="192" customWidth="1"/>
    <col min="10513" max="10513" width="14.7265625" style="192" customWidth="1"/>
    <col min="10514" max="10514" width="9" style="192" bestFit="1" customWidth="1"/>
    <col min="10515" max="10754" width="9.1796875" style="192"/>
    <col min="10755" max="10755" width="4.7265625" style="192" bestFit="1" customWidth="1"/>
    <col min="10756" max="10756" width="9.7265625" style="192" bestFit="1" customWidth="1"/>
    <col min="10757" max="10757" width="10" style="192" bestFit="1" customWidth="1"/>
    <col min="10758" max="10758" width="8.81640625" style="192" bestFit="1" customWidth="1"/>
    <col min="10759" max="10759" width="22.81640625" style="192" customWidth="1"/>
    <col min="10760" max="10760" width="59.7265625" style="192" bestFit="1" customWidth="1"/>
    <col min="10761" max="10761" width="57.81640625" style="192" bestFit="1" customWidth="1"/>
    <col min="10762" max="10762" width="35.26953125" style="192" bestFit="1" customWidth="1"/>
    <col min="10763" max="10763" width="28.1796875" style="192" bestFit="1" customWidth="1"/>
    <col min="10764" max="10764" width="33.1796875" style="192" bestFit="1" customWidth="1"/>
    <col min="10765" max="10765" width="26" style="192" bestFit="1" customWidth="1"/>
    <col min="10766" max="10766" width="19.1796875" style="192" bestFit="1" customWidth="1"/>
    <col min="10767" max="10767" width="10.453125" style="192" customWidth="1"/>
    <col min="10768" max="10768" width="11.81640625" style="192" customWidth="1"/>
    <col min="10769" max="10769" width="14.7265625" style="192" customWidth="1"/>
    <col min="10770" max="10770" width="9" style="192" bestFit="1" customWidth="1"/>
    <col min="10771" max="11010" width="9.1796875" style="192"/>
    <col min="11011" max="11011" width="4.7265625" style="192" bestFit="1" customWidth="1"/>
    <col min="11012" max="11012" width="9.7265625" style="192" bestFit="1" customWidth="1"/>
    <col min="11013" max="11013" width="10" style="192" bestFit="1" customWidth="1"/>
    <col min="11014" max="11014" width="8.81640625" style="192" bestFit="1" customWidth="1"/>
    <col min="11015" max="11015" width="22.81640625" style="192" customWidth="1"/>
    <col min="11016" max="11016" width="59.7265625" style="192" bestFit="1" customWidth="1"/>
    <col min="11017" max="11017" width="57.81640625" style="192" bestFit="1" customWidth="1"/>
    <col min="11018" max="11018" width="35.26953125" style="192" bestFit="1" customWidth="1"/>
    <col min="11019" max="11019" width="28.1796875" style="192" bestFit="1" customWidth="1"/>
    <col min="11020" max="11020" width="33.1796875" style="192" bestFit="1" customWidth="1"/>
    <col min="11021" max="11021" width="26" style="192" bestFit="1" customWidth="1"/>
    <col min="11022" max="11022" width="19.1796875" style="192" bestFit="1" customWidth="1"/>
    <col min="11023" max="11023" width="10.453125" style="192" customWidth="1"/>
    <col min="11024" max="11024" width="11.81640625" style="192" customWidth="1"/>
    <col min="11025" max="11025" width="14.7265625" style="192" customWidth="1"/>
    <col min="11026" max="11026" width="9" style="192" bestFit="1" customWidth="1"/>
    <col min="11027" max="11266" width="9.1796875" style="192"/>
    <col min="11267" max="11267" width="4.7265625" style="192" bestFit="1" customWidth="1"/>
    <col min="11268" max="11268" width="9.7265625" style="192" bestFit="1" customWidth="1"/>
    <col min="11269" max="11269" width="10" style="192" bestFit="1" customWidth="1"/>
    <col min="11270" max="11270" width="8.81640625" style="192" bestFit="1" customWidth="1"/>
    <col min="11271" max="11271" width="22.81640625" style="192" customWidth="1"/>
    <col min="11272" max="11272" width="59.7265625" style="192" bestFit="1" customWidth="1"/>
    <col min="11273" max="11273" width="57.81640625" style="192" bestFit="1" customWidth="1"/>
    <col min="11274" max="11274" width="35.26953125" style="192" bestFit="1" customWidth="1"/>
    <col min="11275" max="11275" width="28.1796875" style="192" bestFit="1" customWidth="1"/>
    <col min="11276" max="11276" width="33.1796875" style="192" bestFit="1" customWidth="1"/>
    <col min="11277" max="11277" width="26" style="192" bestFit="1" customWidth="1"/>
    <col min="11278" max="11278" width="19.1796875" style="192" bestFit="1" customWidth="1"/>
    <col min="11279" max="11279" width="10.453125" style="192" customWidth="1"/>
    <col min="11280" max="11280" width="11.81640625" style="192" customWidth="1"/>
    <col min="11281" max="11281" width="14.7265625" style="192" customWidth="1"/>
    <col min="11282" max="11282" width="9" style="192" bestFit="1" customWidth="1"/>
    <col min="11283" max="11522" width="9.1796875" style="192"/>
    <col min="11523" max="11523" width="4.7265625" style="192" bestFit="1" customWidth="1"/>
    <col min="11524" max="11524" width="9.7265625" style="192" bestFit="1" customWidth="1"/>
    <col min="11525" max="11525" width="10" style="192" bestFit="1" customWidth="1"/>
    <col min="11526" max="11526" width="8.81640625" style="192" bestFit="1" customWidth="1"/>
    <col min="11527" max="11527" width="22.81640625" style="192" customWidth="1"/>
    <col min="11528" max="11528" width="59.7265625" style="192" bestFit="1" customWidth="1"/>
    <col min="11529" max="11529" width="57.81640625" style="192" bestFit="1" customWidth="1"/>
    <col min="11530" max="11530" width="35.26953125" style="192" bestFit="1" customWidth="1"/>
    <col min="11531" max="11531" width="28.1796875" style="192" bestFit="1" customWidth="1"/>
    <col min="11532" max="11532" width="33.1796875" style="192" bestFit="1" customWidth="1"/>
    <col min="11533" max="11533" width="26" style="192" bestFit="1" customWidth="1"/>
    <col min="11534" max="11534" width="19.1796875" style="192" bestFit="1" customWidth="1"/>
    <col min="11535" max="11535" width="10.453125" style="192" customWidth="1"/>
    <col min="11536" max="11536" width="11.81640625" style="192" customWidth="1"/>
    <col min="11537" max="11537" width="14.7265625" style="192" customWidth="1"/>
    <col min="11538" max="11538" width="9" style="192" bestFit="1" customWidth="1"/>
    <col min="11539" max="11778" width="9.1796875" style="192"/>
    <col min="11779" max="11779" width="4.7265625" style="192" bestFit="1" customWidth="1"/>
    <col min="11780" max="11780" width="9.7265625" style="192" bestFit="1" customWidth="1"/>
    <col min="11781" max="11781" width="10" style="192" bestFit="1" customWidth="1"/>
    <col min="11782" max="11782" width="8.81640625" style="192" bestFit="1" customWidth="1"/>
    <col min="11783" max="11783" width="22.81640625" style="192" customWidth="1"/>
    <col min="11784" max="11784" width="59.7265625" style="192" bestFit="1" customWidth="1"/>
    <col min="11785" max="11785" width="57.81640625" style="192" bestFit="1" customWidth="1"/>
    <col min="11786" max="11786" width="35.26953125" style="192" bestFit="1" customWidth="1"/>
    <col min="11787" max="11787" width="28.1796875" style="192" bestFit="1" customWidth="1"/>
    <col min="11788" max="11788" width="33.1796875" style="192" bestFit="1" customWidth="1"/>
    <col min="11789" max="11789" width="26" style="192" bestFit="1" customWidth="1"/>
    <col min="11790" max="11790" width="19.1796875" style="192" bestFit="1" customWidth="1"/>
    <col min="11791" max="11791" width="10.453125" style="192" customWidth="1"/>
    <col min="11792" max="11792" width="11.81640625" style="192" customWidth="1"/>
    <col min="11793" max="11793" width="14.7265625" style="192" customWidth="1"/>
    <col min="11794" max="11794" width="9" style="192" bestFit="1" customWidth="1"/>
    <col min="11795" max="12034" width="9.1796875" style="192"/>
    <col min="12035" max="12035" width="4.7265625" style="192" bestFit="1" customWidth="1"/>
    <col min="12036" max="12036" width="9.7265625" style="192" bestFit="1" customWidth="1"/>
    <col min="12037" max="12037" width="10" style="192" bestFit="1" customWidth="1"/>
    <col min="12038" max="12038" width="8.81640625" style="192" bestFit="1" customWidth="1"/>
    <col min="12039" max="12039" width="22.81640625" style="192" customWidth="1"/>
    <col min="12040" max="12040" width="59.7265625" style="192" bestFit="1" customWidth="1"/>
    <col min="12041" max="12041" width="57.81640625" style="192" bestFit="1" customWidth="1"/>
    <col min="12042" max="12042" width="35.26953125" style="192" bestFit="1" customWidth="1"/>
    <col min="12043" max="12043" width="28.1796875" style="192" bestFit="1" customWidth="1"/>
    <col min="12044" max="12044" width="33.1796875" style="192" bestFit="1" customWidth="1"/>
    <col min="12045" max="12045" width="26" style="192" bestFit="1" customWidth="1"/>
    <col min="12046" max="12046" width="19.1796875" style="192" bestFit="1" customWidth="1"/>
    <col min="12047" max="12047" width="10.453125" style="192" customWidth="1"/>
    <col min="12048" max="12048" width="11.81640625" style="192" customWidth="1"/>
    <col min="12049" max="12049" width="14.7265625" style="192" customWidth="1"/>
    <col min="12050" max="12050" width="9" style="192" bestFit="1" customWidth="1"/>
    <col min="12051" max="12290" width="9.1796875" style="192"/>
    <col min="12291" max="12291" width="4.7265625" style="192" bestFit="1" customWidth="1"/>
    <col min="12292" max="12292" width="9.7265625" style="192" bestFit="1" customWidth="1"/>
    <col min="12293" max="12293" width="10" style="192" bestFit="1" customWidth="1"/>
    <col min="12294" max="12294" width="8.81640625" style="192" bestFit="1" customWidth="1"/>
    <col min="12295" max="12295" width="22.81640625" style="192" customWidth="1"/>
    <col min="12296" max="12296" width="59.7265625" style="192" bestFit="1" customWidth="1"/>
    <col min="12297" max="12297" width="57.81640625" style="192" bestFit="1" customWidth="1"/>
    <col min="12298" max="12298" width="35.26953125" style="192" bestFit="1" customWidth="1"/>
    <col min="12299" max="12299" width="28.1796875" style="192" bestFit="1" customWidth="1"/>
    <col min="12300" max="12300" width="33.1796875" style="192" bestFit="1" customWidth="1"/>
    <col min="12301" max="12301" width="26" style="192" bestFit="1" customWidth="1"/>
    <col min="12302" max="12302" width="19.1796875" style="192" bestFit="1" customWidth="1"/>
    <col min="12303" max="12303" width="10.453125" style="192" customWidth="1"/>
    <col min="12304" max="12304" width="11.81640625" style="192" customWidth="1"/>
    <col min="12305" max="12305" width="14.7265625" style="192" customWidth="1"/>
    <col min="12306" max="12306" width="9" style="192" bestFit="1" customWidth="1"/>
    <col min="12307" max="12546" width="9.1796875" style="192"/>
    <col min="12547" max="12547" width="4.7265625" style="192" bestFit="1" customWidth="1"/>
    <col min="12548" max="12548" width="9.7265625" style="192" bestFit="1" customWidth="1"/>
    <col min="12549" max="12549" width="10" style="192" bestFit="1" customWidth="1"/>
    <col min="12550" max="12550" width="8.81640625" style="192" bestFit="1" customWidth="1"/>
    <col min="12551" max="12551" width="22.81640625" style="192" customWidth="1"/>
    <col min="12552" max="12552" width="59.7265625" style="192" bestFit="1" customWidth="1"/>
    <col min="12553" max="12553" width="57.81640625" style="192" bestFit="1" customWidth="1"/>
    <col min="12554" max="12554" width="35.26953125" style="192" bestFit="1" customWidth="1"/>
    <col min="12555" max="12555" width="28.1796875" style="192" bestFit="1" customWidth="1"/>
    <col min="12556" max="12556" width="33.1796875" style="192" bestFit="1" customWidth="1"/>
    <col min="12557" max="12557" width="26" style="192" bestFit="1" customWidth="1"/>
    <col min="12558" max="12558" width="19.1796875" style="192" bestFit="1" customWidth="1"/>
    <col min="12559" max="12559" width="10.453125" style="192" customWidth="1"/>
    <col min="12560" max="12560" width="11.81640625" style="192" customWidth="1"/>
    <col min="12561" max="12561" width="14.7265625" style="192" customWidth="1"/>
    <col min="12562" max="12562" width="9" style="192" bestFit="1" customWidth="1"/>
    <col min="12563" max="12802" width="9.1796875" style="192"/>
    <col min="12803" max="12803" width="4.7265625" style="192" bestFit="1" customWidth="1"/>
    <col min="12804" max="12804" width="9.7265625" style="192" bestFit="1" customWidth="1"/>
    <col min="12805" max="12805" width="10" style="192" bestFit="1" customWidth="1"/>
    <col min="12806" max="12806" width="8.81640625" style="192" bestFit="1" customWidth="1"/>
    <col min="12807" max="12807" width="22.81640625" style="192" customWidth="1"/>
    <col min="12808" max="12808" width="59.7265625" style="192" bestFit="1" customWidth="1"/>
    <col min="12809" max="12809" width="57.81640625" style="192" bestFit="1" customWidth="1"/>
    <col min="12810" max="12810" width="35.26953125" style="192" bestFit="1" customWidth="1"/>
    <col min="12811" max="12811" width="28.1796875" style="192" bestFit="1" customWidth="1"/>
    <col min="12812" max="12812" width="33.1796875" style="192" bestFit="1" customWidth="1"/>
    <col min="12813" max="12813" width="26" style="192" bestFit="1" customWidth="1"/>
    <col min="12814" max="12814" width="19.1796875" style="192" bestFit="1" customWidth="1"/>
    <col min="12815" max="12815" width="10.453125" style="192" customWidth="1"/>
    <col min="12816" max="12816" width="11.81640625" style="192" customWidth="1"/>
    <col min="12817" max="12817" width="14.7265625" style="192" customWidth="1"/>
    <col min="12818" max="12818" width="9" style="192" bestFit="1" customWidth="1"/>
    <col min="12819" max="13058" width="9.1796875" style="192"/>
    <col min="13059" max="13059" width="4.7265625" style="192" bestFit="1" customWidth="1"/>
    <col min="13060" max="13060" width="9.7265625" style="192" bestFit="1" customWidth="1"/>
    <col min="13061" max="13061" width="10" style="192" bestFit="1" customWidth="1"/>
    <col min="13062" max="13062" width="8.81640625" style="192" bestFit="1" customWidth="1"/>
    <col min="13063" max="13063" width="22.81640625" style="192" customWidth="1"/>
    <col min="13064" max="13064" width="59.7265625" style="192" bestFit="1" customWidth="1"/>
    <col min="13065" max="13065" width="57.81640625" style="192" bestFit="1" customWidth="1"/>
    <col min="13066" max="13066" width="35.26953125" style="192" bestFit="1" customWidth="1"/>
    <col min="13067" max="13067" width="28.1796875" style="192" bestFit="1" customWidth="1"/>
    <col min="13068" max="13068" width="33.1796875" style="192" bestFit="1" customWidth="1"/>
    <col min="13069" max="13069" width="26" style="192" bestFit="1" customWidth="1"/>
    <col min="13070" max="13070" width="19.1796875" style="192" bestFit="1" customWidth="1"/>
    <col min="13071" max="13071" width="10.453125" style="192" customWidth="1"/>
    <col min="13072" max="13072" width="11.81640625" style="192" customWidth="1"/>
    <col min="13073" max="13073" width="14.7265625" style="192" customWidth="1"/>
    <col min="13074" max="13074" width="9" style="192" bestFit="1" customWidth="1"/>
    <col min="13075" max="13314" width="9.1796875" style="192"/>
    <col min="13315" max="13315" width="4.7265625" style="192" bestFit="1" customWidth="1"/>
    <col min="13316" max="13316" width="9.7265625" style="192" bestFit="1" customWidth="1"/>
    <col min="13317" max="13317" width="10" style="192" bestFit="1" customWidth="1"/>
    <col min="13318" max="13318" width="8.81640625" style="192" bestFit="1" customWidth="1"/>
    <col min="13319" max="13319" width="22.81640625" style="192" customWidth="1"/>
    <col min="13320" max="13320" width="59.7265625" style="192" bestFit="1" customWidth="1"/>
    <col min="13321" max="13321" width="57.81640625" style="192" bestFit="1" customWidth="1"/>
    <col min="13322" max="13322" width="35.26953125" style="192" bestFit="1" customWidth="1"/>
    <col min="13323" max="13323" width="28.1796875" style="192" bestFit="1" customWidth="1"/>
    <col min="13324" max="13324" width="33.1796875" style="192" bestFit="1" customWidth="1"/>
    <col min="13325" max="13325" width="26" style="192" bestFit="1" customWidth="1"/>
    <col min="13326" max="13326" width="19.1796875" style="192" bestFit="1" customWidth="1"/>
    <col min="13327" max="13327" width="10.453125" style="192" customWidth="1"/>
    <col min="13328" max="13328" width="11.81640625" style="192" customWidth="1"/>
    <col min="13329" max="13329" width="14.7265625" style="192" customWidth="1"/>
    <col min="13330" max="13330" width="9" style="192" bestFit="1" customWidth="1"/>
    <col min="13331" max="13570" width="9.1796875" style="192"/>
    <col min="13571" max="13571" width="4.7265625" style="192" bestFit="1" customWidth="1"/>
    <col min="13572" max="13572" width="9.7265625" style="192" bestFit="1" customWidth="1"/>
    <col min="13573" max="13573" width="10" style="192" bestFit="1" customWidth="1"/>
    <col min="13574" max="13574" width="8.81640625" style="192" bestFit="1" customWidth="1"/>
    <col min="13575" max="13575" width="22.81640625" style="192" customWidth="1"/>
    <col min="13576" max="13576" width="59.7265625" style="192" bestFit="1" customWidth="1"/>
    <col min="13577" max="13577" width="57.81640625" style="192" bestFit="1" customWidth="1"/>
    <col min="13578" max="13578" width="35.26953125" style="192" bestFit="1" customWidth="1"/>
    <col min="13579" max="13579" width="28.1796875" style="192" bestFit="1" customWidth="1"/>
    <col min="13580" max="13580" width="33.1796875" style="192" bestFit="1" customWidth="1"/>
    <col min="13581" max="13581" width="26" style="192" bestFit="1" customWidth="1"/>
    <col min="13582" max="13582" width="19.1796875" style="192" bestFit="1" customWidth="1"/>
    <col min="13583" max="13583" width="10.453125" style="192" customWidth="1"/>
    <col min="13584" max="13584" width="11.81640625" style="192" customWidth="1"/>
    <col min="13585" max="13585" width="14.7265625" style="192" customWidth="1"/>
    <col min="13586" max="13586" width="9" style="192" bestFit="1" customWidth="1"/>
    <col min="13587" max="13826" width="9.1796875" style="192"/>
    <col min="13827" max="13827" width="4.7265625" style="192" bestFit="1" customWidth="1"/>
    <col min="13828" max="13828" width="9.7265625" style="192" bestFit="1" customWidth="1"/>
    <col min="13829" max="13829" width="10" style="192" bestFit="1" customWidth="1"/>
    <col min="13830" max="13830" width="8.81640625" style="192" bestFit="1" customWidth="1"/>
    <col min="13831" max="13831" width="22.81640625" style="192" customWidth="1"/>
    <col min="13832" max="13832" width="59.7265625" style="192" bestFit="1" customWidth="1"/>
    <col min="13833" max="13833" width="57.81640625" style="192" bestFit="1" customWidth="1"/>
    <col min="13834" max="13834" width="35.26953125" style="192" bestFit="1" customWidth="1"/>
    <col min="13835" max="13835" width="28.1796875" style="192" bestFit="1" customWidth="1"/>
    <col min="13836" max="13836" width="33.1796875" style="192" bestFit="1" customWidth="1"/>
    <col min="13837" max="13837" width="26" style="192" bestFit="1" customWidth="1"/>
    <col min="13838" max="13838" width="19.1796875" style="192" bestFit="1" customWidth="1"/>
    <col min="13839" max="13839" width="10.453125" style="192" customWidth="1"/>
    <col min="13840" max="13840" width="11.81640625" style="192" customWidth="1"/>
    <col min="13841" max="13841" width="14.7265625" style="192" customWidth="1"/>
    <col min="13842" max="13842" width="9" style="192" bestFit="1" customWidth="1"/>
    <col min="13843" max="14082" width="9.1796875" style="192"/>
    <col min="14083" max="14083" width="4.7265625" style="192" bestFit="1" customWidth="1"/>
    <col min="14084" max="14084" width="9.7265625" style="192" bestFit="1" customWidth="1"/>
    <col min="14085" max="14085" width="10" style="192" bestFit="1" customWidth="1"/>
    <col min="14086" max="14086" width="8.81640625" style="192" bestFit="1" customWidth="1"/>
    <col min="14087" max="14087" width="22.81640625" style="192" customWidth="1"/>
    <col min="14088" max="14088" width="59.7265625" style="192" bestFit="1" customWidth="1"/>
    <col min="14089" max="14089" width="57.81640625" style="192" bestFit="1" customWidth="1"/>
    <col min="14090" max="14090" width="35.26953125" style="192" bestFit="1" customWidth="1"/>
    <col min="14091" max="14091" width="28.1796875" style="192" bestFit="1" customWidth="1"/>
    <col min="14092" max="14092" width="33.1796875" style="192" bestFit="1" customWidth="1"/>
    <col min="14093" max="14093" width="26" style="192" bestFit="1" customWidth="1"/>
    <col min="14094" max="14094" width="19.1796875" style="192" bestFit="1" customWidth="1"/>
    <col min="14095" max="14095" width="10.453125" style="192" customWidth="1"/>
    <col min="14096" max="14096" width="11.81640625" style="192" customWidth="1"/>
    <col min="14097" max="14097" width="14.7265625" style="192" customWidth="1"/>
    <col min="14098" max="14098" width="9" style="192" bestFit="1" customWidth="1"/>
    <col min="14099" max="14338" width="9.1796875" style="192"/>
    <col min="14339" max="14339" width="4.7265625" style="192" bestFit="1" customWidth="1"/>
    <col min="14340" max="14340" width="9.7265625" style="192" bestFit="1" customWidth="1"/>
    <col min="14341" max="14341" width="10" style="192" bestFit="1" customWidth="1"/>
    <col min="14342" max="14342" width="8.81640625" style="192" bestFit="1" customWidth="1"/>
    <col min="14343" max="14343" width="22.81640625" style="192" customWidth="1"/>
    <col min="14344" max="14344" width="59.7265625" style="192" bestFit="1" customWidth="1"/>
    <col min="14345" max="14345" width="57.81640625" style="192" bestFit="1" customWidth="1"/>
    <col min="14346" max="14346" width="35.26953125" style="192" bestFit="1" customWidth="1"/>
    <col min="14347" max="14347" width="28.1796875" style="192" bestFit="1" customWidth="1"/>
    <col min="14348" max="14348" width="33.1796875" style="192" bestFit="1" customWidth="1"/>
    <col min="14349" max="14349" width="26" style="192" bestFit="1" customWidth="1"/>
    <col min="14350" max="14350" width="19.1796875" style="192" bestFit="1" customWidth="1"/>
    <col min="14351" max="14351" width="10.453125" style="192" customWidth="1"/>
    <col min="14352" max="14352" width="11.81640625" style="192" customWidth="1"/>
    <col min="14353" max="14353" width="14.7265625" style="192" customWidth="1"/>
    <col min="14354" max="14354" width="9" style="192" bestFit="1" customWidth="1"/>
    <col min="14355" max="14594" width="9.1796875" style="192"/>
    <col min="14595" max="14595" width="4.7265625" style="192" bestFit="1" customWidth="1"/>
    <col min="14596" max="14596" width="9.7265625" style="192" bestFit="1" customWidth="1"/>
    <col min="14597" max="14597" width="10" style="192" bestFit="1" customWidth="1"/>
    <col min="14598" max="14598" width="8.81640625" style="192" bestFit="1" customWidth="1"/>
    <col min="14599" max="14599" width="22.81640625" style="192" customWidth="1"/>
    <col min="14600" max="14600" width="59.7265625" style="192" bestFit="1" customWidth="1"/>
    <col min="14601" max="14601" width="57.81640625" style="192" bestFit="1" customWidth="1"/>
    <col min="14602" max="14602" width="35.26953125" style="192" bestFit="1" customWidth="1"/>
    <col min="14603" max="14603" width="28.1796875" style="192" bestFit="1" customWidth="1"/>
    <col min="14604" max="14604" width="33.1796875" style="192" bestFit="1" customWidth="1"/>
    <col min="14605" max="14605" width="26" style="192" bestFit="1" customWidth="1"/>
    <col min="14606" max="14606" width="19.1796875" style="192" bestFit="1" customWidth="1"/>
    <col min="14607" max="14607" width="10.453125" style="192" customWidth="1"/>
    <col min="14608" max="14608" width="11.81640625" style="192" customWidth="1"/>
    <col min="14609" max="14609" width="14.7265625" style="192" customWidth="1"/>
    <col min="14610" max="14610" width="9" style="192" bestFit="1" customWidth="1"/>
    <col min="14611" max="14850" width="9.1796875" style="192"/>
    <col min="14851" max="14851" width="4.7265625" style="192" bestFit="1" customWidth="1"/>
    <col min="14852" max="14852" width="9.7265625" style="192" bestFit="1" customWidth="1"/>
    <col min="14853" max="14853" width="10" style="192" bestFit="1" customWidth="1"/>
    <col min="14854" max="14854" width="8.81640625" style="192" bestFit="1" customWidth="1"/>
    <col min="14855" max="14855" width="22.81640625" style="192" customWidth="1"/>
    <col min="14856" max="14856" width="59.7265625" style="192" bestFit="1" customWidth="1"/>
    <col min="14857" max="14857" width="57.81640625" style="192" bestFit="1" customWidth="1"/>
    <col min="14858" max="14858" width="35.26953125" style="192" bestFit="1" customWidth="1"/>
    <col min="14859" max="14859" width="28.1796875" style="192" bestFit="1" customWidth="1"/>
    <col min="14860" max="14860" width="33.1796875" style="192" bestFit="1" customWidth="1"/>
    <col min="14861" max="14861" width="26" style="192" bestFit="1" customWidth="1"/>
    <col min="14862" max="14862" width="19.1796875" style="192" bestFit="1" customWidth="1"/>
    <col min="14863" max="14863" width="10.453125" style="192" customWidth="1"/>
    <col min="14864" max="14864" width="11.81640625" style="192" customWidth="1"/>
    <col min="14865" max="14865" width="14.7265625" style="192" customWidth="1"/>
    <col min="14866" max="14866" width="9" style="192" bestFit="1" customWidth="1"/>
    <col min="14867" max="15106" width="9.1796875" style="192"/>
    <col min="15107" max="15107" width="4.7265625" style="192" bestFit="1" customWidth="1"/>
    <col min="15108" max="15108" width="9.7265625" style="192" bestFit="1" customWidth="1"/>
    <col min="15109" max="15109" width="10" style="192" bestFit="1" customWidth="1"/>
    <col min="15110" max="15110" width="8.81640625" style="192" bestFit="1" customWidth="1"/>
    <col min="15111" max="15111" width="22.81640625" style="192" customWidth="1"/>
    <col min="15112" max="15112" width="59.7265625" style="192" bestFit="1" customWidth="1"/>
    <col min="15113" max="15113" width="57.81640625" style="192" bestFit="1" customWidth="1"/>
    <col min="15114" max="15114" width="35.26953125" style="192" bestFit="1" customWidth="1"/>
    <col min="15115" max="15115" width="28.1796875" style="192" bestFit="1" customWidth="1"/>
    <col min="15116" max="15116" width="33.1796875" style="192" bestFit="1" customWidth="1"/>
    <col min="15117" max="15117" width="26" style="192" bestFit="1" customWidth="1"/>
    <col min="15118" max="15118" width="19.1796875" style="192" bestFit="1" customWidth="1"/>
    <col min="15119" max="15119" width="10.453125" style="192" customWidth="1"/>
    <col min="15120" max="15120" width="11.81640625" style="192" customWidth="1"/>
    <col min="15121" max="15121" width="14.7265625" style="192" customWidth="1"/>
    <col min="15122" max="15122" width="9" style="192" bestFit="1" customWidth="1"/>
    <col min="15123" max="15362" width="9.1796875" style="192"/>
    <col min="15363" max="15363" width="4.7265625" style="192" bestFit="1" customWidth="1"/>
    <col min="15364" max="15364" width="9.7265625" style="192" bestFit="1" customWidth="1"/>
    <col min="15365" max="15365" width="10" style="192" bestFit="1" customWidth="1"/>
    <col min="15366" max="15366" width="8.81640625" style="192" bestFit="1" customWidth="1"/>
    <col min="15367" max="15367" width="22.81640625" style="192" customWidth="1"/>
    <col min="15368" max="15368" width="59.7265625" style="192" bestFit="1" customWidth="1"/>
    <col min="15369" max="15369" width="57.81640625" style="192" bestFit="1" customWidth="1"/>
    <col min="15370" max="15370" width="35.26953125" style="192" bestFit="1" customWidth="1"/>
    <col min="15371" max="15371" width="28.1796875" style="192" bestFit="1" customWidth="1"/>
    <col min="15372" max="15372" width="33.1796875" style="192" bestFit="1" customWidth="1"/>
    <col min="15373" max="15373" width="26" style="192" bestFit="1" customWidth="1"/>
    <col min="15374" max="15374" width="19.1796875" style="192" bestFit="1" customWidth="1"/>
    <col min="15375" max="15375" width="10.453125" style="192" customWidth="1"/>
    <col min="15376" max="15376" width="11.81640625" style="192" customWidth="1"/>
    <col min="15377" max="15377" width="14.7265625" style="192" customWidth="1"/>
    <col min="15378" max="15378" width="9" style="192" bestFit="1" customWidth="1"/>
    <col min="15379" max="15618" width="9.1796875" style="192"/>
    <col min="15619" max="15619" width="4.7265625" style="192" bestFit="1" customWidth="1"/>
    <col min="15620" max="15620" width="9.7265625" style="192" bestFit="1" customWidth="1"/>
    <col min="15621" max="15621" width="10" style="192" bestFit="1" customWidth="1"/>
    <col min="15622" max="15622" width="8.81640625" style="192" bestFit="1" customWidth="1"/>
    <col min="15623" max="15623" width="22.81640625" style="192" customWidth="1"/>
    <col min="15624" max="15624" width="59.7265625" style="192" bestFit="1" customWidth="1"/>
    <col min="15625" max="15625" width="57.81640625" style="192" bestFit="1" customWidth="1"/>
    <col min="15626" max="15626" width="35.26953125" style="192" bestFit="1" customWidth="1"/>
    <col min="15627" max="15627" width="28.1796875" style="192" bestFit="1" customWidth="1"/>
    <col min="15628" max="15628" width="33.1796875" style="192" bestFit="1" customWidth="1"/>
    <col min="15629" max="15629" width="26" style="192" bestFit="1" customWidth="1"/>
    <col min="15630" max="15630" width="19.1796875" style="192" bestFit="1" customWidth="1"/>
    <col min="15631" max="15631" width="10.453125" style="192" customWidth="1"/>
    <col min="15632" max="15632" width="11.81640625" style="192" customWidth="1"/>
    <col min="15633" max="15633" width="14.7265625" style="192" customWidth="1"/>
    <col min="15634" max="15634" width="9" style="192" bestFit="1" customWidth="1"/>
    <col min="15635" max="15874" width="9.1796875" style="192"/>
    <col min="15875" max="15875" width="4.7265625" style="192" bestFit="1" customWidth="1"/>
    <col min="15876" max="15876" width="9.7265625" style="192" bestFit="1" customWidth="1"/>
    <col min="15877" max="15877" width="10" style="192" bestFit="1" customWidth="1"/>
    <col min="15878" max="15878" width="8.81640625" style="192" bestFit="1" customWidth="1"/>
    <col min="15879" max="15879" width="22.81640625" style="192" customWidth="1"/>
    <col min="15880" max="15880" width="59.7265625" style="192" bestFit="1" customWidth="1"/>
    <col min="15881" max="15881" width="57.81640625" style="192" bestFit="1" customWidth="1"/>
    <col min="15882" max="15882" width="35.26953125" style="192" bestFit="1" customWidth="1"/>
    <col min="15883" max="15883" width="28.1796875" style="192" bestFit="1" customWidth="1"/>
    <col min="15884" max="15884" width="33.1796875" style="192" bestFit="1" customWidth="1"/>
    <col min="15885" max="15885" width="26" style="192" bestFit="1" customWidth="1"/>
    <col min="15886" max="15886" width="19.1796875" style="192" bestFit="1" customWidth="1"/>
    <col min="15887" max="15887" width="10.453125" style="192" customWidth="1"/>
    <col min="15888" max="15888" width="11.81640625" style="192" customWidth="1"/>
    <col min="15889" max="15889" width="14.7265625" style="192" customWidth="1"/>
    <col min="15890" max="15890" width="9" style="192" bestFit="1" customWidth="1"/>
    <col min="15891" max="16130" width="9.1796875" style="192"/>
    <col min="16131" max="16131" width="4.7265625" style="192" bestFit="1" customWidth="1"/>
    <col min="16132" max="16132" width="9.7265625" style="192" bestFit="1" customWidth="1"/>
    <col min="16133" max="16133" width="10" style="192" bestFit="1" customWidth="1"/>
    <col min="16134" max="16134" width="8.81640625" style="192" bestFit="1" customWidth="1"/>
    <col min="16135" max="16135" width="22.81640625" style="192" customWidth="1"/>
    <col min="16136" max="16136" width="59.7265625" style="192" bestFit="1" customWidth="1"/>
    <col min="16137" max="16137" width="57.81640625" style="192" bestFit="1" customWidth="1"/>
    <col min="16138" max="16138" width="35.26953125" style="192" bestFit="1" customWidth="1"/>
    <col min="16139" max="16139" width="28.1796875" style="192" bestFit="1" customWidth="1"/>
    <col min="16140" max="16140" width="33.1796875" style="192" bestFit="1" customWidth="1"/>
    <col min="16141" max="16141" width="26" style="192" bestFit="1" customWidth="1"/>
    <col min="16142" max="16142" width="19.1796875" style="192" bestFit="1" customWidth="1"/>
    <col min="16143" max="16143" width="10.453125" style="192" customWidth="1"/>
    <col min="16144" max="16144" width="11.81640625" style="192" customWidth="1"/>
    <col min="16145" max="16145" width="14.7265625" style="192" customWidth="1"/>
    <col min="16146" max="16146" width="9" style="192" bestFit="1" customWidth="1"/>
    <col min="16147" max="16384" width="9.1796875" style="192"/>
  </cols>
  <sheetData>
    <row r="2" spans="1:19" x14ac:dyDescent="0.35">
      <c r="A2" s="19" t="s">
        <v>1251</v>
      </c>
    </row>
    <row r="3" spans="1:19" x14ac:dyDescent="0.35">
      <c r="M3" s="2"/>
      <c r="N3" s="2"/>
      <c r="O3" s="2"/>
      <c r="P3" s="2"/>
    </row>
    <row r="4" spans="1:19" s="3" customFormat="1" ht="51" customHeight="1" x14ac:dyDescent="0.35">
      <c r="A4" s="750" t="s">
        <v>0</v>
      </c>
      <c r="B4" s="752" t="s">
        <v>1</v>
      </c>
      <c r="C4" s="752" t="s">
        <v>2</v>
      </c>
      <c r="D4" s="752" t="s">
        <v>3</v>
      </c>
      <c r="E4" s="750" t="s">
        <v>4</v>
      </c>
      <c r="F4" s="750" t="s">
        <v>5</v>
      </c>
      <c r="G4" s="750" t="s">
        <v>6</v>
      </c>
      <c r="H4" s="755" t="s">
        <v>7</v>
      </c>
      <c r="I4" s="755"/>
      <c r="J4" s="750" t="s">
        <v>8</v>
      </c>
      <c r="K4" s="756" t="s">
        <v>214</v>
      </c>
      <c r="L4" s="757"/>
      <c r="M4" s="754" t="s">
        <v>215</v>
      </c>
      <c r="N4" s="754"/>
      <c r="O4" s="754" t="s">
        <v>9</v>
      </c>
      <c r="P4" s="754"/>
      <c r="Q4" s="750" t="s">
        <v>216</v>
      </c>
      <c r="R4" s="752" t="s">
        <v>10</v>
      </c>
      <c r="S4" s="20"/>
    </row>
    <row r="5" spans="1:19" s="3" customFormat="1" x14ac:dyDescent="0.25">
      <c r="A5" s="751"/>
      <c r="B5" s="753"/>
      <c r="C5" s="753"/>
      <c r="D5" s="753"/>
      <c r="E5" s="751"/>
      <c r="F5" s="751"/>
      <c r="G5" s="751"/>
      <c r="H5" s="143" t="s">
        <v>11</v>
      </c>
      <c r="I5" s="143" t="s">
        <v>12</v>
      </c>
      <c r="J5" s="751"/>
      <c r="K5" s="145">
        <v>2020</v>
      </c>
      <c r="L5" s="145">
        <v>2021</v>
      </c>
      <c r="M5" s="21">
        <v>2020</v>
      </c>
      <c r="N5" s="21">
        <v>2021</v>
      </c>
      <c r="O5" s="21">
        <v>2020</v>
      </c>
      <c r="P5" s="21">
        <v>2021</v>
      </c>
      <c r="Q5" s="751"/>
      <c r="R5" s="753"/>
      <c r="S5" s="20"/>
    </row>
    <row r="6" spans="1:19" s="3" customFormat="1" x14ac:dyDescent="0.25">
      <c r="A6" s="142" t="s">
        <v>13</v>
      </c>
      <c r="B6" s="143" t="s">
        <v>14</v>
      </c>
      <c r="C6" s="143" t="s">
        <v>15</v>
      </c>
      <c r="D6" s="143" t="s">
        <v>16</v>
      </c>
      <c r="E6" s="142" t="s">
        <v>17</v>
      </c>
      <c r="F6" s="142" t="s">
        <v>18</v>
      </c>
      <c r="G6" s="142" t="s">
        <v>19</v>
      </c>
      <c r="H6" s="143" t="s">
        <v>20</v>
      </c>
      <c r="I6" s="143" t="s">
        <v>21</v>
      </c>
      <c r="J6" s="142" t="s">
        <v>22</v>
      </c>
      <c r="K6" s="145" t="s">
        <v>23</v>
      </c>
      <c r="L6" s="145" t="s">
        <v>24</v>
      </c>
      <c r="M6" s="144" t="s">
        <v>25</v>
      </c>
      <c r="N6" s="144" t="s">
        <v>26</v>
      </c>
      <c r="O6" s="144" t="s">
        <v>27</v>
      </c>
      <c r="P6" s="144" t="s">
        <v>28</v>
      </c>
      <c r="Q6" s="142" t="s">
        <v>29</v>
      </c>
      <c r="R6" s="143" t="s">
        <v>30</v>
      </c>
      <c r="S6" s="20"/>
    </row>
    <row r="7" spans="1:19" s="6" customFormat="1" ht="116" x14ac:dyDescent="0.35">
      <c r="A7" s="297">
        <v>1</v>
      </c>
      <c r="B7" s="210">
        <v>1</v>
      </c>
      <c r="C7" s="297">
        <v>4</v>
      </c>
      <c r="D7" s="210">
        <v>2</v>
      </c>
      <c r="E7" s="210" t="s">
        <v>467</v>
      </c>
      <c r="F7" s="210" t="s">
        <v>468</v>
      </c>
      <c r="G7" s="210" t="s">
        <v>469</v>
      </c>
      <c r="H7" s="196" t="s">
        <v>51</v>
      </c>
      <c r="I7" s="197" t="s">
        <v>470</v>
      </c>
      <c r="J7" s="210" t="s">
        <v>463</v>
      </c>
      <c r="K7" s="212" t="s">
        <v>35</v>
      </c>
      <c r="L7" s="212"/>
      <c r="M7" s="211">
        <v>60000</v>
      </c>
      <c r="N7" s="211"/>
      <c r="O7" s="338">
        <v>60000</v>
      </c>
      <c r="P7" s="211"/>
      <c r="Q7" s="339" t="s">
        <v>464</v>
      </c>
      <c r="R7" s="339" t="s">
        <v>465</v>
      </c>
      <c r="S7" s="22"/>
    </row>
    <row r="8" spans="1:19" s="6" customFormat="1" ht="133.5" customHeight="1" x14ac:dyDescent="0.35">
      <c r="A8" s="154">
        <v>1</v>
      </c>
      <c r="B8" s="156">
        <v>1</v>
      </c>
      <c r="C8" s="154">
        <v>4</v>
      </c>
      <c r="D8" s="156">
        <v>2</v>
      </c>
      <c r="E8" s="156" t="s">
        <v>467</v>
      </c>
      <c r="F8" s="163" t="s">
        <v>1231</v>
      </c>
      <c r="G8" s="156" t="s">
        <v>469</v>
      </c>
      <c r="H8" s="153" t="s">
        <v>51</v>
      </c>
      <c r="I8" s="50" t="s">
        <v>470</v>
      </c>
      <c r="J8" s="163" t="s">
        <v>1232</v>
      </c>
      <c r="K8" s="207" t="s">
        <v>35</v>
      </c>
      <c r="L8" s="207"/>
      <c r="M8" s="208">
        <v>60000</v>
      </c>
      <c r="N8" s="208"/>
      <c r="O8" s="185">
        <v>60000</v>
      </c>
      <c r="P8" s="208"/>
      <c r="Q8" s="178" t="s">
        <v>464</v>
      </c>
      <c r="R8" s="178" t="s">
        <v>465</v>
      </c>
      <c r="S8" s="22"/>
    </row>
    <row r="9" spans="1:19" s="6" customFormat="1" ht="24.75" customHeight="1" x14ac:dyDescent="0.35">
      <c r="A9" s="628" t="s">
        <v>1233</v>
      </c>
      <c r="B9" s="629"/>
      <c r="C9" s="629"/>
      <c r="D9" s="629"/>
      <c r="E9" s="629"/>
      <c r="F9" s="629"/>
      <c r="G9" s="629"/>
      <c r="H9" s="629"/>
      <c r="I9" s="629"/>
      <c r="J9" s="629"/>
      <c r="K9" s="629"/>
      <c r="L9" s="629"/>
      <c r="M9" s="629"/>
      <c r="N9" s="629"/>
      <c r="O9" s="629"/>
      <c r="P9" s="629"/>
      <c r="Q9" s="629"/>
      <c r="R9" s="630"/>
      <c r="S9" s="22"/>
    </row>
    <row r="10" spans="1:19" s="6" customFormat="1" ht="29" x14ac:dyDescent="0.35">
      <c r="A10" s="600">
        <v>2</v>
      </c>
      <c r="B10" s="580">
        <v>1</v>
      </c>
      <c r="C10" s="600">
        <v>4</v>
      </c>
      <c r="D10" s="600">
        <v>2</v>
      </c>
      <c r="E10" s="580" t="s">
        <v>474</v>
      </c>
      <c r="F10" s="580" t="s">
        <v>475</v>
      </c>
      <c r="G10" s="580" t="s">
        <v>42</v>
      </c>
      <c r="H10" s="226" t="s">
        <v>476</v>
      </c>
      <c r="I10" s="196">
        <v>1</v>
      </c>
      <c r="J10" s="580" t="s">
        <v>477</v>
      </c>
      <c r="K10" s="887" t="s">
        <v>43</v>
      </c>
      <c r="L10" s="580"/>
      <c r="M10" s="865">
        <v>25000</v>
      </c>
      <c r="N10" s="580"/>
      <c r="O10" s="677">
        <v>25000</v>
      </c>
      <c r="P10" s="580"/>
      <c r="Q10" s="963" t="s">
        <v>464</v>
      </c>
      <c r="R10" s="963" t="s">
        <v>465</v>
      </c>
    </row>
    <row r="11" spans="1:19" s="6" customFormat="1" ht="45" customHeight="1" x14ac:dyDescent="0.35">
      <c r="A11" s="603"/>
      <c r="B11" s="584"/>
      <c r="C11" s="603"/>
      <c r="D11" s="603"/>
      <c r="E11" s="584"/>
      <c r="F11" s="584"/>
      <c r="G11" s="584"/>
      <c r="H11" s="196" t="s">
        <v>478</v>
      </c>
      <c r="I11" s="197" t="s">
        <v>296</v>
      </c>
      <c r="J11" s="584"/>
      <c r="K11" s="888"/>
      <c r="L11" s="584"/>
      <c r="M11" s="867"/>
      <c r="N11" s="584"/>
      <c r="O11" s="967"/>
      <c r="P11" s="584"/>
      <c r="Q11" s="964"/>
      <c r="R11" s="964"/>
    </row>
    <row r="12" spans="1:19" ht="159.5" x14ac:dyDescent="0.35">
      <c r="A12" s="198">
        <v>3</v>
      </c>
      <c r="B12" s="196">
        <v>1</v>
      </c>
      <c r="C12" s="198">
        <v>4</v>
      </c>
      <c r="D12" s="196">
        <v>5</v>
      </c>
      <c r="E12" s="196" t="s">
        <v>479</v>
      </c>
      <c r="F12" s="196" t="s">
        <v>480</v>
      </c>
      <c r="G12" s="196" t="s">
        <v>481</v>
      </c>
      <c r="H12" s="196" t="s">
        <v>482</v>
      </c>
      <c r="I12" s="197" t="s">
        <v>470</v>
      </c>
      <c r="J12" s="196" t="s">
        <v>483</v>
      </c>
      <c r="K12" s="229" t="s">
        <v>43</v>
      </c>
      <c r="L12" s="229"/>
      <c r="M12" s="107">
        <v>75000</v>
      </c>
      <c r="N12" s="198"/>
      <c r="O12" s="107">
        <v>75000</v>
      </c>
      <c r="P12" s="107"/>
      <c r="Q12" s="340" t="s">
        <v>464</v>
      </c>
      <c r="R12" s="340" t="s">
        <v>465</v>
      </c>
    </row>
    <row r="13" spans="1:19" ht="69.75" customHeight="1" x14ac:dyDescent="0.35">
      <c r="A13" s="871">
        <v>4</v>
      </c>
      <c r="B13" s="879">
        <v>1</v>
      </c>
      <c r="C13" s="871">
        <v>4</v>
      </c>
      <c r="D13" s="879">
        <v>5</v>
      </c>
      <c r="E13" s="879" t="s">
        <v>484</v>
      </c>
      <c r="F13" s="879" t="s">
        <v>485</v>
      </c>
      <c r="G13" s="879" t="s">
        <v>32</v>
      </c>
      <c r="H13" s="166" t="s">
        <v>45</v>
      </c>
      <c r="I13" s="166">
        <v>1</v>
      </c>
      <c r="J13" s="879" t="s">
        <v>486</v>
      </c>
      <c r="K13" s="879" t="s">
        <v>35</v>
      </c>
      <c r="L13" s="879"/>
      <c r="M13" s="875">
        <v>16500</v>
      </c>
      <c r="N13" s="879"/>
      <c r="O13" s="875">
        <v>16500</v>
      </c>
      <c r="P13" s="879"/>
      <c r="Q13" s="951" t="s">
        <v>464</v>
      </c>
      <c r="R13" s="951" t="s">
        <v>465</v>
      </c>
    </row>
    <row r="14" spans="1:19" ht="76.5" customHeight="1" x14ac:dyDescent="0.35">
      <c r="A14" s="872"/>
      <c r="B14" s="880"/>
      <c r="C14" s="872"/>
      <c r="D14" s="880"/>
      <c r="E14" s="880"/>
      <c r="F14" s="880"/>
      <c r="G14" s="880"/>
      <c r="H14" s="166" t="s">
        <v>149</v>
      </c>
      <c r="I14" s="103" t="s">
        <v>319</v>
      </c>
      <c r="J14" s="880"/>
      <c r="K14" s="880"/>
      <c r="L14" s="880"/>
      <c r="M14" s="876"/>
      <c r="N14" s="880"/>
      <c r="O14" s="876"/>
      <c r="P14" s="880"/>
      <c r="Q14" s="952"/>
      <c r="R14" s="952"/>
    </row>
    <row r="15" spans="1:19" ht="32.25" customHeight="1" x14ac:dyDescent="0.35">
      <c r="A15" s="953" t="s">
        <v>1234</v>
      </c>
      <c r="B15" s="954"/>
      <c r="C15" s="954"/>
      <c r="D15" s="954"/>
      <c r="E15" s="954"/>
      <c r="F15" s="954"/>
      <c r="G15" s="954"/>
      <c r="H15" s="954"/>
      <c r="I15" s="954"/>
      <c r="J15" s="954"/>
      <c r="K15" s="954"/>
      <c r="L15" s="954"/>
      <c r="M15" s="954"/>
      <c r="N15" s="954"/>
      <c r="O15" s="954"/>
      <c r="P15" s="954"/>
      <c r="Q15" s="954"/>
      <c r="R15" s="955"/>
    </row>
    <row r="16" spans="1:19" ht="89.25" customHeight="1" x14ac:dyDescent="0.35">
      <c r="A16" s="580">
        <v>5</v>
      </c>
      <c r="B16" s="580">
        <v>1</v>
      </c>
      <c r="C16" s="600">
        <v>4</v>
      </c>
      <c r="D16" s="580">
        <v>2</v>
      </c>
      <c r="E16" s="580" t="s">
        <v>487</v>
      </c>
      <c r="F16" s="580" t="s">
        <v>488</v>
      </c>
      <c r="G16" s="580" t="s">
        <v>489</v>
      </c>
      <c r="H16" s="193" t="s">
        <v>53</v>
      </c>
      <c r="I16" s="193">
        <v>10</v>
      </c>
      <c r="J16" s="582" t="s">
        <v>490</v>
      </c>
      <c r="K16" s="582" t="s">
        <v>35</v>
      </c>
      <c r="L16" s="582"/>
      <c r="M16" s="665">
        <v>50000</v>
      </c>
      <c r="N16" s="665"/>
      <c r="O16" s="665">
        <v>50000</v>
      </c>
      <c r="P16" s="665"/>
      <c r="Q16" s="582" t="s">
        <v>464</v>
      </c>
      <c r="R16" s="582" t="s">
        <v>465</v>
      </c>
    </row>
    <row r="17" spans="1:18" ht="56.25" customHeight="1" x14ac:dyDescent="0.35">
      <c r="A17" s="581"/>
      <c r="B17" s="581"/>
      <c r="C17" s="601"/>
      <c r="D17" s="581"/>
      <c r="E17" s="581"/>
      <c r="F17" s="581"/>
      <c r="G17" s="581"/>
      <c r="H17" s="193" t="s">
        <v>491</v>
      </c>
      <c r="I17" s="193">
        <v>150</v>
      </c>
      <c r="J17" s="583"/>
      <c r="K17" s="583"/>
      <c r="L17" s="583"/>
      <c r="M17" s="666"/>
      <c r="N17" s="666"/>
      <c r="O17" s="666"/>
      <c r="P17" s="666"/>
      <c r="Q17" s="583"/>
      <c r="R17" s="583"/>
    </row>
    <row r="18" spans="1:18" ht="57.75" customHeight="1" x14ac:dyDescent="0.35">
      <c r="A18" s="581"/>
      <c r="B18" s="581"/>
      <c r="C18" s="601"/>
      <c r="D18" s="581"/>
      <c r="E18" s="581"/>
      <c r="F18" s="581"/>
      <c r="G18" s="581"/>
      <c r="H18" s="198" t="s">
        <v>492</v>
      </c>
      <c r="I18" s="198">
        <v>2</v>
      </c>
      <c r="J18" s="583"/>
      <c r="K18" s="583"/>
      <c r="L18" s="583"/>
      <c r="M18" s="666"/>
      <c r="N18" s="666"/>
      <c r="O18" s="666"/>
      <c r="P18" s="666"/>
      <c r="Q18" s="583"/>
      <c r="R18" s="583"/>
    </row>
    <row r="19" spans="1:18" ht="75.75" customHeight="1" x14ac:dyDescent="0.35">
      <c r="A19" s="584"/>
      <c r="B19" s="584"/>
      <c r="C19" s="603"/>
      <c r="D19" s="584"/>
      <c r="E19" s="584"/>
      <c r="F19" s="584"/>
      <c r="G19" s="584"/>
      <c r="H19" s="198" t="s">
        <v>51</v>
      </c>
      <c r="I19" s="198">
        <v>2</v>
      </c>
      <c r="J19" s="664"/>
      <c r="K19" s="664"/>
      <c r="L19" s="664"/>
      <c r="M19" s="667"/>
      <c r="N19" s="667"/>
      <c r="O19" s="667"/>
      <c r="P19" s="667"/>
      <c r="Q19" s="664"/>
      <c r="R19" s="664"/>
    </row>
    <row r="20" spans="1:18" ht="128.25" customHeight="1" x14ac:dyDescent="0.35">
      <c r="A20" s="956">
        <v>5</v>
      </c>
      <c r="B20" s="956">
        <v>1</v>
      </c>
      <c r="C20" s="968">
        <v>4</v>
      </c>
      <c r="D20" s="956">
        <v>2</v>
      </c>
      <c r="E20" s="956" t="s">
        <v>487</v>
      </c>
      <c r="F20" s="622" t="s">
        <v>1235</v>
      </c>
      <c r="G20" s="720" t="s">
        <v>1236</v>
      </c>
      <c r="H20" s="195" t="s">
        <v>1237</v>
      </c>
      <c r="I20" s="195">
        <v>6</v>
      </c>
      <c r="J20" s="959" t="s">
        <v>1238</v>
      </c>
      <c r="K20" s="961" t="s">
        <v>35</v>
      </c>
      <c r="L20" s="961"/>
      <c r="M20" s="692">
        <v>85000</v>
      </c>
      <c r="N20" s="965"/>
      <c r="O20" s="692">
        <v>85000</v>
      </c>
      <c r="P20" s="965"/>
      <c r="Q20" s="961" t="s">
        <v>464</v>
      </c>
      <c r="R20" s="961" t="s">
        <v>465</v>
      </c>
    </row>
    <row r="21" spans="1:18" ht="101.25" customHeight="1" x14ac:dyDescent="0.35">
      <c r="A21" s="957"/>
      <c r="B21" s="957"/>
      <c r="C21" s="969"/>
      <c r="D21" s="957"/>
      <c r="E21" s="957"/>
      <c r="F21" s="623"/>
      <c r="G21" s="958"/>
      <c r="H21" s="195" t="s">
        <v>1239</v>
      </c>
      <c r="I21" s="195">
        <v>100</v>
      </c>
      <c r="J21" s="960"/>
      <c r="K21" s="962"/>
      <c r="L21" s="962"/>
      <c r="M21" s="693"/>
      <c r="N21" s="966"/>
      <c r="O21" s="693"/>
      <c r="P21" s="966"/>
      <c r="Q21" s="962"/>
      <c r="R21" s="962"/>
    </row>
    <row r="22" spans="1:18" ht="58" x14ac:dyDescent="0.35">
      <c r="A22" s="957"/>
      <c r="B22" s="957"/>
      <c r="C22" s="969"/>
      <c r="D22" s="957"/>
      <c r="E22" s="957"/>
      <c r="F22" s="623"/>
      <c r="G22" s="958"/>
      <c r="H22" s="168" t="s">
        <v>1240</v>
      </c>
      <c r="I22" s="51" t="s">
        <v>1241</v>
      </c>
      <c r="J22" s="960"/>
      <c r="K22" s="962"/>
      <c r="L22" s="962"/>
      <c r="M22" s="693"/>
      <c r="N22" s="966"/>
      <c r="O22" s="693"/>
      <c r="P22" s="966"/>
      <c r="Q22" s="962"/>
      <c r="R22" s="962"/>
    </row>
    <row r="23" spans="1:18" ht="57.75" customHeight="1" x14ac:dyDescent="0.35">
      <c r="A23" s="957"/>
      <c r="B23" s="957"/>
      <c r="C23" s="969"/>
      <c r="D23" s="957"/>
      <c r="E23" s="957"/>
      <c r="F23" s="623"/>
      <c r="G23" s="958"/>
      <c r="H23" s="341" t="s">
        <v>51</v>
      </c>
      <c r="I23" s="341">
        <v>2</v>
      </c>
      <c r="J23" s="960"/>
      <c r="K23" s="962"/>
      <c r="L23" s="962"/>
      <c r="M23" s="693"/>
      <c r="N23" s="966"/>
      <c r="O23" s="693"/>
      <c r="P23" s="966"/>
      <c r="Q23" s="962"/>
      <c r="R23" s="962"/>
    </row>
    <row r="24" spans="1:18" ht="29" x14ac:dyDescent="0.35">
      <c r="A24" s="957"/>
      <c r="B24" s="957"/>
      <c r="C24" s="969"/>
      <c r="D24" s="957"/>
      <c r="E24" s="957"/>
      <c r="F24" s="623"/>
      <c r="G24" s="958"/>
      <c r="H24" s="168" t="s">
        <v>1242</v>
      </c>
      <c r="I24" s="51" t="s">
        <v>1243</v>
      </c>
      <c r="J24" s="960"/>
      <c r="K24" s="962"/>
      <c r="L24" s="962"/>
      <c r="M24" s="693"/>
      <c r="N24" s="966"/>
      <c r="O24" s="693"/>
      <c r="P24" s="966"/>
      <c r="Q24" s="962"/>
      <c r="R24" s="962"/>
    </row>
    <row r="25" spans="1:18" ht="42" customHeight="1" x14ac:dyDescent="0.35">
      <c r="A25" s="604" t="s">
        <v>1244</v>
      </c>
      <c r="B25" s="605"/>
      <c r="C25" s="605"/>
      <c r="D25" s="605"/>
      <c r="E25" s="605"/>
      <c r="F25" s="605"/>
      <c r="G25" s="605"/>
      <c r="H25" s="605"/>
      <c r="I25" s="605"/>
      <c r="J25" s="605"/>
      <c r="K25" s="605"/>
      <c r="L25" s="605"/>
      <c r="M25" s="605"/>
      <c r="N25" s="605"/>
      <c r="O25" s="605"/>
      <c r="P25" s="605"/>
      <c r="Q25" s="605"/>
      <c r="R25" s="606"/>
    </row>
    <row r="26" spans="1:18" s="6" customFormat="1" ht="69" customHeight="1" x14ac:dyDescent="0.35">
      <c r="A26" s="871">
        <v>6</v>
      </c>
      <c r="B26" s="879">
        <v>1</v>
      </c>
      <c r="C26" s="871">
        <v>4</v>
      </c>
      <c r="D26" s="879">
        <v>2</v>
      </c>
      <c r="E26" s="879" t="s">
        <v>493</v>
      </c>
      <c r="F26" s="879" t="s">
        <v>494</v>
      </c>
      <c r="G26" s="879" t="s">
        <v>42</v>
      </c>
      <c r="H26" s="166" t="s">
        <v>471</v>
      </c>
      <c r="I26" s="165">
        <v>1</v>
      </c>
      <c r="J26" s="879" t="s">
        <v>463</v>
      </c>
      <c r="K26" s="881" t="s">
        <v>35</v>
      </c>
      <c r="L26" s="871"/>
      <c r="M26" s="877">
        <v>80000</v>
      </c>
      <c r="N26" s="871"/>
      <c r="O26" s="877">
        <v>80000</v>
      </c>
      <c r="P26" s="871"/>
      <c r="Q26" s="951" t="s">
        <v>464</v>
      </c>
      <c r="R26" s="951" t="s">
        <v>465</v>
      </c>
    </row>
    <row r="27" spans="1:18" s="6" customFormat="1" ht="61.5" customHeight="1" x14ac:dyDescent="0.35">
      <c r="A27" s="872"/>
      <c r="B27" s="880"/>
      <c r="C27" s="872"/>
      <c r="D27" s="880"/>
      <c r="E27" s="880"/>
      <c r="F27" s="880"/>
      <c r="G27" s="880"/>
      <c r="H27" s="166" t="s">
        <v>472</v>
      </c>
      <c r="I27" s="166">
        <v>25</v>
      </c>
      <c r="J27" s="880"/>
      <c r="K27" s="882"/>
      <c r="L27" s="872"/>
      <c r="M27" s="878"/>
      <c r="N27" s="872"/>
      <c r="O27" s="878"/>
      <c r="P27" s="872"/>
      <c r="Q27" s="952"/>
      <c r="R27" s="952"/>
    </row>
    <row r="28" spans="1:18" s="6" customFormat="1" ht="30" customHeight="1" x14ac:dyDescent="0.35">
      <c r="A28" s="725" t="s">
        <v>1245</v>
      </c>
      <c r="B28" s="726"/>
      <c r="C28" s="726"/>
      <c r="D28" s="726"/>
      <c r="E28" s="726"/>
      <c r="F28" s="726"/>
      <c r="G28" s="726"/>
      <c r="H28" s="726"/>
      <c r="I28" s="726"/>
      <c r="J28" s="726"/>
      <c r="K28" s="726"/>
      <c r="L28" s="726"/>
      <c r="M28" s="726"/>
      <c r="N28" s="726"/>
      <c r="O28" s="726"/>
      <c r="P28" s="726"/>
      <c r="Q28" s="726"/>
      <c r="R28" s="727"/>
    </row>
    <row r="29" spans="1:18" s="6" customFormat="1" ht="48.75" customHeight="1" x14ac:dyDescent="0.35">
      <c r="A29" s="600">
        <v>7</v>
      </c>
      <c r="B29" s="580">
        <v>1</v>
      </c>
      <c r="C29" s="600">
        <v>4</v>
      </c>
      <c r="D29" s="580">
        <v>2</v>
      </c>
      <c r="E29" s="580" t="s">
        <v>495</v>
      </c>
      <c r="F29" s="580" t="s">
        <v>496</v>
      </c>
      <c r="G29" s="580" t="s">
        <v>32</v>
      </c>
      <c r="H29" s="196" t="s">
        <v>45</v>
      </c>
      <c r="I29" s="198">
        <v>1</v>
      </c>
      <c r="J29" s="580" t="s">
        <v>497</v>
      </c>
      <c r="K29" s="887" t="s">
        <v>35</v>
      </c>
      <c r="L29" s="600"/>
      <c r="M29" s="677">
        <v>15000</v>
      </c>
      <c r="N29" s="600"/>
      <c r="O29" s="677">
        <v>15000</v>
      </c>
      <c r="P29" s="600"/>
      <c r="Q29" s="963" t="s">
        <v>464</v>
      </c>
      <c r="R29" s="963" t="s">
        <v>465</v>
      </c>
    </row>
    <row r="30" spans="1:18" s="6" customFormat="1" ht="48.75" customHeight="1" x14ac:dyDescent="0.35">
      <c r="A30" s="603"/>
      <c r="B30" s="584"/>
      <c r="C30" s="603"/>
      <c r="D30" s="584"/>
      <c r="E30" s="584"/>
      <c r="F30" s="584"/>
      <c r="G30" s="584"/>
      <c r="H30" s="196" t="s">
        <v>149</v>
      </c>
      <c r="I30" s="196">
        <v>60</v>
      </c>
      <c r="J30" s="584"/>
      <c r="K30" s="888"/>
      <c r="L30" s="603"/>
      <c r="M30" s="967"/>
      <c r="N30" s="603"/>
      <c r="O30" s="967"/>
      <c r="P30" s="603"/>
      <c r="Q30" s="964"/>
      <c r="R30" s="964"/>
    </row>
    <row r="31" spans="1:18" s="6" customFormat="1" ht="45" customHeight="1" x14ac:dyDescent="0.35">
      <c r="A31" s="701">
        <v>7</v>
      </c>
      <c r="B31" s="595">
        <v>1</v>
      </c>
      <c r="C31" s="701">
        <v>4</v>
      </c>
      <c r="D31" s="595">
        <v>2</v>
      </c>
      <c r="E31" s="595" t="s">
        <v>495</v>
      </c>
      <c r="F31" s="622" t="s">
        <v>1589</v>
      </c>
      <c r="G31" s="595" t="s">
        <v>32</v>
      </c>
      <c r="H31" s="168" t="s">
        <v>1246</v>
      </c>
      <c r="I31" s="155">
        <v>1</v>
      </c>
      <c r="J31" s="595" t="s">
        <v>497</v>
      </c>
      <c r="K31" s="869" t="s">
        <v>35</v>
      </c>
      <c r="L31" s="701"/>
      <c r="M31" s="947">
        <v>15000</v>
      </c>
      <c r="N31" s="701"/>
      <c r="O31" s="947">
        <v>15000</v>
      </c>
      <c r="P31" s="701"/>
      <c r="Q31" s="970" t="s">
        <v>464</v>
      </c>
      <c r="R31" s="970" t="s">
        <v>465</v>
      </c>
    </row>
    <row r="32" spans="1:18" s="6" customFormat="1" ht="47.25" customHeight="1" x14ac:dyDescent="0.35">
      <c r="A32" s="703"/>
      <c r="B32" s="597"/>
      <c r="C32" s="703"/>
      <c r="D32" s="597"/>
      <c r="E32" s="597"/>
      <c r="F32" s="636"/>
      <c r="G32" s="597"/>
      <c r="H32" s="168" t="s">
        <v>149</v>
      </c>
      <c r="I32" s="168">
        <v>45</v>
      </c>
      <c r="J32" s="597"/>
      <c r="K32" s="870"/>
      <c r="L32" s="703"/>
      <c r="M32" s="949"/>
      <c r="N32" s="703"/>
      <c r="O32" s="949"/>
      <c r="P32" s="703"/>
      <c r="Q32" s="971"/>
      <c r="R32" s="971"/>
    </row>
    <row r="33" spans="1:18" s="6" customFormat="1" ht="32.25" customHeight="1" x14ac:dyDescent="0.35">
      <c r="A33" s="628" t="s">
        <v>1247</v>
      </c>
      <c r="B33" s="629"/>
      <c r="C33" s="629"/>
      <c r="D33" s="629"/>
      <c r="E33" s="629"/>
      <c r="F33" s="629"/>
      <c r="G33" s="629"/>
      <c r="H33" s="629"/>
      <c r="I33" s="629"/>
      <c r="J33" s="629"/>
      <c r="K33" s="629"/>
      <c r="L33" s="629"/>
      <c r="M33" s="629"/>
      <c r="N33" s="629"/>
      <c r="O33" s="629"/>
      <c r="P33" s="629"/>
      <c r="Q33" s="629"/>
      <c r="R33" s="630"/>
    </row>
    <row r="34" spans="1:18" s="6" customFormat="1" ht="33.75" customHeight="1" x14ac:dyDescent="0.35">
      <c r="A34" s="600">
        <v>8</v>
      </c>
      <c r="B34" s="580">
        <v>1</v>
      </c>
      <c r="C34" s="600">
        <v>4</v>
      </c>
      <c r="D34" s="580">
        <v>2</v>
      </c>
      <c r="E34" s="580" t="s">
        <v>498</v>
      </c>
      <c r="F34" s="580" t="s">
        <v>499</v>
      </c>
      <c r="G34" s="580" t="s">
        <v>500</v>
      </c>
      <c r="H34" s="196" t="s">
        <v>123</v>
      </c>
      <c r="I34" s="198">
        <v>2</v>
      </c>
      <c r="J34" s="580" t="s">
        <v>501</v>
      </c>
      <c r="K34" s="887" t="s">
        <v>35</v>
      </c>
      <c r="L34" s="600"/>
      <c r="M34" s="677">
        <v>69500</v>
      </c>
      <c r="N34" s="600"/>
      <c r="O34" s="677">
        <v>69500</v>
      </c>
      <c r="P34" s="600"/>
      <c r="Q34" s="963" t="s">
        <v>464</v>
      </c>
      <c r="R34" s="963" t="s">
        <v>465</v>
      </c>
    </row>
    <row r="35" spans="1:18" s="6" customFormat="1" ht="28.5" customHeight="1" x14ac:dyDescent="0.35">
      <c r="A35" s="601"/>
      <c r="B35" s="581"/>
      <c r="C35" s="601"/>
      <c r="D35" s="581"/>
      <c r="E35" s="581"/>
      <c r="F35" s="581"/>
      <c r="G35" s="581"/>
      <c r="H35" s="196" t="s">
        <v>46</v>
      </c>
      <c r="I35" s="198">
        <v>6</v>
      </c>
      <c r="J35" s="581"/>
      <c r="K35" s="973"/>
      <c r="L35" s="601"/>
      <c r="M35" s="678"/>
      <c r="N35" s="601"/>
      <c r="O35" s="678"/>
      <c r="P35" s="601"/>
      <c r="Q35" s="974"/>
      <c r="R35" s="974"/>
    </row>
    <row r="36" spans="1:18" s="6" customFormat="1" ht="29" x14ac:dyDescent="0.35">
      <c r="A36" s="601"/>
      <c r="B36" s="581"/>
      <c r="C36" s="601"/>
      <c r="D36" s="581"/>
      <c r="E36" s="581"/>
      <c r="F36" s="581"/>
      <c r="G36" s="581"/>
      <c r="H36" s="196" t="s">
        <v>502</v>
      </c>
      <c r="I36" s="198">
        <v>150</v>
      </c>
      <c r="J36" s="581"/>
      <c r="K36" s="973"/>
      <c r="L36" s="601"/>
      <c r="M36" s="678"/>
      <c r="N36" s="601"/>
      <c r="O36" s="678"/>
      <c r="P36" s="601"/>
      <c r="Q36" s="974"/>
      <c r="R36" s="974"/>
    </row>
    <row r="37" spans="1:18" s="6" customFormat="1" ht="29" x14ac:dyDescent="0.35">
      <c r="A37" s="603"/>
      <c r="B37" s="584"/>
      <c r="C37" s="603"/>
      <c r="D37" s="584"/>
      <c r="E37" s="584"/>
      <c r="F37" s="584"/>
      <c r="G37" s="584"/>
      <c r="H37" s="196" t="s">
        <v>466</v>
      </c>
      <c r="I37" s="196">
        <v>2000</v>
      </c>
      <c r="J37" s="584"/>
      <c r="K37" s="888"/>
      <c r="L37" s="603"/>
      <c r="M37" s="967"/>
      <c r="N37" s="603"/>
      <c r="O37" s="967"/>
      <c r="P37" s="603"/>
      <c r="Q37" s="964"/>
      <c r="R37" s="964"/>
    </row>
    <row r="38" spans="1:18" s="6" customFormat="1" ht="30" customHeight="1" x14ac:dyDescent="0.35">
      <c r="A38" s="701">
        <v>8</v>
      </c>
      <c r="B38" s="595">
        <v>1</v>
      </c>
      <c r="C38" s="701">
        <v>4</v>
      </c>
      <c r="D38" s="595">
        <v>2</v>
      </c>
      <c r="E38" s="595" t="s">
        <v>498</v>
      </c>
      <c r="F38" s="622" t="s">
        <v>1248</v>
      </c>
      <c r="G38" s="595" t="s">
        <v>500</v>
      </c>
      <c r="H38" s="153" t="s">
        <v>123</v>
      </c>
      <c r="I38" s="155">
        <v>2</v>
      </c>
      <c r="J38" s="595" t="s">
        <v>501</v>
      </c>
      <c r="K38" s="869" t="s">
        <v>35</v>
      </c>
      <c r="L38" s="701"/>
      <c r="M38" s="947">
        <v>69500</v>
      </c>
      <c r="N38" s="701"/>
      <c r="O38" s="947">
        <v>69500</v>
      </c>
      <c r="P38" s="701"/>
      <c r="Q38" s="970" t="s">
        <v>464</v>
      </c>
      <c r="R38" s="970" t="s">
        <v>465</v>
      </c>
    </row>
    <row r="39" spans="1:18" s="6" customFormat="1" ht="29" x14ac:dyDescent="0.35">
      <c r="A39" s="702"/>
      <c r="B39" s="596"/>
      <c r="C39" s="702"/>
      <c r="D39" s="596"/>
      <c r="E39" s="596"/>
      <c r="F39" s="623"/>
      <c r="G39" s="596"/>
      <c r="H39" s="168" t="s">
        <v>1249</v>
      </c>
      <c r="I39" s="155">
        <v>6</v>
      </c>
      <c r="J39" s="596"/>
      <c r="K39" s="950"/>
      <c r="L39" s="702"/>
      <c r="M39" s="948"/>
      <c r="N39" s="702"/>
      <c r="O39" s="948"/>
      <c r="P39" s="702"/>
      <c r="Q39" s="972"/>
      <c r="R39" s="972"/>
    </row>
    <row r="40" spans="1:18" s="6" customFormat="1" ht="29" x14ac:dyDescent="0.35">
      <c r="A40" s="702"/>
      <c r="B40" s="596"/>
      <c r="C40" s="702"/>
      <c r="D40" s="596"/>
      <c r="E40" s="596"/>
      <c r="F40" s="623"/>
      <c r="G40" s="596"/>
      <c r="H40" s="153" t="s">
        <v>502</v>
      </c>
      <c r="I40" s="155">
        <v>150</v>
      </c>
      <c r="J40" s="596"/>
      <c r="K40" s="950"/>
      <c r="L40" s="702"/>
      <c r="M40" s="948"/>
      <c r="N40" s="702"/>
      <c r="O40" s="948"/>
      <c r="P40" s="702"/>
      <c r="Q40" s="972"/>
      <c r="R40" s="972"/>
    </row>
    <row r="41" spans="1:18" s="6" customFormat="1" ht="29" x14ac:dyDescent="0.35">
      <c r="A41" s="703"/>
      <c r="B41" s="597"/>
      <c r="C41" s="703"/>
      <c r="D41" s="597"/>
      <c r="E41" s="597"/>
      <c r="F41" s="636"/>
      <c r="G41" s="597"/>
      <c r="H41" s="153" t="s">
        <v>466</v>
      </c>
      <c r="I41" s="153">
        <v>2000</v>
      </c>
      <c r="J41" s="597"/>
      <c r="K41" s="870"/>
      <c r="L41" s="703"/>
      <c r="M41" s="949"/>
      <c r="N41" s="703"/>
      <c r="O41" s="949"/>
      <c r="P41" s="703"/>
      <c r="Q41" s="971"/>
      <c r="R41" s="971"/>
    </row>
    <row r="42" spans="1:18" s="6" customFormat="1" ht="21" customHeight="1" x14ac:dyDescent="0.35">
      <c r="A42" s="628" t="s">
        <v>1250</v>
      </c>
      <c r="B42" s="629"/>
      <c r="C42" s="629"/>
      <c r="D42" s="629"/>
      <c r="E42" s="629"/>
      <c r="F42" s="629"/>
      <c r="G42" s="629"/>
      <c r="H42" s="629"/>
      <c r="I42" s="629"/>
      <c r="J42" s="629"/>
      <c r="K42" s="629"/>
      <c r="L42" s="629"/>
      <c r="M42" s="629"/>
      <c r="N42" s="629"/>
      <c r="O42" s="629"/>
      <c r="P42" s="629"/>
      <c r="Q42" s="629"/>
      <c r="R42" s="630"/>
    </row>
    <row r="43" spans="1:18" x14ac:dyDescent="0.35">
      <c r="A43" s="75"/>
      <c r="B43" s="75"/>
      <c r="C43" s="75"/>
      <c r="D43" s="75"/>
      <c r="E43" s="75"/>
      <c r="F43" s="75"/>
      <c r="G43" s="75"/>
      <c r="H43" s="75"/>
      <c r="I43" s="75"/>
      <c r="J43" s="75"/>
      <c r="K43" s="75"/>
      <c r="L43" s="75"/>
      <c r="M43" s="342"/>
      <c r="N43" s="342"/>
      <c r="O43" s="342"/>
      <c r="P43" s="342"/>
      <c r="Q43" s="75"/>
      <c r="R43" s="75"/>
    </row>
    <row r="44" spans="1:18" ht="15.5" x14ac:dyDescent="0.35">
      <c r="M44" s="761"/>
      <c r="N44" s="744" t="s">
        <v>202</v>
      </c>
      <c r="O44" s="744"/>
      <c r="P44" s="744"/>
    </row>
    <row r="45" spans="1:18" x14ac:dyDescent="0.35">
      <c r="M45" s="761"/>
      <c r="N45" s="141" t="s">
        <v>33</v>
      </c>
      <c r="O45" s="761" t="s">
        <v>34</v>
      </c>
      <c r="P45" s="761"/>
    </row>
    <row r="46" spans="1:18" x14ac:dyDescent="0.35">
      <c r="M46" s="761"/>
      <c r="N46" s="141"/>
      <c r="O46" s="141">
        <v>2020</v>
      </c>
      <c r="P46" s="141">
        <v>2021</v>
      </c>
    </row>
    <row r="47" spans="1:18" x14ac:dyDescent="0.35">
      <c r="M47" s="141" t="s">
        <v>316</v>
      </c>
      <c r="N47" s="108">
        <v>8</v>
      </c>
      <c r="O47" s="109">
        <f>O7+O10+O12+O13+O16+O26+O29+O34</f>
        <v>391000</v>
      </c>
      <c r="P47" s="109">
        <v>0</v>
      </c>
    </row>
    <row r="48" spans="1:18" x14ac:dyDescent="0.35">
      <c r="M48" s="343" t="s">
        <v>317</v>
      </c>
      <c r="N48" s="172">
        <v>6</v>
      </c>
      <c r="O48" s="305">
        <f>O38+O31+O20+O12+O10+O8</f>
        <v>329500</v>
      </c>
      <c r="P48" s="109">
        <v>0</v>
      </c>
    </row>
    <row r="50" spans="15:15" x14ac:dyDescent="0.35">
      <c r="O50" s="2"/>
    </row>
  </sheetData>
  <mergeCells count="167">
    <mergeCell ref="Q38:Q41"/>
    <mergeCell ref="R38:R41"/>
    <mergeCell ref="A42:R42"/>
    <mergeCell ref="M44:M46"/>
    <mergeCell ref="N44:P44"/>
    <mergeCell ref="O45:P45"/>
    <mergeCell ref="A33:R33"/>
    <mergeCell ref="A34:A37"/>
    <mergeCell ref="B34:B37"/>
    <mergeCell ref="C34:C37"/>
    <mergeCell ref="D34:D37"/>
    <mergeCell ref="E34:E37"/>
    <mergeCell ref="F34:F37"/>
    <mergeCell ref="G34:G37"/>
    <mergeCell ref="J34:J37"/>
    <mergeCell ref="K34:K37"/>
    <mergeCell ref="L34:L37"/>
    <mergeCell ref="M34:M37"/>
    <mergeCell ref="N34:N37"/>
    <mergeCell ref="O34:O37"/>
    <mergeCell ref="P34:P37"/>
    <mergeCell ref="Q34:Q37"/>
    <mergeCell ref="R34:R37"/>
    <mergeCell ref="A38:A41"/>
    <mergeCell ref="L31:L32"/>
    <mergeCell ref="M31:M32"/>
    <mergeCell ref="N31:N32"/>
    <mergeCell ref="O31:O32"/>
    <mergeCell ref="P31:P32"/>
    <mergeCell ref="Q31:Q32"/>
    <mergeCell ref="R31:R32"/>
    <mergeCell ref="D29:D30"/>
    <mergeCell ref="E29:E30"/>
    <mergeCell ref="F29:F30"/>
    <mergeCell ref="G29:G30"/>
    <mergeCell ref="J29:J30"/>
    <mergeCell ref="K29:K30"/>
    <mergeCell ref="L29:L30"/>
    <mergeCell ref="M29:M30"/>
    <mergeCell ref="N29:N30"/>
    <mergeCell ref="A28:R28"/>
    <mergeCell ref="A29:A30"/>
    <mergeCell ref="B29:B30"/>
    <mergeCell ref="C29:C30"/>
    <mergeCell ref="O29:O30"/>
    <mergeCell ref="P29:P30"/>
    <mergeCell ref="Q29:Q30"/>
    <mergeCell ref="R29:R30"/>
    <mergeCell ref="R20:R24"/>
    <mergeCell ref="A25:R25"/>
    <mergeCell ref="A26:A27"/>
    <mergeCell ref="B26:B27"/>
    <mergeCell ref="C26:C27"/>
    <mergeCell ref="D26:D27"/>
    <mergeCell ref="E26:E27"/>
    <mergeCell ref="F26:F27"/>
    <mergeCell ref="G26:G27"/>
    <mergeCell ref="J26:J27"/>
    <mergeCell ref="K26:K27"/>
    <mergeCell ref="L26:L27"/>
    <mergeCell ref="M26:M27"/>
    <mergeCell ref="N26:N27"/>
    <mergeCell ref="O26:O27"/>
    <mergeCell ref="P26:P27"/>
    <mergeCell ref="Q26:Q27"/>
    <mergeCell ref="R26:R27"/>
    <mergeCell ref="A20:A24"/>
    <mergeCell ref="B20:B24"/>
    <mergeCell ref="C20:C24"/>
    <mergeCell ref="D20:D24"/>
    <mergeCell ref="L20:L24"/>
    <mergeCell ref="M20:M24"/>
    <mergeCell ref="N20:N24"/>
    <mergeCell ref="O20:O24"/>
    <mergeCell ref="R10:R11"/>
    <mergeCell ref="A16:A19"/>
    <mergeCell ref="B16:B19"/>
    <mergeCell ref="C16:C19"/>
    <mergeCell ref="D16:D19"/>
    <mergeCell ref="E16:E19"/>
    <mergeCell ref="F16:F19"/>
    <mergeCell ref="G16:G19"/>
    <mergeCell ref="J16:J19"/>
    <mergeCell ref="K16:K19"/>
    <mergeCell ref="L16:L19"/>
    <mergeCell ref="M16:M19"/>
    <mergeCell ref="N16:N19"/>
    <mergeCell ref="O16:O19"/>
    <mergeCell ref="P16:P19"/>
    <mergeCell ref="Q16:Q19"/>
    <mergeCell ref="R16:R19"/>
    <mergeCell ref="F10:F11"/>
    <mergeCell ref="J10:J11"/>
    <mergeCell ref="K10:K11"/>
    <mergeCell ref="L10:L11"/>
    <mergeCell ref="M10:M11"/>
    <mergeCell ref="N10:N11"/>
    <mergeCell ref="O10:O11"/>
    <mergeCell ref="P10:P11"/>
    <mergeCell ref="Q4:Q5"/>
    <mergeCell ref="E20:E24"/>
    <mergeCell ref="F20:F24"/>
    <mergeCell ref="G20:G24"/>
    <mergeCell ref="J20:J24"/>
    <mergeCell ref="K20:K24"/>
    <mergeCell ref="Q10:Q11"/>
    <mergeCell ref="P20:P24"/>
    <mergeCell ref="Q20:Q24"/>
    <mergeCell ref="R4:R5"/>
    <mergeCell ref="G4:G5"/>
    <mergeCell ref="H4:I4"/>
    <mergeCell ref="J4:J5"/>
    <mergeCell ref="K4:L4"/>
    <mergeCell ref="M4:N4"/>
    <mergeCell ref="O4:P4"/>
    <mergeCell ref="A4:A5"/>
    <mergeCell ref="B4:B5"/>
    <mergeCell ref="C4:C5"/>
    <mergeCell ref="D4:D5"/>
    <mergeCell ref="E4:E5"/>
    <mergeCell ref="F4:F5"/>
    <mergeCell ref="R13:R14"/>
    <mergeCell ref="A9:R9"/>
    <mergeCell ref="A10:A11"/>
    <mergeCell ref="B10:B11"/>
    <mergeCell ref="C10:C11"/>
    <mergeCell ref="D10:D11"/>
    <mergeCell ref="E10:E11"/>
    <mergeCell ref="A15:R15"/>
    <mergeCell ref="G13:G14"/>
    <mergeCell ref="J13:J14"/>
    <mergeCell ref="K13:K14"/>
    <mergeCell ref="L13:L14"/>
    <mergeCell ref="M13:M14"/>
    <mergeCell ref="N13:N14"/>
    <mergeCell ref="A13:A14"/>
    <mergeCell ref="B13:B14"/>
    <mergeCell ref="C13:C14"/>
    <mergeCell ref="D13:D14"/>
    <mergeCell ref="E13:E14"/>
    <mergeCell ref="F13:F14"/>
    <mergeCell ref="O13:O14"/>
    <mergeCell ref="P13:P14"/>
    <mergeCell ref="Q13:Q14"/>
    <mergeCell ref="G10:G11"/>
    <mergeCell ref="M38:M41"/>
    <mergeCell ref="N38:N41"/>
    <mergeCell ref="O38:O41"/>
    <mergeCell ref="P38:P41"/>
    <mergeCell ref="B38:B41"/>
    <mergeCell ref="C38:C41"/>
    <mergeCell ref="D38:D41"/>
    <mergeCell ref="E38:E41"/>
    <mergeCell ref="F38:F41"/>
    <mergeCell ref="G38:G41"/>
    <mergeCell ref="J38:J41"/>
    <mergeCell ref="K38:K41"/>
    <mergeCell ref="L38:L41"/>
    <mergeCell ref="A31:A32"/>
    <mergeCell ref="B31:B32"/>
    <mergeCell ref="C31:C32"/>
    <mergeCell ref="D31:D32"/>
    <mergeCell ref="E31:E32"/>
    <mergeCell ref="F31:F32"/>
    <mergeCell ref="G31:G32"/>
    <mergeCell ref="J31:J32"/>
    <mergeCell ref="K31:K3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S97"/>
  <sheetViews>
    <sheetView topLeftCell="A80" zoomScale="60" zoomScaleNormal="60" workbookViewId="0">
      <selection activeCell="A78" sqref="A78:R78"/>
    </sheetView>
  </sheetViews>
  <sheetFormatPr defaultColWidth="9.1796875" defaultRowHeight="14.5" x14ac:dyDescent="0.35"/>
  <cols>
    <col min="1" max="1" width="5" style="192" customWidth="1"/>
    <col min="2" max="2" width="9.453125" style="192" customWidth="1"/>
    <col min="3" max="3" width="12.1796875" style="192" customWidth="1"/>
    <col min="4" max="4" width="10.26953125" style="192" customWidth="1"/>
    <col min="5" max="5" width="48.54296875" style="192" customWidth="1"/>
    <col min="6" max="6" width="65.26953125" style="192" customWidth="1"/>
    <col min="7" max="7" width="38" style="192" customWidth="1"/>
    <col min="8" max="8" width="21.7265625" style="192" customWidth="1"/>
    <col min="9" max="9" width="12.81640625" style="192" customWidth="1"/>
    <col min="10" max="10" width="34.1796875" style="192" customWidth="1"/>
    <col min="11" max="11" width="12.81640625" style="192" customWidth="1"/>
    <col min="12" max="12" width="13.54296875" style="192" customWidth="1"/>
    <col min="13" max="13" width="19" style="77" customWidth="1"/>
    <col min="14" max="14" width="18.453125" style="192" customWidth="1"/>
    <col min="15" max="15" width="19.1796875" style="77" customWidth="1"/>
    <col min="16" max="16" width="19.1796875" style="192" customWidth="1"/>
    <col min="17" max="17" width="22.54296875" style="192" customWidth="1"/>
    <col min="18" max="18" width="25" style="192" customWidth="1"/>
    <col min="19" max="19" width="20.81640625" style="192" customWidth="1"/>
    <col min="20" max="258" width="9.7265625" style="192" customWidth="1"/>
    <col min="259" max="259" width="5" style="192" customWidth="1"/>
    <col min="260" max="260" width="10.26953125" style="192" customWidth="1"/>
    <col min="261" max="261" width="10.54296875" style="192" customWidth="1"/>
    <col min="262" max="262" width="9.453125" style="192" customWidth="1"/>
    <col min="263" max="263" width="24.26953125" style="192" customWidth="1"/>
    <col min="264" max="264" width="63.54296875" style="192" customWidth="1"/>
    <col min="265" max="265" width="61.54296875" style="192" customWidth="1"/>
    <col min="266" max="266" width="37.54296875" style="192" customWidth="1"/>
    <col min="267" max="267" width="30" style="192" customWidth="1"/>
    <col min="268" max="268" width="35.26953125" style="192" customWidth="1"/>
    <col min="269" max="269" width="27.7265625" style="192" customWidth="1"/>
    <col min="270" max="270" width="20.453125" style="192" customWidth="1"/>
    <col min="271" max="271" width="11.1796875" style="192" customWidth="1"/>
    <col min="272" max="272" width="12.54296875" style="192" customWidth="1"/>
    <col min="273" max="273" width="15.7265625" style="192" customWidth="1"/>
    <col min="274" max="274" width="9.54296875" style="192" customWidth="1"/>
    <col min="275" max="514" width="9.7265625" style="192" customWidth="1"/>
    <col min="515" max="515" width="5" style="192" customWidth="1"/>
    <col min="516" max="516" width="10.26953125" style="192" customWidth="1"/>
    <col min="517" max="517" width="10.54296875" style="192" customWidth="1"/>
    <col min="518" max="518" width="9.453125" style="192" customWidth="1"/>
    <col min="519" max="519" width="24.26953125" style="192" customWidth="1"/>
    <col min="520" max="520" width="63.54296875" style="192" customWidth="1"/>
    <col min="521" max="521" width="61.54296875" style="192" customWidth="1"/>
    <col min="522" max="522" width="37.54296875" style="192" customWidth="1"/>
    <col min="523" max="523" width="30" style="192" customWidth="1"/>
    <col min="524" max="524" width="35.26953125" style="192" customWidth="1"/>
    <col min="525" max="525" width="27.7265625" style="192" customWidth="1"/>
    <col min="526" max="526" width="20.453125" style="192" customWidth="1"/>
    <col min="527" max="527" width="11.1796875" style="192" customWidth="1"/>
    <col min="528" max="528" width="12.54296875" style="192" customWidth="1"/>
    <col min="529" max="529" width="15.7265625" style="192" customWidth="1"/>
    <col min="530" max="530" width="9.54296875" style="192" customWidth="1"/>
    <col min="531" max="770" width="9.7265625" style="192" customWidth="1"/>
    <col min="771" max="771" width="5" style="192" customWidth="1"/>
    <col min="772" max="772" width="10.26953125" style="192" customWidth="1"/>
    <col min="773" max="773" width="10.54296875" style="192" customWidth="1"/>
    <col min="774" max="774" width="9.453125" style="192" customWidth="1"/>
    <col min="775" max="775" width="24.26953125" style="192" customWidth="1"/>
    <col min="776" max="776" width="63.54296875" style="192" customWidth="1"/>
    <col min="777" max="777" width="61.54296875" style="192" customWidth="1"/>
    <col min="778" max="778" width="37.54296875" style="192" customWidth="1"/>
    <col min="779" max="779" width="30" style="192" customWidth="1"/>
    <col min="780" max="780" width="35.26953125" style="192" customWidth="1"/>
    <col min="781" max="781" width="27.7265625" style="192" customWidth="1"/>
    <col min="782" max="782" width="20.453125" style="192" customWidth="1"/>
    <col min="783" max="783" width="11.1796875" style="192" customWidth="1"/>
    <col min="784" max="784" width="12.54296875" style="192" customWidth="1"/>
    <col min="785" max="785" width="15.7265625" style="192" customWidth="1"/>
    <col min="786" max="786" width="9.54296875" style="192" customWidth="1"/>
    <col min="787" max="1024" width="9.7265625" style="192" customWidth="1"/>
    <col min="1025" max="16384" width="9.1796875" style="192"/>
  </cols>
  <sheetData>
    <row r="2" spans="1:19" x14ac:dyDescent="0.35">
      <c r="A2" s="76" t="s">
        <v>1276</v>
      </c>
    </row>
    <row r="3" spans="1:19" x14ac:dyDescent="0.35">
      <c r="N3" s="77"/>
      <c r="P3" s="77"/>
    </row>
    <row r="4" spans="1:19" ht="60" customHeight="1" x14ac:dyDescent="0.35">
      <c r="A4" s="1005" t="s">
        <v>0</v>
      </c>
      <c r="B4" s="1006" t="s">
        <v>1</v>
      </c>
      <c r="C4" s="1006" t="s">
        <v>2</v>
      </c>
      <c r="D4" s="1006" t="s">
        <v>3</v>
      </c>
      <c r="E4" s="1005" t="s">
        <v>4</v>
      </c>
      <c r="F4" s="1005" t="s">
        <v>5</v>
      </c>
      <c r="G4" s="1005" t="s">
        <v>6</v>
      </c>
      <c r="H4" s="1006" t="s">
        <v>7</v>
      </c>
      <c r="I4" s="1006"/>
      <c r="J4" s="1005" t="s">
        <v>8</v>
      </c>
      <c r="K4" s="1006" t="s">
        <v>954</v>
      </c>
      <c r="L4" s="1006"/>
      <c r="M4" s="1008" t="s">
        <v>955</v>
      </c>
      <c r="N4" s="1008"/>
      <c r="O4" s="1008" t="s">
        <v>9</v>
      </c>
      <c r="P4" s="1008"/>
      <c r="Q4" s="1005" t="s">
        <v>216</v>
      </c>
      <c r="R4" s="1006" t="s">
        <v>10</v>
      </c>
      <c r="S4" s="78"/>
    </row>
    <row r="5" spans="1:19" ht="26.25" customHeight="1" x14ac:dyDescent="0.35">
      <c r="A5" s="1005"/>
      <c r="B5" s="1006"/>
      <c r="C5" s="1006"/>
      <c r="D5" s="1006"/>
      <c r="E5" s="1005"/>
      <c r="F5" s="1005"/>
      <c r="G5" s="1005"/>
      <c r="H5" s="79" t="s">
        <v>11</v>
      </c>
      <c r="I5" s="79" t="s">
        <v>503</v>
      </c>
      <c r="J5" s="1005"/>
      <c r="K5" s="180">
        <v>2020</v>
      </c>
      <c r="L5" s="180">
        <v>2021</v>
      </c>
      <c r="M5" s="80">
        <v>2020</v>
      </c>
      <c r="N5" s="80">
        <v>2021</v>
      </c>
      <c r="O5" s="80">
        <v>2020</v>
      </c>
      <c r="P5" s="80">
        <v>2021</v>
      </c>
      <c r="Q5" s="1005"/>
      <c r="R5" s="1006"/>
      <c r="S5" s="78"/>
    </row>
    <row r="6" spans="1:19" ht="15.75" customHeight="1" x14ac:dyDescent="0.35">
      <c r="A6" s="81" t="s">
        <v>13</v>
      </c>
      <c r="B6" s="79" t="s">
        <v>14</v>
      </c>
      <c r="C6" s="79" t="s">
        <v>15</v>
      </c>
      <c r="D6" s="79" t="s">
        <v>16</v>
      </c>
      <c r="E6" s="81" t="s">
        <v>17</v>
      </c>
      <c r="F6" s="81" t="s">
        <v>18</v>
      </c>
      <c r="G6" s="81" t="s">
        <v>19</v>
      </c>
      <c r="H6" s="79" t="s">
        <v>20</v>
      </c>
      <c r="I6" s="79" t="s">
        <v>21</v>
      </c>
      <c r="J6" s="81" t="s">
        <v>22</v>
      </c>
      <c r="K6" s="180" t="s">
        <v>23</v>
      </c>
      <c r="L6" s="180" t="s">
        <v>24</v>
      </c>
      <c r="M6" s="181" t="s">
        <v>25</v>
      </c>
      <c r="N6" s="181" t="s">
        <v>26</v>
      </c>
      <c r="O6" s="181" t="s">
        <v>27</v>
      </c>
      <c r="P6" s="181" t="s">
        <v>28</v>
      </c>
      <c r="Q6" s="81" t="s">
        <v>29</v>
      </c>
      <c r="R6" s="79" t="s">
        <v>30</v>
      </c>
      <c r="S6" s="78"/>
    </row>
    <row r="7" spans="1:19" s="83" customFormat="1" ht="71.25" customHeight="1" x14ac:dyDescent="0.35">
      <c r="A7" s="1007">
        <v>1</v>
      </c>
      <c r="B7" s="975">
        <v>1</v>
      </c>
      <c r="C7" s="1007">
        <v>4</v>
      </c>
      <c r="D7" s="975">
        <v>2</v>
      </c>
      <c r="E7" s="975" t="s">
        <v>504</v>
      </c>
      <c r="F7" s="975" t="s">
        <v>505</v>
      </c>
      <c r="G7" s="975" t="s">
        <v>44</v>
      </c>
      <c r="H7" s="344" t="s">
        <v>46</v>
      </c>
      <c r="I7" s="345" t="s">
        <v>470</v>
      </c>
      <c r="J7" s="975" t="s">
        <v>506</v>
      </c>
      <c r="K7" s="995" t="s">
        <v>43</v>
      </c>
      <c r="L7" s="990"/>
      <c r="M7" s="996">
        <v>11998.89</v>
      </c>
      <c r="N7" s="990"/>
      <c r="O7" s="996">
        <f>M7</f>
        <v>11998.89</v>
      </c>
      <c r="P7" s="990"/>
      <c r="Q7" s="975" t="s">
        <v>507</v>
      </c>
      <c r="R7" s="975" t="s">
        <v>508</v>
      </c>
      <c r="S7" s="82"/>
    </row>
    <row r="8" spans="1:19" s="83" customFormat="1" ht="82.5" customHeight="1" x14ac:dyDescent="0.35">
      <c r="A8" s="1007"/>
      <c r="B8" s="975"/>
      <c r="C8" s="1007"/>
      <c r="D8" s="975"/>
      <c r="E8" s="975"/>
      <c r="F8" s="975"/>
      <c r="G8" s="975"/>
      <c r="H8" s="346" t="s">
        <v>509</v>
      </c>
      <c r="I8" s="347" t="s">
        <v>326</v>
      </c>
      <c r="J8" s="975"/>
      <c r="K8" s="995"/>
      <c r="L8" s="990"/>
      <c r="M8" s="996"/>
      <c r="N8" s="990"/>
      <c r="O8" s="996"/>
      <c r="P8" s="990"/>
      <c r="Q8" s="975"/>
      <c r="R8" s="975"/>
      <c r="S8" s="82"/>
    </row>
    <row r="9" spans="1:19" s="83" customFormat="1" ht="159.75" customHeight="1" x14ac:dyDescent="0.35">
      <c r="A9" s="348">
        <v>2</v>
      </c>
      <c r="B9" s="348">
        <v>1</v>
      </c>
      <c r="C9" s="348">
        <v>4</v>
      </c>
      <c r="D9" s="346">
        <v>2</v>
      </c>
      <c r="E9" s="346" t="s">
        <v>510</v>
      </c>
      <c r="F9" s="346" t="s">
        <v>511</v>
      </c>
      <c r="G9" s="346" t="s">
        <v>32</v>
      </c>
      <c r="H9" s="346" t="s">
        <v>512</v>
      </c>
      <c r="I9" s="347" t="s">
        <v>326</v>
      </c>
      <c r="J9" s="346" t="s">
        <v>513</v>
      </c>
      <c r="K9" s="349" t="s">
        <v>43</v>
      </c>
      <c r="L9" s="349"/>
      <c r="M9" s="350">
        <v>7086.42</v>
      </c>
      <c r="N9" s="348"/>
      <c r="O9" s="350">
        <f t="shared" ref="O9:O36" si="0">M9</f>
        <v>7086.42</v>
      </c>
      <c r="P9" s="350"/>
      <c r="Q9" s="346" t="s">
        <v>507</v>
      </c>
      <c r="R9" s="346" t="s">
        <v>508</v>
      </c>
      <c r="S9" s="82"/>
    </row>
    <row r="10" spans="1:19" ht="176.25" customHeight="1" x14ac:dyDescent="0.35">
      <c r="A10" s="346">
        <v>3</v>
      </c>
      <c r="B10" s="346">
        <v>1</v>
      </c>
      <c r="C10" s="346">
        <v>4</v>
      </c>
      <c r="D10" s="346">
        <v>2</v>
      </c>
      <c r="E10" s="346" t="s">
        <v>514</v>
      </c>
      <c r="F10" s="346" t="s">
        <v>515</v>
      </c>
      <c r="G10" s="346" t="s">
        <v>32</v>
      </c>
      <c r="H10" s="346" t="s">
        <v>512</v>
      </c>
      <c r="I10" s="348">
        <v>70</v>
      </c>
      <c r="J10" s="346" t="s">
        <v>525</v>
      </c>
      <c r="K10" s="348" t="s">
        <v>35</v>
      </c>
      <c r="L10" s="349"/>
      <c r="M10" s="351">
        <v>11325.53</v>
      </c>
      <c r="N10" s="352"/>
      <c r="O10" s="351">
        <f t="shared" si="0"/>
        <v>11325.53</v>
      </c>
      <c r="P10" s="353"/>
      <c r="Q10" s="346" t="s">
        <v>507</v>
      </c>
      <c r="R10" s="346" t="s">
        <v>508</v>
      </c>
      <c r="S10" s="84"/>
    </row>
    <row r="11" spans="1:19" ht="63.75" customHeight="1" x14ac:dyDescent="0.35">
      <c r="A11" s="799">
        <v>3</v>
      </c>
      <c r="B11" s="799">
        <v>1</v>
      </c>
      <c r="C11" s="799">
        <v>4</v>
      </c>
      <c r="D11" s="799">
        <v>2</v>
      </c>
      <c r="E11" s="799" t="s">
        <v>514</v>
      </c>
      <c r="F11" s="799" t="s">
        <v>515</v>
      </c>
      <c r="G11" s="354" t="s">
        <v>1252</v>
      </c>
      <c r="H11" s="354" t="s">
        <v>512</v>
      </c>
      <c r="I11" s="355">
        <v>70</v>
      </c>
      <c r="J11" s="799" t="s">
        <v>525</v>
      </c>
      <c r="K11" s="997" t="s">
        <v>35</v>
      </c>
      <c r="L11" s="999"/>
      <c r="M11" s="984">
        <v>11325.53</v>
      </c>
      <c r="N11" s="1001"/>
      <c r="O11" s="984">
        <f t="shared" si="0"/>
        <v>11325.53</v>
      </c>
      <c r="P11" s="1003"/>
      <c r="Q11" s="799" t="s">
        <v>507</v>
      </c>
      <c r="R11" s="799" t="s">
        <v>508</v>
      </c>
      <c r="S11" s="84"/>
    </row>
    <row r="12" spans="1:19" ht="75.75" customHeight="1" x14ac:dyDescent="0.35">
      <c r="A12" s="978"/>
      <c r="B12" s="978"/>
      <c r="C12" s="978"/>
      <c r="D12" s="978"/>
      <c r="E12" s="978"/>
      <c r="F12" s="978"/>
      <c r="G12" s="356" t="s">
        <v>1253</v>
      </c>
      <c r="H12" s="168" t="s">
        <v>1254</v>
      </c>
      <c r="I12" s="168">
        <v>1</v>
      </c>
      <c r="J12" s="978"/>
      <c r="K12" s="998"/>
      <c r="L12" s="1000"/>
      <c r="M12" s="985"/>
      <c r="N12" s="1002"/>
      <c r="O12" s="985"/>
      <c r="P12" s="1004"/>
      <c r="Q12" s="978"/>
      <c r="R12" s="978"/>
      <c r="S12" s="84"/>
    </row>
    <row r="13" spans="1:19" ht="36.75" customHeight="1" x14ac:dyDescent="0.35">
      <c r="A13" s="979" t="s">
        <v>1255</v>
      </c>
      <c r="B13" s="980"/>
      <c r="C13" s="980"/>
      <c r="D13" s="980"/>
      <c r="E13" s="980"/>
      <c r="F13" s="980"/>
      <c r="G13" s="980"/>
      <c r="H13" s="980"/>
      <c r="I13" s="980"/>
      <c r="J13" s="980"/>
      <c r="K13" s="980"/>
      <c r="L13" s="980"/>
      <c r="M13" s="980"/>
      <c r="N13" s="980"/>
      <c r="O13" s="980"/>
      <c r="P13" s="980"/>
      <c r="Q13" s="980"/>
      <c r="R13" s="981"/>
      <c r="S13" s="84"/>
    </row>
    <row r="14" spans="1:19" ht="154.5" customHeight="1" x14ac:dyDescent="0.35">
      <c r="A14" s="346">
        <v>4</v>
      </c>
      <c r="B14" s="346">
        <v>1</v>
      </c>
      <c r="C14" s="346">
        <v>4</v>
      </c>
      <c r="D14" s="346">
        <v>2</v>
      </c>
      <c r="E14" s="346" t="s">
        <v>516</v>
      </c>
      <c r="F14" s="346" t="s">
        <v>517</v>
      </c>
      <c r="G14" s="346" t="s">
        <v>32</v>
      </c>
      <c r="H14" s="346" t="s">
        <v>512</v>
      </c>
      <c r="I14" s="346">
        <v>70</v>
      </c>
      <c r="J14" s="346" t="s">
        <v>47</v>
      </c>
      <c r="K14" s="346" t="s">
        <v>35</v>
      </c>
      <c r="L14" s="346"/>
      <c r="M14" s="351">
        <v>11237.19</v>
      </c>
      <c r="N14" s="357"/>
      <c r="O14" s="351">
        <f t="shared" si="0"/>
        <v>11237.19</v>
      </c>
      <c r="P14" s="346"/>
      <c r="Q14" s="346" t="s">
        <v>507</v>
      </c>
      <c r="R14" s="346" t="s">
        <v>508</v>
      </c>
    </row>
    <row r="15" spans="1:19" ht="50.25" customHeight="1" x14ac:dyDescent="0.35">
      <c r="A15" s="799">
        <v>4</v>
      </c>
      <c r="B15" s="799">
        <v>1</v>
      </c>
      <c r="C15" s="799">
        <v>4</v>
      </c>
      <c r="D15" s="799">
        <v>2</v>
      </c>
      <c r="E15" s="799" t="s">
        <v>516</v>
      </c>
      <c r="F15" s="799" t="s">
        <v>517</v>
      </c>
      <c r="G15" s="354" t="s">
        <v>1252</v>
      </c>
      <c r="H15" s="354" t="s">
        <v>512</v>
      </c>
      <c r="I15" s="354">
        <v>70</v>
      </c>
      <c r="J15" s="799" t="s">
        <v>47</v>
      </c>
      <c r="K15" s="799" t="s">
        <v>35</v>
      </c>
      <c r="L15" s="799"/>
      <c r="M15" s="984">
        <v>11237.19</v>
      </c>
      <c r="N15" s="982"/>
      <c r="O15" s="984">
        <f t="shared" si="0"/>
        <v>11237.19</v>
      </c>
      <c r="P15" s="799"/>
      <c r="Q15" s="799" t="s">
        <v>507</v>
      </c>
      <c r="R15" s="799" t="s">
        <v>508</v>
      </c>
    </row>
    <row r="16" spans="1:19" ht="86.25" customHeight="1" x14ac:dyDescent="0.35">
      <c r="A16" s="978"/>
      <c r="B16" s="978"/>
      <c r="C16" s="978"/>
      <c r="D16" s="978"/>
      <c r="E16" s="978"/>
      <c r="F16" s="978"/>
      <c r="G16" s="356" t="s">
        <v>1253</v>
      </c>
      <c r="H16" s="168" t="s">
        <v>1254</v>
      </c>
      <c r="I16" s="168">
        <v>1</v>
      </c>
      <c r="J16" s="978"/>
      <c r="K16" s="978"/>
      <c r="L16" s="978"/>
      <c r="M16" s="985"/>
      <c r="N16" s="983"/>
      <c r="O16" s="985"/>
      <c r="P16" s="978"/>
      <c r="Q16" s="978"/>
      <c r="R16" s="978"/>
    </row>
    <row r="17" spans="1:19" ht="36.75" customHeight="1" x14ac:dyDescent="0.35">
      <c r="A17" s="979" t="s">
        <v>1255</v>
      </c>
      <c r="B17" s="980"/>
      <c r="C17" s="980"/>
      <c r="D17" s="980"/>
      <c r="E17" s="980"/>
      <c r="F17" s="980"/>
      <c r="G17" s="980"/>
      <c r="H17" s="980"/>
      <c r="I17" s="980"/>
      <c r="J17" s="980"/>
      <c r="K17" s="980"/>
      <c r="L17" s="980"/>
      <c r="M17" s="980"/>
      <c r="N17" s="980"/>
      <c r="O17" s="980"/>
      <c r="P17" s="980"/>
      <c r="Q17" s="980"/>
      <c r="R17" s="981"/>
    </row>
    <row r="18" spans="1:19" ht="181.5" customHeight="1" x14ac:dyDescent="0.35">
      <c r="A18" s="346">
        <v>5</v>
      </c>
      <c r="B18" s="346">
        <v>1</v>
      </c>
      <c r="C18" s="346">
        <v>4</v>
      </c>
      <c r="D18" s="346">
        <v>2</v>
      </c>
      <c r="E18" s="346" t="s">
        <v>518</v>
      </c>
      <c r="F18" s="346" t="s">
        <v>519</v>
      </c>
      <c r="G18" s="346" t="s">
        <v>32</v>
      </c>
      <c r="H18" s="346" t="s">
        <v>512</v>
      </c>
      <c r="I18" s="346">
        <v>50</v>
      </c>
      <c r="J18" s="346" t="s">
        <v>1042</v>
      </c>
      <c r="K18" s="346" t="s">
        <v>35</v>
      </c>
      <c r="L18" s="346"/>
      <c r="M18" s="351">
        <v>9260.49</v>
      </c>
      <c r="N18" s="357"/>
      <c r="O18" s="351">
        <f t="shared" si="0"/>
        <v>9260.49</v>
      </c>
      <c r="P18" s="346"/>
      <c r="Q18" s="346" t="s">
        <v>507</v>
      </c>
      <c r="R18" s="346" t="s">
        <v>508</v>
      </c>
      <c r="S18" s="85"/>
    </row>
    <row r="19" spans="1:19" ht="84" customHeight="1" x14ac:dyDescent="0.35">
      <c r="A19" s="799">
        <v>5</v>
      </c>
      <c r="B19" s="799">
        <v>1</v>
      </c>
      <c r="C19" s="799">
        <v>4</v>
      </c>
      <c r="D19" s="799">
        <v>2</v>
      </c>
      <c r="E19" s="799" t="s">
        <v>518</v>
      </c>
      <c r="F19" s="799" t="s">
        <v>519</v>
      </c>
      <c r="G19" s="354" t="s">
        <v>1256</v>
      </c>
      <c r="H19" s="354" t="s">
        <v>512</v>
      </c>
      <c r="I19" s="354">
        <v>50</v>
      </c>
      <c r="J19" s="799" t="s">
        <v>1042</v>
      </c>
      <c r="K19" s="799" t="s">
        <v>35</v>
      </c>
      <c r="L19" s="799"/>
      <c r="M19" s="984">
        <v>9260.49</v>
      </c>
      <c r="N19" s="982"/>
      <c r="O19" s="984">
        <f t="shared" si="0"/>
        <v>9260.49</v>
      </c>
      <c r="P19" s="799"/>
      <c r="Q19" s="799" t="s">
        <v>507</v>
      </c>
      <c r="R19" s="799" t="s">
        <v>508</v>
      </c>
      <c r="S19" s="85"/>
    </row>
    <row r="20" spans="1:19" ht="73.5" customHeight="1" x14ac:dyDescent="0.35">
      <c r="A20" s="978"/>
      <c r="B20" s="978"/>
      <c r="C20" s="978"/>
      <c r="D20" s="978"/>
      <c r="E20" s="978"/>
      <c r="F20" s="978"/>
      <c r="G20" s="356" t="s">
        <v>1253</v>
      </c>
      <c r="H20" s="168" t="s">
        <v>1254</v>
      </c>
      <c r="I20" s="168">
        <v>1</v>
      </c>
      <c r="J20" s="978"/>
      <c r="K20" s="978"/>
      <c r="L20" s="978"/>
      <c r="M20" s="985"/>
      <c r="N20" s="983"/>
      <c r="O20" s="985"/>
      <c r="P20" s="978"/>
      <c r="Q20" s="978"/>
      <c r="R20" s="978"/>
      <c r="S20" s="85"/>
    </row>
    <row r="21" spans="1:19" ht="36" customHeight="1" x14ac:dyDescent="0.35">
      <c r="A21" s="979" t="s">
        <v>1255</v>
      </c>
      <c r="B21" s="980"/>
      <c r="C21" s="980"/>
      <c r="D21" s="980"/>
      <c r="E21" s="980"/>
      <c r="F21" s="980"/>
      <c r="G21" s="980"/>
      <c r="H21" s="980"/>
      <c r="I21" s="980"/>
      <c r="J21" s="980"/>
      <c r="K21" s="980"/>
      <c r="L21" s="980"/>
      <c r="M21" s="980"/>
      <c r="N21" s="980"/>
      <c r="O21" s="980"/>
      <c r="P21" s="980"/>
      <c r="Q21" s="980"/>
      <c r="R21" s="981"/>
      <c r="S21" s="85"/>
    </row>
    <row r="22" spans="1:19" ht="144" customHeight="1" x14ac:dyDescent="0.35">
      <c r="A22" s="346">
        <v>6</v>
      </c>
      <c r="B22" s="346">
        <v>1</v>
      </c>
      <c r="C22" s="346">
        <v>4</v>
      </c>
      <c r="D22" s="346">
        <v>2</v>
      </c>
      <c r="E22" s="346" t="s">
        <v>520</v>
      </c>
      <c r="F22" s="346" t="s">
        <v>521</v>
      </c>
      <c r="G22" s="346" t="s">
        <v>32</v>
      </c>
      <c r="H22" s="346" t="s">
        <v>512</v>
      </c>
      <c r="I22" s="346">
        <v>50</v>
      </c>
      <c r="J22" s="346" t="s">
        <v>522</v>
      </c>
      <c r="K22" s="346" t="s">
        <v>35</v>
      </c>
      <c r="L22" s="346"/>
      <c r="M22" s="358">
        <v>10006.06</v>
      </c>
      <c r="N22" s="346"/>
      <c r="O22" s="358">
        <f t="shared" si="0"/>
        <v>10006.06</v>
      </c>
      <c r="P22" s="346"/>
      <c r="Q22" s="346" t="s">
        <v>507</v>
      </c>
      <c r="R22" s="346" t="s">
        <v>508</v>
      </c>
      <c r="S22" s="85"/>
    </row>
    <row r="23" spans="1:19" ht="56.25" customHeight="1" x14ac:dyDescent="0.35">
      <c r="A23" s="799">
        <v>6</v>
      </c>
      <c r="B23" s="799">
        <v>1</v>
      </c>
      <c r="C23" s="799">
        <v>4</v>
      </c>
      <c r="D23" s="799">
        <v>2</v>
      </c>
      <c r="E23" s="799" t="s">
        <v>520</v>
      </c>
      <c r="F23" s="799" t="s">
        <v>521</v>
      </c>
      <c r="G23" s="354" t="s">
        <v>1252</v>
      </c>
      <c r="H23" s="354" t="s">
        <v>512</v>
      </c>
      <c r="I23" s="354">
        <v>50</v>
      </c>
      <c r="J23" s="799" t="s">
        <v>522</v>
      </c>
      <c r="K23" s="799" t="s">
        <v>35</v>
      </c>
      <c r="L23" s="799"/>
      <c r="M23" s="976">
        <v>10006.06</v>
      </c>
      <c r="N23" s="799"/>
      <c r="O23" s="976">
        <f t="shared" si="0"/>
        <v>10006.06</v>
      </c>
      <c r="P23" s="799"/>
      <c r="Q23" s="799" t="s">
        <v>507</v>
      </c>
      <c r="R23" s="799" t="s">
        <v>508</v>
      </c>
      <c r="S23" s="85"/>
    </row>
    <row r="24" spans="1:19" ht="66.75" customHeight="1" x14ac:dyDescent="0.35">
      <c r="A24" s="978"/>
      <c r="B24" s="978"/>
      <c r="C24" s="978"/>
      <c r="D24" s="978"/>
      <c r="E24" s="978"/>
      <c r="F24" s="978"/>
      <c r="G24" s="356" t="s">
        <v>1253</v>
      </c>
      <c r="H24" s="168" t="s">
        <v>1254</v>
      </c>
      <c r="I24" s="168">
        <v>1</v>
      </c>
      <c r="J24" s="978"/>
      <c r="K24" s="978"/>
      <c r="L24" s="978"/>
      <c r="M24" s="977"/>
      <c r="N24" s="978"/>
      <c r="O24" s="977"/>
      <c r="P24" s="978"/>
      <c r="Q24" s="978"/>
      <c r="R24" s="978"/>
      <c r="S24" s="85"/>
    </row>
    <row r="25" spans="1:19" ht="34.5" customHeight="1" x14ac:dyDescent="0.35">
      <c r="A25" s="979" t="s">
        <v>1255</v>
      </c>
      <c r="B25" s="980"/>
      <c r="C25" s="980"/>
      <c r="D25" s="980"/>
      <c r="E25" s="980"/>
      <c r="F25" s="980"/>
      <c r="G25" s="980"/>
      <c r="H25" s="980"/>
      <c r="I25" s="980"/>
      <c r="J25" s="980"/>
      <c r="K25" s="980"/>
      <c r="L25" s="980"/>
      <c r="M25" s="980"/>
      <c r="N25" s="980"/>
      <c r="O25" s="980"/>
      <c r="P25" s="980"/>
      <c r="Q25" s="980"/>
      <c r="R25" s="981"/>
      <c r="S25" s="85"/>
    </row>
    <row r="26" spans="1:19" ht="95.25" customHeight="1" x14ac:dyDescent="0.35">
      <c r="A26" s="346">
        <v>7</v>
      </c>
      <c r="B26" s="346">
        <v>1</v>
      </c>
      <c r="C26" s="346">
        <v>4</v>
      </c>
      <c r="D26" s="346">
        <v>2</v>
      </c>
      <c r="E26" s="346" t="s">
        <v>523</v>
      </c>
      <c r="F26" s="346" t="s">
        <v>524</v>
      </c>
      <c r="G26" s="346" t="s">
        <v>32</v>
      </c>
      <c r="H26" s="346" t="s">
        <v>512</v>
      </c>
      <c r="I26" s="346">
        <v>50</v>
      </c>
      <c r="J26" s="346" t="s">
        <v>525</v>
      </c>
      <c r="K26" s="346" t="s">
        <v>35</v>
      </c>
      <c r="L26" s="346"/>
      <c r="M26" s="351">
        <v>9596.86</v>
      </c>
      <c r="N26" s="346"/>
      <c r="O26" s="351">
        <f t="shared" si="0"/>
        <v>9596.86</v>
      </c>
      <c r="P26" s="346"/>
      <c r="Q26" s="346" t="s">
        <v>507</v>
      </c>
      <c r="R26" s="346" t="s">
        <v>508</v>
      </c>
      <c r="S26" s="85"/>
    </row>
    <row r="27" spans="1:19" ht="42.75" customHeight="1" x14ac:dyDescent="0.35">
      <c r="A27" s="799">
        <v>7</v>
      </c>
      <c r="B27" s="799">
        <v>1</v>
      </c>
      <c r="C27" s="799">
        <v>4</v>
      </c>
      <c r="D27" s="799">
        <v>2</v>
      </c>
      <c r="E27" s="799" t="s">
        <v>523</v>
      </c>
      <c r="F27" s="799" t="s">
        <v>524</v>
      </c>
      <c r="G27" s="354" t="s">
        <v>1252</v>
      </c>
      <c r="H27" s="354" t="s">
        <v>512</v>
      </c>
      <c r="I27" s="354">
        <v>50</v>
      </c>
      <c r="J27" s="799" t="s">
        <v>525</v>
      </c>
      <c r="K27" s="799" t="s">
        <v>35</v>
      </c>
      <c r="L27" s="799"/>
      <c r="M27" s="984">
        <v>9596.86</v>
      </c>
      <c r="N27" s="799"/>
      <c r="O27" s="984">
        <f t="shared" si="0"/>
        <v>9596.86</v>
      </c>
      <c r="P27" s="799"/>
      <c r="Q27" s="799" t="s">
        <v>507</v>
      </c>
      <c r="R27" s="799" t="s">
        <v>508</v>
      </c>
      <c r="S27" s="85"/>
    </row>
    <row r="28" spans="1:19" ht="43.5" customHeight="1" x14ac:dyDescent="0.35">
      <c r="A28" s="978"/>
      <c r="B28" s="978"/>
      <c r="C28" s="978"/>
      <c r="D28" s="978"/>
      <c r="E28" s="978"/>
      <c r="F28" s="978"/>
      <c r="G28" s="356" t="s">
        <v>1253</v>
      </c>
      <c r="H28" s="168" t="s">
        <v>1254</v>
      </c>
      <c r="I28" s="168">
        <v>1</v>
      </c>
      <c r="J28" s="978"/>
      <c r="K28" s="978"/>
      <c r="L28" s="978"/>
      <c r="M28" s="985"/>
      <c r="N28" s="978"/>
      <c r="O28" s="985"/>
      <c r="P28" s="978"/>
      <c r="Q28" s="978"/>
      <c r="R28" s="978"/>
      <c r="S28" s="85"/>
    </row>
    <row r="29" spans="1:19" ht="38.25" customHeight="1" x14ac:dyDescent="0.35">
      <c r="A29" s="979" t="s">
        <v>1255</v>
      </c>
      <c r="B29" s="980"/>
      <c r="C29" s="980"/>
      <c r="D29" s="980"/>
      <c r="E29" s="980"/>
      <c r="F29" s="980"/>
      <c r="G29" s="980"/>
      <c r="H29" s="980"/>
      <c r="I29" s="980"/>
      <c r="J29" s="980"/>
      <c r="K29" s="980"/>
      <c r="L29" s="980"/>
      <c r="M29" s="980"/>
      <c r="N29" s="980"/>
      <c r="O29" s="980"/>
      <c r="P29" s="980"/>
      <c r="Q29" s="980"/>
      <c r="R29" s="981"/>
      <c r="S29" s="85"/>
    </row>
    <row r="30" spans="1:19" ht="75.75" customHeight="1" x14ac:dyDescent="0.35">
      <c r="A30" s="346">
        <v>8</v>
      </c>
      <c r="B30" s="346">
        <v>1</v>
      </c>
      <c r="C30" s="346">
        <v>4</v>
      </c>
      <c r="D30" s="346">
        <v>2</v>
      </c>
      <c r="E30" s="346" t="s">
        <v>526</v>
      </c>
      <c r="F30" s="346" t="s">
        <v>1043</v>
      </c>
      <c r="G30" s="346" t="s">
        <v>32</v>
      </c>
      <c r="H30" s="346" t="s">
        <v>512</v>
      </c>
      <c r="I30" s="346">
        <v>60</v>
      </c>
      <c r="J30" s="346" t="s">
        <v>527</v>
      </c>
      <c r="K30" s="346" t="s">
        <v>35</v>
      </c>
      <c r="L30" s="346"/>
      <c r="M30" s="358">
        <v>9780</v>
      </c>
      <c r="N30" s="346"/>
      <c r="O30" s="358">
        <f t="shared" si="0"/>
        <v>9780</v>
      </c>
      <c r="P30" s="346"/>
      <c r="Q30" s="346" t="s">
        <v>507</v>
      </c>
      <c r="R30" s="346" t="s">
        <v>508</v>
      </c>
      <c r="S30" s="85"/>
    </row>
    <row r="31" spans="1:19" ht="46.5" customHeight="1" x14ac:dyDescent="0.35">
      <c r="A31" s="799">
        <v>8</v>
      </c>
      <c r="B31" s="799">
        <v>1</v>
      </c>
      <c r="C31" s="799">
        <v>4</v>
      </c>
      <c r="D31" s="799">
        <v>2</v>
      </c>
      <c r="E31" s="799" t="s">
        <v>526</v>
      </c>
      <c r="F31" s="799" t="s">
        <v>1043</v>
      </c>
      <c r="G31" s="354" t="s">
        <v>1252</v>
      </c>
      <c r="H31" s="354" t="s">
        <v>512</v>
      </c>
      <c r="I31" s="354">
        <v>60</v>
      </c>
      <c r="J31" s="799" t="s">
        <v>527</v>
      </c>
      <c r="K31" s="799" t="s">
        <v>35</v>
      </c>
      <c r="L31" s="799"/>
      <c r="M31" s="976">
        <v>9780</v>
      </c>
      <c r="N31" s="799"/>
      <c r="O31" s="976">
        <f t="shared" si="0"/>
        <v>9780</v>
      </c>
      <c r="P31" s="799"/>
      <c r="Q31" s="799" t="s">
        <v>507</v>
      </c>
      <c r="R31" s="799" t="s">
        <v>508</v>
      </c>
      <c r="S31" s="85"/>
    </row>
    <row r="32" spans="1:19" ht="53.25" customHeight="1" x14ac:dyDescent="0.35">
      <c r="A32" s="978"/>
      <c r="B32" s="978"/>
      <c r="C32" s="978"/>
      <c r="D32" s="978"/>
      <c r="E32" s="978"/>
      <c r="F32" s="978"/>
      <c r="G32" s="356" t="s">
        <v>1253</v>
      </c>
      <c r="H32" s="168" t="s">
        <v>1254</v>
      </c>
      <c r="I32" s="168">
        <v>1</v>
      </c>
      <c r="J32" s="978"/>
      <c r="K32" s="978"/>
      <c r="L32" s="978"/>
      <c r="M32" s="977"/>
      <c r="N32" s="978"/>
      <c r="O32" s="977"/>
      <c r="P32" s="978"/>
      <c r="Q32" s="978"/>
      <c r="R32" s="978"/>
      <c r="S32" s="85"/>
    </row>
    <row r="33" spans="1:19" ht="33" customHeight="1" x14ac:dyDescent="0.35">
      <c r="A33" s="979" t="s">
        <v>1255</v>
      </c>
      <c r="B33" s="980"/>
      <c r="C33" s="980"/>
      <c r="D33" s="980"/>
      <c r="E33" s="980"/>
      <c r="F33" s="980"/>
      <c r="G33" s="980"/>
      <c r="H33" s="980"/>
      <c r="I33" s="980"/>
      <c r="J33" s="980"/>
      <c r="K33" s="980"/>
      <c r="L33" s="980"/>
      <c r="M33" s="980"/>
      <c r="N33" s="980"/>
      <c r="O33" s="980"/>
      <c r="P33" s="980"/>
      <c r="Q33" s="980"/>
      <c r="R33" s="981"/>
      <c r="S33" s="85"/>
    </row>
    <row r="34" spans="1:19" ht="75.75" customHeight="1" x14ac:dyDescent="0.35">
      <c r="A34" s="346">
        <v>9</v>
      </c>
      <c r="B34" s="346">
        <v>1</v>
      </c>
      <c r="C34" s="346">
        <v>4</v>
      </c>
      <c r="D34" s="346">
        <v>2</v>
      </c>
      <c r="E34" s="346" t="s">
        <v>528</v>
      </c>
      <c r="F34" s="346" t="s">
        <v>529</v>
      </c>
      <c r="G34" s="346" t="s">
        <v>32</v>
      </c>
      <c r="H34" s="346" t="s">
        <v>512</v>
      </c>
      <c r="I34" s="346">
        <v>50</v>
      </c>
      <c r="J34" s="346" t="s">
        <v>530</v>
      </c>
      <c r="K34" s="346" t="s">
        <v>35</v>
      </c>
      <c r="L34" s="346"/>
      <c r="M34" s="358">
        <v>7217.74</v>
      </c>
      <c r="N34" s="346"/>
      <c r="O34" s="358">
        <f t="shared" si="0"/>
        <v>7217.74</v>
      </c>
      <c r="P34" s="346"/>
      <c r="Q34" s="346" t="s">
        <v>507</v>
      </c>
      <c r="R34" s="346" t="s">
        <v>508</v>
      </c>
      <c r="S34" s="85"/>
    </row>
    <row r="35" spans="1:19" ht="74.25" customHeight="1" x14ac:dyDescent="0.35">
      <c r="A35" s="346">
        <v>10</v>
      </c>
      <c r="B35" s="346">
        <v>1</v>
      </c>
      <c r="C35" s="346">
        <v>4</v>
      </c>
      <c r="D35" s="346">
        <v>2</v>
      </c>
      <c r="E35" s="346" t="s">
        <v>531</v>
      </c>
      <c r="F35" s="346" t="s">
        <v>532</v>
      </c>
      <c r="G35" s="346" t="s">
        <v>32</v>
      </c>
      <c r="H35" s="346" t="s">
        <v>512</v>
      </c>
      <c r="I35" s="346">
        <v>50</v>
      </c>
      <c r="J35" s="346" t="s">
        <v>533</v>
      </c>
      <c r="K35" s="346" t="s">
        <v>43</v>
      </c>
      <c r="L35" s="346"/>
      <c r="M35" s="358">
        <v>6940</v>
      </c>
      <c r="N35" s="346"/>
      <c r="O35" s="358">
        <f t="shared" si="0"/>
        <v>6940</v>
      </c>
      <c r="P35" s="346"/>
      <c r="Q35" s="346" t="s">
        <v>507</v>
      </c>
      <c r="R35" s="346" t="s">
        <v>508</v>
      </c>
      <c r="S35" s="85"/>
    </row>
    <row r="36" spans="1:19" ht="67.5" customHeight="1" x14ac:dyDescent="0.35">
      <c r="A36" s="1007">
        <v>11</v>
      </c>
      <c r="B36" s="1007">
        <v>1</v>
      </c>
      <c r="C36" s="1007">
        <v>4</v>
      </c>
      <c r="D36" s="1007">
        <v>2</v>
      </c>
      <c r="E36" s="975" t="s">
        <v>535</v>
      </c>
      <c r="F36" s="975" t="s">
        <v>536</v>
      </c>
      <c r="G36" s="975" t="s">
        <v>44</v>
      </c>
      <c r="H36" s="346" t="s">
        <v>537</v>
      </c>
      <c r="I36" s="346">
        <v>4</v>
      </c>
      <c r="J36" s="975" t="s">
        <v>301</v>
      </c>
      <c r="K36" s="1007" t="s">
        <v>43</v>
      </c>
      <c r="L36" s="990"/>
      <c r="M36" s="996">
        <v>34430.6</v>
      </c>
      <c r="N36" s="990"/>
      <c r="O36" s="996">
        <f t="shared" si="0"/>
        <v>34430.6</v>
      </c>
      <c r="P36" s="990"/>
      <c r="Q36" s="975" t="s">
        <v>507</v>
      </c>
      <c r="R36" s="975" t="s">
        <v>508</v>
      </c>
      <c r="S36" s="85"/>
    </row>
    <row r="37" spans="1:19" ht="79.5" customHeight="1" x14ac:dyDescent="0.35">
      <c r="A37" s="1007"/>
      <c r="B37" s="1007"/>
      <c r="C37" s="1007"/>
      <c r="D37" s="1007"/>
      <c r="E37" s="975"/>
      <c r="F37" s="975"/>
      <c r="G37" s="975"/>
      <c r="H37" s="346" t="s">
        <v>512</v>
      </c>
      <c r="I37" s="346">
        <v>120</v>
      </c>
      <c r="J37" s="975"/>
      <c r="K37" s="1007"/>
      <c r="L37" s="990"/>
      <c r="M37" s="996"/>
      <c r="N37" s="990"/>
      <c r="O37" s="996"/>
      <c r="P37" s="990"/>
      <c r="Q37" s="975"/>
      <c r="R37" s="975"/>
      <c r="S37" s="85"/>
    </row>
    <row r="38" spans="1:19" ht="69.75" customHeight="1" x14ac:dyDescent="0.35">
      <c r="A38" s="1007"/>
      <c r="B38" s="1007"/>
      <c r="C38" s="1007"/>
      <c r="D38" s="1007"/>
      <c r="E38" s="975"/>
      <c r="F38" s="975"/>
      <c r="G38" s="346" t="s">
        <v>354</v>
      </c>
      <c r="H38" s="346" t="s">
        <v>41</v>
      </c>
      <c r="I38" s="346">
        <v>1</v>
      </c>
      <c r="J38" s="975"/>
      <c r="K38" s="1007"/>
      <c r="L38" s="990"/>
      <c r="M38" s="996"/>
      <c r="N38" s="990"/>
      <c r="O38" s="996"/>
      <c r="P38" s="990"/>
      <c r="Q38" s="975"/>
      <c r="R38" s="975"/>
      <c r="S38" s="85"/>
    </row>
    <row r="39" spans="1:19" ht="57" customHeight="1" x14ac:dyDescent="0.35">
      <c r="A39" s="992">
        <v>11</v>
      </c>
      <c r="B39" s="992">
        <v>1</v>
      </c>
      <c r="C39" s="992">
        <v>4</v>
      </c>
      <c r="D39" s="992">
        <v>2</v>
      </c>
      <c r="E39" s="993" t="s">
        <v>535</v>
      </c>
      <c r="F39" s="993" t="s">
        <v>536</v>
      </c>
      <c r="G39" s="994" t="s">
        <v>44</v>
      </c>
      <c r="H39" s="356" t="s">
        <v>537</v>
      </c>
      <c r="I39" s="356">
        <v>94</v>
      </c>
      <c r="J39" s="993" t="s">
        <v>301</v>
      </c>
      <c r="K39" s="992" t="s">
        <v>43</v>
      </c>
      <c r="L39" s="987" t="s">
        <v>31</v>
      </c>
      <c r="M39" s="988">
        <v>34430.6</v>
      </c>
      <c r="N39" s="989">
        <v>550000</v>
      </c>
      <c r="O39" s="988">
        <f t="shared" ref="O39" si="1">M39</f>
        <v>34430.6</v>
      </c>
      <c r="P39" s="989">
        <v>550000</v>
      </c>
      <c r="Q39" s="993" t="s">
        <v>507</v>
      </c>
      <c r="R39" s="993" t="s">
        <v>508</v>
      </c>
      <c r="S39" s="85"/>
    </row>
    <row r="40" spans="1:19" ht="54.75" customHeight="1" x14ac:dyDescent="0.35">
      <c r="A40" s="992"/>
      <c r="B40" s="992"/>
      <c r="C40" s="992"/>
      <c r="D40" s="992"/>
      <c r="E40" s="993"/>
      <c r="F40" s="993"/>
      <c r="G40" s="994"/>
      <c r="H40" s="356" t="s">
        <v>512</v>
      </c>
      <c r="I40" s="356">
        <v>1920</v>
      </c>
      <c r="J40" s="993"/>
      <c r="K40" s="992"/>
      <c r="L40" s="987"/>
      <c r="M40" s="988"/>
      <c r="N40" s="989"/>
      <c r="O40" s="988"/>
      <c r="P40" s="989"/>
      <c r="Q40" s="993"/>
      <c r="R40" s="993"/>
      <c r="S40" s="85"/>
    </row>
    <row r="41" spans="1:19" ht="54.75" customHeight="1" x14ac:dyDescent="0.35">
      <c r="A41" s="992"/>
      <c r="B41" s="992"/>
      <c r="C41" s="992"/>
      <c r="D41" s="992"/>
      <c r="E41" s="993"/>
      <c r="F41" s="993"/>
      <c r="G41" s="356" t="s">
        <v>32</v>
      </c>
      <c r="H41" s="356" t="s">
        <v>512</v>
      </c>
      <c r="I41" s="356">
        <v>100</v>
      </c>
      <c r="J41" s="993"/>
      <c r="K41" s="992"/>
      <c r="L41" s="987"/>
      <c r="M41" s="988"/>
      <c r="N41" s="989"/>
      <c r="O41" s="988"/>
      <c r="P41" s="989"/>
      <c r="Q41" s="993"/>
      <c r="R41" s="993"/>
      <c r="S41" s="85"/>
    </row>
    <row r="42" spans="1:19" ht="58.5" customHeight="1" x14ac:dyDescent="0.35">
      <c r="A42" s="992"/>
      <c r="B42" s="992"/>
      <c r="C42" s="992"/>
      <c r="D42" s="992"/>
      <c r="E42" s="993"/>
      <c r="F42" s="993"/>
      <c r="G42" s="354" t="s">
        <v>354</v>
      </c>
      <c r="H42" s="354" t="s">
        <v>41</v>
      </c>
      <c r="I42" s="354">
        <v>1</v>
      </c>
      <c r="J42" s="993"/>
      <c r="K42" s="992"/>
      <c r="L42" s="987"/>
      <c r="M42" s="988"/>
      <c r="N42" s="989"/>
      <c r="O42" s="988"/>
      <c r="P42" s="989"/>
      <c r="Q42" s="993"/>
      <c r="R42" s="993"/>
      <c r="S42" s="85"/>
    </row>
    <row r="43" spans="1:19" ht="74.25" customHeight="1" x14ac:dyDescent="0.35">
      <c r="A43" s="979" t="s">
        <v>1257</v>
      </c>
      <c r="B43" s="980"/>
      <c r="C43" s="980"/>
      <c r="D43" s="980"/>
      <c r="E43" s="980"/>
      <c r="F43" s="980"/>
      <c r="G43" s="980"/>
      <c r="H43" s="980"/>
      <c r="I43" s="980"/>
      <c r="J43" s="980"/>
      <c r="K43" s="980"/>
      <c r="L43" s="980"/>
      <c r="M43" s="980"/>
      <c r="N43" s="980"/>
      <c r="O43" s="980"/>
      <c r="P43" s="980"/>
      <c r="Q43" s="980"/>
      <c r="R43" s="981"/>
      <c r="S43" s="85"/>
    </row>
    <row r="44" spans="1:19" ht="111.75" customHeight="1" x14ac:dyDescent="0.35">
      <c r="A44" s="975">
        <v>12</v>
      </c>
      <c r="B44" s="975">
        <v>1</v>
      </c>
      <c r="C44" s="975">
        <v>4</v>
      </c>
      <c r="D44" s="975">
        <v>2</v>
      </c>
      <c r="E44" s="975" t="s">
        <v>538</v>
      </c>
      <c r="F44" s="975" t="s">
        <v>1044</v>
      </c>
      <c r="G44" s="359" t="s">
        <v>32</v>
      </c>
      <c r="H44" s="360" t="s">
        <v>512</v>
      </c>
      <c r="I44" s="361">
        <v>60</v>
      </c>
      <c r="J44" s="975" t="s">
        <v>539</v>
      </c>
      <c r="K44" s="975" t="s">
        <v>43</v>
      </c>
      <c r="L44" s="990"/>
      <c r="M44" s="991">
        <v>13200</v>
      </c>
      <c r="N44" s="990"/>
      <c r="O44" s="991">
        <f>M44</f>
        <v>13200</v>
      </c>
      <c r="P44" s="990"/>
      <c r="Q44" s="975" t="s">
        <v>507</v>
      </c>
      <c r="R44" s="975" t="s">
        <v>508</v>
      </c>
      <c r="S44" s="85"/>
    </row>
    <row r="45" spans="1:19" ht="87" customHeight="1" x14ac:dyDescent="0.35">
      <c r="A45" s="975"/>
      <c r="B45" s="975"/>
      <c r="C45" s="975"/>
      <c r="D45" s="975"/>
      <c r="E45" s="975"/>
      <c r="F45" s="975"/>
      <c r="G45" s="362" t="s">
        <v>453</v>
      </c>
      <c r="H45" s="346" t="s">
        <v>453</v>
      </c>
      <c r="I45" s="363">
        <v>1</v>
      </c>
      <c r="J45" s="975"/>
      <c r="K45" s="975"/>
      <c r="L45" s="990"/>
      <c r="M45" s="991"/>
      <c r="N45" s="990"/>
      <c r="O45" s="991"/>
      <c r="P45" s="990"/>
      <c r="Q45" s="975"/>
      <c r="R45" s="975"/>
      <c r="S45" s="85"/>
    </row>
    <row r="46" spans="1:19" ht="78" customHeight="1" x14ac:dyDescent="0.35">
      <c r="A46" s="346">
        <v>13</v>
      </c>
      <c r="B46" s="346">
        <v>1</v>
      </c>
      <c r="C46" s="346">
        <v>4</v>
      </c>
      <c r="D46" s="346">
        <v>2</v>
      </c>
      <c r="E46" s="346" t="s">
        <v>540</v>
      </c>
      <c r="F46" s="346" t="s">
        <v>541</v>
      </c>
      <c r="G46" s="346" t="s">
        <v>32</v>
      </c>
      <c r="H46" s="346" t="s">
        <v>512</v>
      </c>
      <c r="I46" s="346">
        <v>50</v>
      </c>
      <c r="J46" s="346" t="s">
        <v>542</v>
      </c>
      <c r="K46" s="346" t="s">
        <v>35</v>
      </c>
      <c r="L46" s="346"/>
      <c r="M46" s="358">
        <v>5662.5</v>
      </c>
      <c r="N46" s="346"/>
      <c r="O46" s="358">
        <f t="shared" ref="O46:O64" si="2">M46</f>
        <v>5662.5</v>
      </c>
      <c r="P46" s="346"/>
      <c r="Q46" s="346" t="s">
        <v>507</v>
      </c>
      <c r="R46" s="346" t="s">
        <v>508</v>
      </c>
      <c r="S46" s="85"/>
    </row>
    <row r="47" spans="1:19" ht="43.5" customHeight="1" x14ac:dyDescent="0.35">
      <c r="A47" s="799">
        <v>13</v>
      </c>
      <c r="B47" s="799">
        <v>1</v>
      </c>
      <c r="C47" s="799">
        <v>4</v>
      </c>
      <c r="D47" s="799">
        <v>2</v>
      </c>
      <c r="E47" s="799" t="s">
        <v>540</v>
      </c>
      <c r="F47" s="799" t="s">
        <v>541</v>
      </c>
      <c r="G47" s="354" t="s">
        <v>1256</v>
      </c>
      <c r="H47" s="354" t="s">
        <v>512</v>
      </c>
      <c r="I47" s="354">
        <v>50</v>
      </c>
      <c r="J47" s="799" t="s">
        <v>1258</v>
      </c>
      <c r="K47" s="799" t="s">
        <v>35</v>
      </c>
      <c r="L47" s="799"/>
      <c r="M47" s="976">
        <v>5662.5</v>
      </c>
      <c r="N47" s="799"/>
      <c r="O47" s="976">
        <f t="shared" si="2"/>
        <v>5662.5</v>
      </c>
      <c r="P47" s="799"/>
      <c r="Q47" s="799" t="s">
        <v>507</v>
      </c>
      <c r="R47" s="799" t="s">
        <v>508</v>
      </c>
      <c r="S47" s="85"/>
    </row>
    <row r="48" spans="1:19" ht="37.5" customHeight="1" x14ac:dyDescent="0.35">
      <c r="A48" s="978"/>
      <c r="B48" s="978"/>
      <c r="C48" s="978"/>
      <c r="D48" s="978"/>
      <c r="E48" s="978"/>
      <c r="F48" s="978"/>
      <c r="G48" s="364" t="s">
        <v>566</v>
      </c>
      <c r="H48" s="364" t="s">
        <v>723</v>
      </c>
      <c r="I48" s="364">
        <v>1</v>
      </c>
      <c r="J48" s="978"/>
      <c r="K48" s="978"/>
      <c r="L48" s="978"/>
      <c r="M48" s="977"/>
      <c r="N48" s="978"/>
      <c r="O48" s="977"/>
      <c r="P48" s="978"/>
      <c r="Q48" s="978"/>
      <c r="R48" s="978"/>
      <c r="S48" s="85"/>
    </row>
    <row r="49" spans="1:19" ht="27" customHeight="1" x14ac:dyDescent="0.35">
      <c r="A49" s="979" t="s">
        <v>1259</v>
      </c>
      <c r="B49" s="980"/>
      <c r="C49" s="980"/>
      <c r="D49" s="980"/>
      <c r="E49" s="980"/>
      <c r="F49" s="980"/>
      <c r="G49" s="980"/>
      <c r="H49" s="980"/>
      <c r="I49" s="980"/>
      <c r="J49" s="980"/>
      <c r="K49" s="980"/>
      <c r="L49" s="980"/>
      <c r="M49" s="980"/>
      <c r="N49" s="980"/>
      <c r="O49" s="980"/>
      <c r="P49" s="980"/>
      <c r="Q49" s="980"/>
      <c r="R49" s="981"/>
      <c r="S49" s="85"/>
    </row>
    <row r="50" spans="1:19" ht="108.75" customHeight="1" x14ac:dyDescent="0.35">
      <c r="A50" s="346">
        <v>14</v>
      </c>
      <c r="B50" s="346">
        <v>1</v>
      </c>
      <c r="C50" s="346">
        <v>4</v>
      </c>
      <c r="D50" s="346">
        <v>2</v>
      </c>
      <c r="E50" s="346" t="s">
        <v>543</v>
      </c>
      <c r="F50" s="346" t="s">
        <v>544</v>
      </c>
      <c r="G50" s="346" t="s">
        <v>32</v>
      </c>
      <c r="H50" s="346" t="s">
        <v>512</v>
      </c>
      <c r="I50" s="346">
        <v>55</v>
      </c>
      <c r="J50" s="346" t="s">
        <v>527</v>
      </c>
      <c r="K50" s="346" t="s">
        <v>35</v>
      </c>
      <c r="L50" s="346"/>
      <c r="M50" s="358">
        <v>7170.9</v>
      </c>
      <c r="N50" s="346"/>
      <c r="O50" s="358">
        <f t="shared" si="2"/>
        <v>7170.9</v>
      </c>
      <c r="P50" s="346"/>
      <c r="Q50" s="346" t="s">
        <v>507</v>
      </c>
      <c r="R50" s="346" t="s">
        <v>508</v>
      </c>
      <c r="S50" s="85"/>
    </row>
    <row r="51" spans="1:19" ht="51.75" customHeight="1" x14ac:dyDescent="0.35">
      <c r="A51" s="799">
        <v>14</v>
      </c>
      <c r="B51" s="799">
        <v>1</v>
      </c>
      <c r="C51" s="799">
        <v>4</v>
      </c>
      <c r="D51" s="799">
        <v>2</v>
      </c>
      <c r="E51" s="799" t="s">
        <v>543</v>
      </c>
      <c r="F51" s="799" t="s">
        <v>544</v>
      </c>
      <c r="G51" s="354" t="s">
        <v>1252</v>
      </c>
      <c r="H51" s="354" t="s">
        <v>512</v>
      </c>
      <c r="I51" s="354">
        <v>55</v>
      </c>
      <c r="J51" s="799" t="s">
        <v>527</v>
      </c>
      <c r="K51" s="799" t="s">
        <v>35</v>
      </c>
      <c r="L51" s="799"/>
      <c r="M51" s="976">
        <v>7170.9</v>
      </c>
      <c r="N51" s="799"/>
      <c r="O51" s="976">
        <f t="shared" si="2"/>
        <v>7170.9</v>
      </c>
      <c r="P51" s="799"/>
      <c r="Q51" s="799" t="s">
        <v>507</v>
      </c>
      <c r="R51" s="799" t="s">
        <v>508</v>
      </c>
      <c r="S51" s="85"/>
    </row>
    <row r="52" spans="1:19" ht="43.5" customHeight="1" x14ac:dyDescent="0.35">
      <c r="A52" s="978"/>
      <c r="B52" s="978"/>
      <c r="C52" s="978"/>
      <c r="D52" s="978"/>
      <c r="E52" s="978"/>
      <c r="F52" s="978"/>
      <c r="G52" s="356" t="s">
        <v>1253</v>
      </c>
      <c r="H52" s="168" t="s">
        <v>1254</v>
      </c>
      <c r="I52" s="168">
        <v>1</v>
      </c>
      <c r="J52" s="978"/>
      <c r="K52" s="978"/>
      <c r="L52" s="978"/>
      <c r="M52" s="977"/>
      <c r="N52" s="978"/>
      <c r="O52" s="977"/>
      <c r="P52" s="978"/>
      <c r="Q52" s="978"/>
      <c r="R52" s="978"/>
      <c r="S52" s="85"/>
    </row>
    <row r="53" spans="1:19" ht="34.5" customHeight="1" x14ac:dyDescent="0.35">
      <c r="A53" s="979" t="s">
        <v>1255</v>
      </c>
      <c r="B53" s="980"/>
      <c r="C53" s="980"/>
      <c r="D53" s="980"/>
      <c r="E53" s="980"/>
      <c r="F53" s="980"/>
      <c r="G53" s="980"/>
      <c r="H53" s="980"/>
      <c r="I53" s="980"/>
      <c r="J53" s="980"/>
      <c r="K53" s="980"/>
      <c r="L53" s="980"/>
      <c r="M53" s="980"/>
      <c r="N53" s="980"/>
      <c r="O53" s="980"/>
      <c r="P53" s="980"/>
      <c r="Q53" s="980"/>
      <c r="R53" s="981"/>
      <c r="S53" s="85"/>
    </row>
    <row r="54" spans="1:19" ht="125.25" customHeight="1" x14ac:dyDescent="0.35">
      <c r="A54" s="346">
        <v>15</v>
      </c>
      <c r="B54" s="346">
        <v>1</v>
      </c>
      <c r="C54" s="346">
        <v>4</v>
      </c>
      <c r="D54" s="346">
        <v>2</v>
      </c>
      <c r="E54" s="346" t="s">
        <v>545</v>
      </c>
      <c r="F54" s="346" t="s">
        <v>546</v>
      </c>
      <c r="G54" s="346" t="s">
        <v>32</v>
      </c>
      <c r="H54" s="346" t="s">
        <v>512</v>
      </c>
      <c r="I54" s="346">
        <v>50</v>
      </c>
      <c r="J54" s="346" t="s">
        <v>547</v>
      </c>
      <c r="K54" s="346" t="s">
        <v>43</v>
      </c>
      <c r="L54" s="346"/>
      <c r="M54" s="351">
        <v>14978.09</v>
      </c>
      <c r="N54" s="357"/>
      <c r="O54" s="351">
        <f t="shared" si="2"/>
        <v>14978.09</v>
      </c>
      <c r="P54" s="346"/>
      <c r="Q54" s="346" t="s">
        <v>507</v>
      </c>
      <c r="R54" s="346" t="s">
        <v>508</v>
      </c>
      <c r="S54" s="85"/>
    </row>
    <row r="55" spans="1:19" ht="43.5" customHeight="1" x14ac:dyDescent="0.35">
      <c r="A55" s="799">
        <v>15</v>
      </c>
      <c r="B55" s="799">
        <v>1</v>
      </c>
      <c r="C55" s="799">
        <v>4</v>
      </c>
      <c r="D55" s="799">
        <v>2</v>
      </c>
      <c r="E55" s="799" t="s">
        <v>545</v>
      </c>
      <c r="F55" s="799" t="s">
        <v>546</v>
      </c>
      <c r="G55" s="354" t="s">
        <v>1252</v>
      </c>
      <c r="H55" s="354" t="s">
        <v>512</v>
      </c>
      <c r="I55" s="354">
        <v>50</v>
      </c>
      <c r="J55" s="799" t="s">
        <v>547</v>
      </c>
      <c r="K55" s="799" t="s">
        <v>43</v>
      </c>
      <c r="L55" s="799"/>
      <c r="M55" s="984">
        <v>14978.09</v>
      </c>
      <c r="N55" s="982"/>
      <c r="O55" s="984">
        <f t="shared" si="2"/>
        <v>14978.09</v>
      </c>
      <c r="P55" s="799"/>
      <c r="Q55" s="799" t="s">
        <v>507</v>
      </c>
      <c r="R55" s="799" t="s">
        <v>508</v>
      </c>
      <c r="S55" s="85"/>
    </row>
    <row r="56" spans="1:19" ht="79.5" customHeight="1" x14ac:dyDescent="0.35">
      <c r="A56" s="978"/>
      <c r="B56" s="978"/>
      <c r="C56" s="978"/>
      <c r="D56" s="978"/>
      <c r="E56" s="978"/>
      <c r="F56" s="978"/>
      <c r="G56" s="356" t="s">
        <v>1253</v>
      </c>
      <c r="H56" s="168" t="s">
        <v>1254</v>
      </c>
      <c r="I56" s="168">
        <v>1</v>
      </c>
      <c r="J56" s="978"/>
      <c r="K56" s="978"/>
      <c r="L56" s="978"/>
      <c r="M56" s="985"/>
      <c r="N56" s="983"/>
      <c r="O56" s="985"/>
      <c r="P56" s="978"/>
      <c r="Q56" s="978"/>
      <c r="R56" s="978"/>
      <c r="S56" s="85"/>
    </row>
    <row r="57" spans="1:19" ht="35.25" customHeight="1" x14ac:dyDescent="0.35">
      <c r="A57" s="979" t="s">
        <v>1255</v>
      </c>
      <c r="B57" s="980"/>
      <c r="C57" s="980"/>
      <c r="D57" s="980"/>
      <c r="E57" s="980"/>
      <c r="F57" s="980"/>
      <c r="G57" s="980"/>
      <c r="H57" s="980"/>
      <c r="I57" s="980"/>
      <c r="J57" s="980"/>
      <c r="K57" s="980"/>
      <c r="L57" s="980"/>
      <c r="M57" s="980"/>
      <c r="N57" s="980"/>
      <c r="O57" s="980"/>
      <c r="P57" s="980"/>
      <c r="Q57" s="980"/>
      <c r="R57" s="981"/>
      <c r="S57" s="85"/>
    </row>
    <row r="58" spans="1:19" ht="208.5" customHeight="1" x14ac:dyDescent="0.35">
      <c r="A58" s="346">
        <v>16</v>
      </c>
      <c r="B58" s="346">
        <v>1</v>
      </c>
      <c r="C58" s="346">
        <v>4</v>
      </c>
      <c r="D58" s="346">
        <v>2</v>
      </c>
      <c r="E58" s="346" t="s">
        <v>548</v>
      </c>
      <c r="F58" s="346" t="s">
        <v>549</v>
      </c>
      <c r="G58" s="346" t="s">
        <v>32</v>
      </c>
      <c r="H58" s="346" t="s">
        <v>512</v>
      </c>
      <c r="I58" s="357">
        <v>60</v>
      </c>
      <c r="J58" s="346" t="s">
        <v>550</v>
      </c>
      <c r="K58" s="346" t="s">
        <v>35</v>
      </c>
      <c r="L58" s="346"/>
      <c r="M58" s="351">
        <v>7497.6</v>
      </c>
      <c r="N58" s="357"/>
      <c r="O58" s="351">
        <f t="shared" si="2"/>
        <v>7497.6</v>
      </c>
      <c r="P58" s="346"/>
      <c r="Q58" s="346" t="s">
        <v>507</v>
      </c>
      <c r="R58" s="346" t="s">
        <v>508</v>
      </c>
      <c r="S58" s="85"/>
    </row>
    <row r="59" spans="1:19" ht="163.5" customHeight="1" x14ac:dyDescent="0.35">
      <c r="A59" s="360">
        <v>17</v>
      </c>
      <c r="B59" s="360">
        <v>1</v>
      </c>
      <c r="C59" s="360">
        <v>4</v>
      </c>
      <c r="D59" s="360">
        <v>2</v>
      </c>
      <c r="E59" s="360" t="s">
        <v>551</v>
      </c>
      <c r="F59" s="360" t="s">
        <v>552</v>
      </c>
      <c r="G59" s="360" t="s">
        <v>32</v>
      </c>
      <c r="H59" s="360" t="s">
        <v>512</v>
      </c>
      <c r="I59" s="360">
        <v>60</v>
      </c>
      <c r="J59" s="360" t="s">
        <v>553</v>
      </c>
      <c r="K59" s="360" t="s">
        <v>35</v>
      </c>
      <c r="L59" s="360"/>
      <c r="M59" s="365">
        <v>6986.42</v>
      </c>
      <c r="N59" s="360"/>
      <c r="O59" s="365">
        <f t="shared" si="2"/>
        <v>6986.42</v>
      </c>
      <c r="P59" s="360"/>
      <c r="Q59" s="360" t="s">
        <v>507</v>
      </c>
      <c r="R59" s="360" t="s">
        <v>508</v>
      </c>
      <c r="S59" s="85"/>
    </row>
    <row r="60" spans="1:19" ht="81" customHeight="1" x14ac:dyDescent="0.35">
      <c r="A60" s="588">
        <v>17</v>
      </c>
      <c r="B60" s="588">
        <v>1</v>
      </c>
      <c r="C60" s="588">
        <v>4</v>
      </c>
      <c r="D60" s="588">
        <v>2</v>
      </c>
      <c r="E60" s="588" t="s">
        <v>551</v>
      </c>
      <c r="F60" s="588" t="s">
        <v>552</v>
      </c>
      <c r="G60" s="153" t="s">
        <v>1252</v>
      </c>
      <c r="H60" s="153" t="s">
        <v>512</v>
      </c>
      <c r="I60" s="153">
        <v>60</v>
      </c>
      <c r="J60" s="588" t="s">
        <v>1260</v>
      </c>
      <c r="K60" s="588" t="s">
        <v>35</v>
      </c>
      <c r="L60" s="588"/>
      <c r="M60" s="986">
        <v>6986.42</v>
      </c>
      <c r="N60" s="588"/>
      <c r="O60" s="986">
        <f t="shared" si="2"/>
        <v>6986.42</v>
      </c>
      <c r="P60" s="588"/>
      <c r="Q60" s="588" t="s">
        <v>507</v>
      </c>
      <c r="R60" s="588" t="s">
        <v>508</v>
      </c>
      <c r="S60" s="85"/>
    </row>
    <row r="61" spans="1:19" ht="55.5" customHeight="1" x14ac:dyDescent="0.35">
      <c r="A61" s="588"/>
      <c r="B61" s="588"/>
      <c r="C61" s="588"/>
      <c r="D61" s="588"/>
      <c r="E61" s="588"/>
      <c r="F61" s="588"/>
      <c r="G61" s="168" t="s">
        <v>566</v>
      </c>
      <c r="H61" s="168" t="s">
        <v>723</v>
      </c>
      <c r="I61" s="168">
        <v>1</v>
      </c>
      <c r="J61" s="588"/>
      <c r="K61" s="588"/>
      <c r="L61" s="588"/>
      <c r="M61" s="986"/>
      <c r="N61" s="588"/>
      <c r="O61" s="986"/>
      <c r="P61" s="588"/>
      <c r="Q61" s="588"/>
      <c r="R61" s="588"/>
      <c r="S61" s="85"/>
    </row>
    <row r="62" spans="1:19" ht="55.5" customHeight="1" x14ac:dyDescent="0.35">
      <c r="A62" s="588"/>
      <c r="B62" s="588"/>
      <c r="C62" s="588"/>
      <c r="D62" s="588"/>
      <c r="E62" s="588"/>
      <c r="F62" s="588"/>
      <c r="G62" s="168" t="s">
        <v>49</v>
      </c>
      <c r="H62" s="168" t="s">
        <v>1254</v>
      </c>
      <c r="I62" s="168">
        <v>1</v>
      </c>
      <c r="J62" s="588"/>
      <c r="K62" s="588"/>
      <c r="L62" s="588"/>
      <c r="M62" s="986"/>
      <c r="N62" s="588"/>
      <c r="O62" s="986"/>
      <c r="P62" s="588"/>
      <c r="Q62" s="588"/>
      <c r="R62" s="588"/>
      <c r="S62" s="85"/>
    </row>
    <row r="63" spans="1:19" ht="30" customHeight="1" x14ac:dyDescent="0.35">
      <c r="A63" s="1013" t="s">
        <v>1261</v>
      </c>
      <c r="B63" s="1014"/>
      <c r="C63" s="1014"/>
      <c r="D63" s="1014"/>
      <c r="E63" s="1014"/>
      <c r="F63" s="1014"/>
      <c r="G63" s="1014"/>
      <c r="H63" s="1014"/>
      <c r="I63" s="1014"/>
      <c r="J63" s="1014"/>
      <c r="K63" s="1014"/>
      <c r="L63" s="1014"/>
      <c r="M63" s="1014"/>
      <c r="N63" s="1014"/>
      <c r="O63" s="1014"/>
      <c r="P63" s="1014"/>
      <c r="Q63" s="1014"/>
      <c r="R63" s="1015"/>
      <c r="S63" s="85"/>
    </row>
    <row r="64" spans="1:19" ht="129" customHeight="1" x14ac:dyDescent="0.35">
      <c r="A64" s="346">
        <v>18</v>
      </c>
      <c r="B64" s="346">
        <v>1</v>
      </c>
      <c r="C64" s="346">
        <v>4</v>
      </c>
      <c r="D64" s="346">
        <v>2</v>
      </c>
      <c r="E64" s="346" t="s">
        <v>554</v>
      </c>
      <c r="F64" s="346" t="s">
        <v>555</v>
      </c>
      <c r="G64" s="346" t="s">
        <v>32</v>
      </c>
      <c r="H64" s="346" t="s">
        <v>512</v>
      </c>
      <c r="I64" s="346">
        <v>60</v>
      </c>
      <c r="J64" s="346" t="s">
        <v>556</v>
      </c>
      <c r="K64" s="346" t="s">
        <v>35</v>
      </c>
      <c r="L64" s="346"/>
      <c r="M64" s="358">
        <v>11978.96</v>
      </c>
      <c r="N64" s="346"/>
      <c r="O64" s="358">
        <f t="shared" si="2"/>
        <v>11978.96</v>
      </c>
      <c r="P64" s="346"/>
      <c r="Q64" s="346" t="s">
        <v>507</v>
      </c>
      <c r="R64" s="346" t="s">
        <v>508</v>
      </c>
      <c r="S64" s="85"/>
    </row>
    <row r="65" spans="1:19" s="83" customFormat="1" ht="315" customHeight="1" x14ac:dyDescent="0.35">
      <c r="A65" s="346">
        <v>19</v>
      </c>
      <c r="B65" s="346">
        <v>1</v>
      </c>
      <c r="C65" s="346">
        <v>4</v>
      </c>
      <c r="D65" s="346">
        <v>5</v>
      </c>
      <c r="E65" s="346" t="s">
        <v>557</v>
      </c>
      <c r="F65" s="346" t="s">
        <v>1045</v>
      </c>
      <c r="G65" s="346" t="s">
        <v>32</v>
      </c>
      <c r="H65" s="346" t="s">
        <v>512</v>
      </c>
      <c r="I65" s="346">
        <v>160</v>
      </c>
      <c r="J65" s="346" t="s">
        <v>558</v>
      </c>
      <c r="K65" s="346"/>
      <c r="L65" s="346" t="s">
        <v>43</v>
      </c>
      <c r="M65" s="358"/>
      <c r="N65" s="378">
        <v>90000</v>
      </c>
      <c r="O65" s="358"/>
      <c r="P65" s="378">
        <v>90000</v>
      </c>
      <c r="Q65" s="346" t="s">
        <v>507</v>
      </c>
      <c r="R65" s="346" t="s">
        <v>508</v>
      </c>
      <c r="S65" s="86"/>
    </row>
    <row r="66" spans="1:19" s="83" customFormat="1" ht="315" customHeight="1" x14ac:dyDescent="0.35">
      <c r="A66" s="354">
        <v>19</v>
      </c>
      <c r="B66" s="354">
        <v>1</v>
      </c>
      <c r="C66" s="354">
        <v>4</v>
      </c>
      <c r="D66" s="354">
        <v>5</v>
      </c>
      <c r="E66" s="354" t="s">
        <v>557</v>
      </c>
      <c r="F66" s="354" t="s">
        <v>1045</v>
      </c>
      <c r="G66" s="354" t="s">
        <v>32</v>
      </c>
      <c r="H66" s="354" t="s">
        <v>512</v>
      </c>
      <c r="I66" s="356">
        <v>60</v>
      </c>
      <c r="J66" s="354" t="s">
        <v>558</v>
      </c>
      <c r="K66" s="354"/>
      <c r="L66" s="354" t="s">
        <v>43</v>
      </c>
      <c r="M66" s="379"/>
      <c r="N66" s="380">
        <v>30000</v>
      </c>
      <c r="O66" s="379"/>
      <c r="P66" s="380">
        <f>N66</f>
        <v>30000</v>
      </c>
      <c r="Q66" s="354" t="s">
        <v>507</v>
      </c>
      <c r="R66" s="354" t="s">
        <v>508</v>
      </c>
      <c r="S66" s="86"/>
    </row>
    <row r="67" spans="1:19" s="83" customFormat="1" ht="37.5" customHeight="1" x14ac:dyDescent="0.35">
      <c r="A67" s="1009" t="s">
        <v>1262</v>
      </c>
      <c r="B67" s="1010"/>
      <c r="C67" s="1010"/>
      <c r="D67" s="1010"/>
      <c r="E67" s="1010"/>
      <c r="F67" s="1010"/>
      <c r="G67" s="1010"/>
      <c r="H67" s="1010"/>
      <c r="I67" s="1010"/>
      <c r="J67" s="1010"/>
      <c r="K67" s="1010"/>
      <c r="L67" s="1010"/>
      <c r="M67" s="1010"/>
      <c r="N67" s="1010"/>
      <c r="O67" s="1010"/>
      <c r="P67" s="1010"/>
      <c r="Q67" s="1010"/>
      <c r="R67" s="1011"/>
      <c r="S67" s="86"/>
    </row>
    <row r="68" spans="1:19" ht="47.25" customHeight="1" x14ac:dyDescent="0.35">
      <c r="A68" s="1007">
        <v>20</v>
      </c>
      <c r="B68" s="1007">
        <v>1</v>
      </c>
      <c r="C68" s="1007">
        <v>4</v>
      </c>
      <c r="D68" s="1007">
        <v>2</v>
      </c>
      <c r="E68" s="1007" t="s">
        <v>559</v>
      </c>
      <c r="F68" s="975" t="s">
        <v>1046</v>
      </c>
      <c r="G68" s="1007" t="s">
        <v>453</v>
      </c>
      <c r="H68" s="348" t="s">
        <v>560</v>
      </c>
      <c r="I68" s="348">
        <v>3</v>
      </c>
      <c r="J68" s="975" t="s">
        <v>561</v>
      </c>
      <c r="K68" s="1007" t="s">
        <v>43</v>
      </c>
      <c r="L68" s="990"/>
      <c r="M68" s="1012">
        <v>14785.9</v>
      </c>
      <c r="N68" s="990"/>
      <c r="O68" s="1012">
        <f>M68</f>
        <v>14785.9</v>
      </c>
      <c r="P68" s="990"/>
      <c r="Q68" s="975" t="s">
        <v>507</v>
      </c>
      <c r="R68" s="975" t="s">
        <v>508</v>
      </c>
    </row>
    <row r="69" spans="1:19" ht="58.5" customHeight="1" x14ac:dyDescent="0.35">
      <c r="A69" s="1007"/>
      <c r="B69" s="1007"/>
      <c r="C69" s="1007"/>
      <c r="D69" s="1007"/>
      <c r="E69" s="1007"/>
      <c r="F69" s="975"/>
      <c r="G69" s="1007"/>
      <c r="H69" s="348" t="s">
        <v>562</v>
      </c>
      <c r="I69" s="348">
        <v>2</v>
      </c>
      <c r="J69" s="975"/>
      <c r="K69" s="1007"/>
      <c r="L69" s="990"/>
      <c r="M69" s="1012"/>
      <c r="N69" s="990"/>
      <c r="O69" s="1012"/>
      <c r="P69" s="990"/>
      <c r="Q69" s="975"/>
      <c r="R69" s="975"/>
      <c r="S69" s="85"/>
    </row>
    <row r="70" spans="1:19" ht="76.5" customHeight="1" x14ac:dyDescent="0.35">
      <c r="A70" s="1007"/>
      <c r="B70" s="1007"/>
      <c r="C70" s="1007"/>
      <c r="D70" s="1007"/>
      <c r="E70" s="1007"/>
      <c r="F70" s="975"/>
      <c r="G70" s="366" t="s">
        <v>1047</v>
      </c>
      <c r="H70" s="348" t="s">
        <v>50</v>
      </c>
      <c r="I70" s="348">
        <v>3000</v>
      </c>
      <c r="J70" s="975"/>
      <c r="K70" s="1007"/>
      <c r="L70" s="990"/>
      <c r="M70" s="1012"/>
      <c r="N70" s="990"/>
      <c r="O70" s="1012"/>
      <c r="P70" s="990"/>
      <c r="Q70" s="975"/>
      <c r="R70" s="975"/>
    </row>
    <row r="71" spans="1:19" ht="85.5" customHeight="1" x14ac:dyDescent="0.35">
      <c r="A71" s="1007"/>
      <c r="B71" s="1007"/>
      <c r="C71" s="1007"/>
      <c r="D71" s="1007"/>
      <c r="E71" s="1007"/>
      <c r="F71" s="975"/>
      <c r="G71" s="366" t="s">
        <v>563</v>
      </c>
      <c r="H71" s="348" t="s">
        <v>50</v>
      </c>
      <c r="I71" s="348">
        <v>5000</v>
      </c>
      <c r="J71" s="975"/>
      <c r="K71" s="1007"/>
      <c r="L71" s="990"/>
      <c r="M71" s="1012"/>
      <c r="N71" s="990"/>
      <c r="O71" s="1012"/>
      <c r="P71" s="990"/>
      <c r="Q71" s="975"/>
      <c r="R71" s="975"/>
    </row>
    <row r="72" spans="1:19" ht="152.25" customHeight="1" x14ac:dyDescent="0.35">
      <c r="A72" s="367">
        <v>21</v>
      </c>
      <c r="B72" s="367">
        <v>1</v>
      </c>
      <c r="C72" s="367">
        <v>4</v>
      </c>
      <c r="D72" s="367">
        <v>2</v>
      </c>
      <c r="E72" s="367" t="s">
        <v>564</v>
      </c>
      <c r="F72" s="360" t="s">
        <v>565</v>
      </c>
      <c r="G72" s="360" t="s">
        <v>566</v>
      </c>
      <c r="H72" s="360" t="s">
        <v>567</v>
      </c>
      <c r="I72" s="360">
        <v>10</v>
      </c>
      <c r="J72" s="360" t="s">
        <v>556</v>
      </c>
      <c r="K72" s="367" t="s">
        <v>43</v>
      </c>
      <c r="L72" s="367"/>
      <c r="M72" s="368">
        <v>156912.84</v>
      </c>
      <c r="N72" s="367"/>
      <c r="O72" s="368">
        <f>M72</f>
        <v>156912.84</v>
      </c>
      <c r="P72" s="367"/>
      <c r="Q72" s="360" t="s">
        <v>507</v>
      </c>
      <c r="R72" s="360" t="s">
        <v>508</v>
      </c>
    </row>
    <row r="73" spans="1:19" s="316" customFormat="1" ht="57" customHeight="1" x14ac:dyDescent="0.35">
      <c r="A73" s="587">
        <v>21</v>
      </c>
      <c r="B73" s="587">
        <v>1</v>
      </c>
      <c r="C73" s="587">
        <v>4</v>
      </c>
      <c r="D73" s="587">
        <v>2</v>
      </c>
      <c r="E73" s="587" t="s">
        <v>564</v>
      </c>
      <c r="F73" s="588" t="s">
        <v>565</v>
      </c>
      <c r="G73" s="153" t="s">
        <v>566</v>
      </c>
      <c r="H73" s="168" t="s">
        <v>723</v>
      </c>
      <c r="I73" s="168">
        <v>30</v>
      </c>
      <c r="J73" s="588" t="s">
        <v>556</v>
      </c>
      <c r="K73" s="587" t="s">
        <v>43</v>
      </c>
      <c r="L73" s="587"/>
      <c r="M73" s="1016">
        <v>156912.84</v>
      </c>
      <c r="N73" s="587"/>
      <c r="O73" s="1016">
        <f>M73</f>
        <v>156912.84</v>
      </c>
      <c r="P73" s="587"/>
      <c r="Q73" s="588" t="s">
        <v>507</v>
      </c>
      <c r="R73" s="588" t="s">
        <v>508</v>
      </c>
    </row>
    <row r="74" spans="1:19" s="316" customFormat="1" ht="54" customHeight="1" x14ac:dyDescent="0.35">
      <c r="A74" s="587"/>
      <c r="B74" s="587"/>
      <c r="C74" s="587"/>
      <c r="D74" s="587"/>
      <c r="E74" s="587"/>
      <c r="F74" s="588"/>
      <c r="G74" s="168" t="s">
        <v>453</v>
      </c>
      <c r="H74" s="168" t="s">
        <v>453</v>
      </c>
      <c r="I74" s="168">
        <v>1</v>
      </c>
      <c r="J74" s="588"/>
      <c r="K74" s="587"/>
      <c r="L74" s="587"/>
      <c r="M74" s="1016"/>
      <c r="N74" s="587"/>
      <c r="O74" s="1016"/>
      <c r="P74" s="587"/>
      <c r="Q74" s="588"/>
      <c r="R74" s="588"/>
    </row>
    <row r="75" spans="1:19" s="316" customFormat="1" ht="32.25" customHeight="1" x14ac:dyDescent="0.35">
      <c r="A75" s="1020" t="s">
        <v>1522</v>
      </c>
      <c r="B75" s="1020"/>
      <c r="C75" s="1020"/>
      <c r="D75" s="1020"/>
      <c r="E75" s="1020"/>
      <c r="F75" s="1020"/>
      <c r="G75" s="1020"/>
      <c r="H75" s="1020"/>
      <c r="I75" s="1020"/>
      <c r="J75" s="1020"/>
      <c r="K75" s="1020"/>
      <c r="L75" s="1020"/>
      <c r="M75" s="1020"/>
      <c r="N75" s="1020"/>
      <c r="O75" s="1020"/>
      <c r="P75" s="1020"/>
      <c r="Q75" s="1020"/>
      <c r="R75" s="1020"/>
    </row>
    <row r="76" spans="1:19" ht="159" customHeight="1" x14ac:dyDescent="0.35">
      <c r="A76" s="369">
        <v>22</v>
      </c>
      <c r="B76" s="369">
        <v>1</v>
      </c>
      <c r="C76" s="369">
        <v>4</v>
      </c>
      <c r="D76" s="369">
        <v>5</v>
      </c>
      <c r="E76" s="344" t="s">
        <v>1048</v>
      </c>
      <c r="F76" s="344" t="s">
        <v>568</v>
      </c>
      <c r="G76" s="344" t="s">
        <v>44</v>
      </c>
      <c r="H76" s="344" t="s">
        <v>512</v>
      </c>
      <c r="I76" s="344">
        <v>60</v>
      </c>
      <c r="J76" s="344" t="s">
        <v>569</v>
      </c>
      <c r="K76" s="369" t="s">
        <v>43</v>
      </c>
      <c r="L76" s="369"/>
      <c r="M76" s="370">
        <v>40292.06</v>
      </c>
      <c r="N76" s="369"/>
      <c r="O76" s="370">
        <f>M76</f>
        <v>40292.06</v>
      </c>
      <c r="P76" s="369"/>
      <c r="Q76" s="344" t="s">
        <v>507</v>
      </c>
      <c r="R76" s="344" t="s">
        <v>508</v>
      </c>
    </row>
    <row r="77" spans="1:19" ht="159" customHeight="1" x14ac:dyDescent="0.35">
      <c r="A77" s="355">
        <v>22</v>
      </c>
      <c r="B77" s="355">
        <v>1</v>
      </c>
      <c r="C77" s="355">
        <v>4</v>
      </c>
      <c r="D77" s="355">
        <v>5</v>
      </c>
      <c r="E77" s="354" t="s">
        <v>1048</v>
      </c>
      <c r="F77" s="354" t="s">
        <v>568</v>
      </c>
      <c r="G77" s="354" t="s">
        <v>1263</v>
      </c>
      <c r="H77" s="354" t="s">
        <v>512</v>
      </c>
      <c r="I77" s="356">
        <v>80</v>
      </c>
      <c r="J77" s="354" t="s">
        <v>569</v>
      </c>
      <c r="K77" s="355" t="s">
        <v>43</v>
      </c>
      <c r="L77" s="355"/>
      <c r="M77" s="371">
        <v>40292.06</v>
      </c>
      <c r="N77" s="355"/>
      <c r="O77" s="371">
        <f>M77</f>
        <v>40292.06</v>
      </c>
      <c r="P77" s="355"/>
      <c r="Q77" s="354" t="s">
        <v>507</v>
      </c>
      <c r="R77" s="354" t="s">
        <v>508</v>
      </c>
    </row>
    <row r="78" spans="1:19" ht="30.75" customHeight="1" x14ac:dyDescent="0.35">
      <c r="A78" s="1021" t="s">
        <v>1264</v>
      </c>
      <c r="B78" s="1022"/>
      <c r="C78" s="1022"/>
      <c r="D78" s="1022"/>
      <c r="E78" s="1022"/>
      <c r="F78" s="1022"/>
      <c r="G78" s="1022"/>
      <c r="H78" s="1022"/>
      <c r="I78" s="1022"/>
      <c r="J78" s="1022"/>
      <c r="K78" s="1022"/>
      <c r="L78" s="1022"/>
      <c r="M78" s="1022"/>
      <c r="N78" s="1022"/>
      <c r="O78" s="1022"/>
      <c r="P78" s="1022"/>
      <c r="Q78" s="1022"/>
      <c r="R78" s="1023"/>
    </row>
    <row r="79" spans="1:19" ht="178.5" customHeight="1" x14ac:dyDescent="0.35">
      <c r="A79" s="367">
        <v>23</v>
      </c>
      <c r="B79" s="367">
        <v>1</v>
      </c>
      <c r="C79" s="367">
        <v>4</v>
      </c>
      <c r="D79" s="367">
        <v>2</v>
      </c>
      <c r="E79" s="360" t="s">
        <v>570</v>
      </c>
      <c r="F79" s="360" t="s">
        <v>571</v>
      </c>
      <c r="G79" s="360" t="s">
        <v>32</v>
      </c>
      <c r="H79" s="360" t="s">
        <v>512</v>
      </c>
      <c r="I79" s="360">
        <v>100</v>
      </c>
      <c r="J79" s="360" t="s">
        <v>572</v>
      </c>
      <c r="K79" s="367" t="s">
        <v>35</v>
      </c>
      <c r="L79" s="367"/>
      <c r="M79" s="368">
        <v>11654.95</v>
      </c>
      <c r="N79" s="367"/>
      <c r="O79" s="368">
        <f>M79</f>
        <v>11654.95</v>
      </c>
      <c r="P79" s="367"/>
      <c r="Q79" s="360" t="s">
        <v>507</v>
      </c>
      <c r="R79" s="360" t="s">
        <v>508</v>
      </c>
    </row>
    <row r="80" spans="1:19" ht="132" customHeight="1" x14ac:dyDescent="0.35">
      <c r="A80" s="587">
        <v>23</v>
      </c>
      <c r="B80" s="587">
        <v>1</v>
      </c>
      <c r="C80" s="587">
        <v>4</v>
      </c>
      <c r="D80" s="587">
        <v>2</v>
      </c>
      <c r="E80" s="588" t="s">
        <v>570</v>
      </c>
      <c r="F80" s="588" t="s">
        <v>571</v>
      </c>
      <c r="G80" s="153" t="s">
        <v>1252</v>
      </c>
      <c r="H80" s="153" t="s">
        <v>512</v>
      </c>
      <c r="I80" s="153">
        <v>100</v>
      </c>
      <c r="J80" s="588" t="s">
        <v>572</v>
      </c>
      <c r="K80" s="587" t="s">
        <v>35</v>
      </c>
      <c r="L80" s="587"/>
      <c r="M80" s="1016">
        <v>11654.95</v>
      </c>
      <c r="N80" s="587"/>
      <c r="O80" s="1016">
        <f>M80</f>
        <v>11654.95</v>
      </c>
      <c r="P80" s="587"/>
      <c r="Q80" s="588" t="s">
        <v>507</v>
      </c>
      <c r="R80" s="588" t="s">
        <v>508</v>
      </c>
    </row>
    <row r="81" spans="1:18" ht="63" customHeight="1" x14ac:dyDescent="0.35">
      <c r="A81" s="587"/>
      <c r="B81" s="587"/>
      <c r="C81" s="587"/>
      <c r="D81" s="587"/>
      <c r="E81" s="588"/>
      <c r="F81" s="588"/>
      <c r="G81" s="356" t="s">
        <v>1253</v>
      </c>
      <c r="H81" s="168" t="s">
        <v>1254</v>
      </c>
      <c r="I81" s="168">
        <v>1</v>
      </c>
      <c r="J81" s="588"/>
      <c r="K81" s="587"/>
      <c r="L81" s="587"/>
      <c r="M81" s="1016"/>
      <c r="N81" s="587"/>
      <c r="O81" s="1016"/>
      <c r="P81" s="587"/>
      <c r="Q81" s="588"/>
      <c r="R81" s="588"/>
    </row>
    <row r="82" spans="1:18" ht="27" customHeight="1" x14ac:dyDescent="0.35">
      <c r="A82" s="1017" t="s">
        <v>1255</v>
      </c>
      <c r="B82" s="1018"/>
      <c r="C82" s="1018"/>
      <c r="D82" s="1018"/>
      <c r="E82" s="1018"/>
      <c r="F82" s="1018"/>
      <c r="G82" s="1018"/>
      <c r="H82" s="1018"/>
      <c r="I82" s="1018"/>
      <c r="J82" s="1018"/>
      <c r="K82" s="1018"/>
      <c r="L82" s="1018"/>
      <c r="M82" s="1018"/>
      <c r="N82" s="1018"/>
      <c r="O82" s="1018"/>
      <c r="P82" s="1018"/>
      <c r="Q82" s="1018"/>
      <c r="R82" s="1019"/>
    </row>
    <row r="83" spans="1:18" ht="130.5" x14ac:dyDescent="0.35">
      <c r="A83" s="147">
        <v>24</v>
      </c>
      <c r="B83" s="147">
        <v>1</v>
      </c>
      <c r="C83" s="147">
        <v>4</v>
      </c>
      <c r="D83" s="147">
        <v>2</v>
      </c>
      <c r="E83" s="148" t="s">
        <v>1265</v>
      </c>
      <c r="F83" s="148" t="s">
        <v>1266</v>
      </c>
      <c r="G83" s="148" t="s">
        <v>1267</v>
      </c>
      <c r="H83" s="148" t="s">
        <v>892</v>
      </c>
      <c r="I83" s="148">
        <v>35</v>
      </c>
      <c r="J83" s="148" t="s">
        <v>534</v>
      </c>
      <c r="K83" s="147"/>
      <c r="L83" s="147" t="s">
        <v>31</v>
      </c>
      <c r="M83" s="381"/>
      <c r="N83" s="149">
        <v>400000</v>
      </c>
      <c r="O83" s="149"/>
      <c r="P83" s="149">
        <f>N83</f>
        <v>400000</v>
      </c>
      <c r="Q83" s="148" t="s">
        <v>507</v>
      </c>
      <c r="R83" s="148" t="s">
        <v>508</v>
      </c>
    </row>
    <row r="84" spans="1:18" ht="35.25" customHeight="1" x14ac:dyDescent="0.35">
      <c r="A84" s="758" t="s">
        <v>1268</v>
      </c>
      <c r="B84" s="892"/>
      <c r="C84" s="892"/>
      <c r="D84" s="892"/>
      <c r="E84" s="892"/>
      <c r="F84" s="892"/>
      <c r="G84" s="892"/>
      <c r="H84" s="892"/>
      <c r="I84" s="892"/>
      <c r="J84" s="892"/>
      <c r="K84" s="892"/>
      <c r="L84" s="892"/>
      <c r="M84" s="892"/>
      <c r="N84" s="892"/>
      <c r="O84" s="892"/>
      <c r="P84" s="892"/>
      <c r="Q84" s="892"/>
      <c r="R84" s="893"/>
    </row>
    <row r="85" spans="1:18" ht="110.25" customHeight="1" x14ac:dyDescent="0.35">
      <c r="A85" s="147">
        <v>25</v>
      </c>
      <c r="B85" s="147">
        <v>1</v>
      </c>
      <c r="C85" s="147">
        <v>4</v>
      </c>
      <c r="D85" s="147">
        <v>2</v>
      </c>
      <c r="E85" s="148" t="s">
        <v>1269</v>
      </c>
      <c r="F85" s="148" t="s">
        <v>1270</v>
      </c>
      <c r="G85" s="148" t="s">
        <v>42</v>
      </c>
      <c r="H85" s="148" t="s">
        <v>512</v>
      </c>
      <c r="I85" s="148">
        <v>30</v>
      </c>
      <c r="J85" s="148" t="s">
        <v>1271</v>
      </c>
      <c r="K85" s="147"/>
      <c r="L85" s="147" t="s">
        <v>31</v>
      </c>
      <c r="M85" s="381"/>
      <c r="N85" s="149">
        <v>100000</v>
      </c>
      <c r="O85" s="381"/>
      <c r="P85" s="149">
        <f>N85</f>
        <v>100000</v>
      </c>
      <c r="Q85" s="148" t="s">
        <v>507</v>
      </c>
      <c r="R85" s="148" t="s">
        <v>508</v>
      </c>
    </row>
    <row r="86" spans="1:18" ht="37.5" customHeight="1" x14ac:dyDescent="0.35">
      <c r="A86" s="758" t="s">
        <v>1272</v>
      </c>
      <c r="B86" s="892"/>
      <c r="C86" s="892"/>
      <c r="D86" s="892"/>
      <c r="E86" s="892"/>
      <c r="F86" s="892"/>
      <c r="G86" s="892"/>
      <c r="H86" s="892"/>
      <c r="I86" s="892"/>
      <c r="J86" s="892"/>
      <c r="K86" s="892"/>
      <c r="L86" s="892"/>
      <c r="M86" s="892"/>
      <c r="N86" s="892"/>
      <c r="O86" s="892"/>
      <c r="P86" s="892"/>
      <c r="Q86" s="892"/>
      <c r="R86" s="893"/>
    </row>
    <row r="87" spans="1:18" ht="58" x14ac:dyDescent="0.35">
      <c r="A87" s="147">
        <v>26</v>
      </c>
      <c r="B87" s="147">
        <v>1</v>
      </c>
      <c r="C87" s="147">
        <v>4</v>
      </c>
      <c r="D87" s="147">
        <v>2</v>
      </c>
      <c r="E87" s="148" t="s">
        <v>1273</v>
      </c>
      <c r="F87" s="148" t="s">
        <v>1274</v>
      </c>
      <c r="G87" s="147" t="s">
        <v>32</v>
      </c>
      <c r="H87" s="147" t="s">
        <v>512</v>
      </c>
      <c r="I87" s="147">
        <v>100</v>
      </c>
      <c r="J87" s="148" t="s">
        <v>1275</v>
      </c>
      <c r="K87" s="147"/>
      <c r="L87" s="147" t="s">
        <v>31</v>
      </c>
      <c r="M87" s="147"/>
      <c r="N87" s="149">
        <v>15000</v>
      </c>
      <c r="O87" s="147"/>
      <c r="P87" s="149">
        <f>N87</f>
        <v>15000</v>
      </c>
      <c r="Q87" s="148" t="s">
        <v>507</v>
      </c>
      <c r="R87" s="148" t="s">
        <v>508</v>
      </c>
    </row>
    <row r="88" spans="1:18" ht="27.75" customHeight="1" x14ac:dyDescent="0.35">
      <c r="A88" s="758" t="s">
        <v>1277</v>
      </c>
      <c r="B88" s="759"/>
      <c r="C88" s="759"/>
      <c r="D88" s="759"/>
      <c r="E88" s="759"/>
      <c r="F88" s="759"/>
      <c r="G88" s="759"/>
      <c r="H88" s="759"/>
      <c r="I88" s="759"/>
      <c r="J88" s="759"/>
      <c r="K88" s="759"/>
      <c r="L88" s="759"/>
      <c r="M88" s="759"/>
      <c r="N88" s="759"/>
      <c r="O88" s="759"/>
      <c r="P88" s="759"/>
      <c r="Q88" s="759"/>
      <c r="R88" s="760"/>
    </row>
    <row r="89" spans="1:18" x14ac:dyDescent="0.35">
      <c r="A89" s="372"/>
      <c r="B89" s="372"/>
      <c r="C89" s="372"/>
      <c r="D89" s="372"/>
      <c r="E89" s="320"/>
      <c r="F89" s="310"/>
      <c r="G89" s="310"/>
      <c r="H89" s="310"/>
      <c r="I89" s="310"/>
      <c r="J89" s="310"/>
      <c r="K89" s="372"/>
      <c r="L89" s="372"/>
      <c r="M89" s="373"/>
      <c r="N89" s="372"/>
      <c r="O89" s="373"/>
      <c r="P89" s="372"/>
      <c r="Q89" s="310"/>
      <c r="R89" s="310"/>
    </row>
    <row r="90" spans="1:18" x14ac:dyDescent="0.35">
      <c r="A90" s="372"/>
      <c r="B90" s="372"/>
      <c r="C90" s="372"/>
      <c r="D90" s="372"/>
      <c r="E90" s="320"/>
      <c r="F90" s="310"/>
      <c r="G90" s="310"/>
      <c r="H90" s="310"/>
      <c r="I90" s="310"/>
      <c r="J90" s="310"/>
      <c r="K90" s="372"/>
      <c r="L90" s="372"/>
      <c r="M90" s="373"/>
      <c r="N90" s="372"/>
      <c r="O90" s="373"/>
      <c r="P90" s="372"/>
      <c r="Q90" s="310"/>
      <c r="R90" s="310"/>
    </row>
    <row r="92" spans="1:18" ht="15.5" x14ac:dyDescent="0.35">
      <c r="M92" s="761"/>
      <c r="N92" s="744" t="s">
        <v>202</v>
      </c>
      <c r="O92" s="744"/>
      <c r="P92" s="744"/>
    </row>
    <row r="93" spans="1:18" x14ac:dyDescent="0.35">
      <c r="M93" s="761"/>
      <c r="N93" s="141" t="s">
        <v>33</v>
      </c>
      <c r="O93" s="761" t="s">
        <v>34</v>
      </c>
      <c r="P93" s="761"/>
    </row>
    <row r="94" spans="1:18" x14ac:dyDescent="0.35">
      <c r="M94" s="761"/>
      <c r="N94" s="141"/>
      <c r="O94" s="141">
        <v>2020</v>
      </c>
      <c r="P94" s="141">
        <v>2021</v>
      </c>
    </row>
    <row r="95" spans="1:18" x14ac:dyDescent="0.35">
      <c r="M95" s="141" t="s">
        <v>316</v>
      </c>
      <c r="N95" s="374">
        <v>23</v>
      </c>
      <c r="O95" s="375">
        <f>O7+O9+O10+O14+O18+O22+O26+O30+O34+O35+O36+O44+O46+O50+O54+O58+O59+O64+O68+O72+O76+O79</f>
        <v>420000</v>
      </c>
      <c r="P95" s="375">
        <f>P65</f>
        <v>90000</v>
      </c>
      <c r="Q95" s="2"/>
    </row>
    <row r="96" spans="1:18" x14ac:dyDescent="0.35">
      <c r="M96" s="376" t="s">
        <v>317</v>
      </c>
      <c r="N96" s="172">
        <v>26</v>
      </c>
      <c r="O96" s="377">
        <f>O7+O9+O11+O15+O19+O23+O27+O31+O34+O35+O39+O44+O47+O51+O55+O58+O60+O64+O68+O73+O77+O80</f>
        <v>420000</v>
      </c>
      <c r="P96" s="305">
        <f>P39+P66+P83+P85+P87</f>
        <v>1095000</v>
      </c>
      <c r="Q96" s="2">
        <f>O96+P96</f>
        <v>1515000</v>
      </c>
    </row>
    <row r="97" spans="16:16" x14ac:dyDescent="0.35">
      <c r="P97" s="2"/>
    </row>
  </sheetData>
  <mergeCells count="294">
    <mergeCell ref="A82:R82"/>
    <mergeCell ref="A84:R84"/>
    <mergeCell ref="A86:R86"/>
    <mergeCell ref="A88:R88"/>
    <mergeCell ref="M92:M94"/>
    <mergeCell ref="N92:P92"/>
    <mergeCell ref="O93:P93"/>
    <mergeCell ref="M73:M74"/>
    <mergeCell ref="N73:N74"/>
    <mergeCell ref="O73:O74"/>
    <mergeCell ref="P73:P74"/>
    <mergeCell ref="Q73:Q74"/>
    <mergeCell ref="R73:R74"/>
    <mergeCell ref="A75:R75"/>
    <mergeCell ref="A78:R78"/>
    <mergeCell ref="A80:A81"/>
    <mergeCell ref="B80:B81"/>
    <mergeCell ref="C80:C81"/>
    <mergeCell ref="D80:D81"/>
    <mergeCell ref="E80:E81"/>
    <mergeCell ref="F80:F81"/>
    <mergeCell ref="J80:J81"/>
    <mergeCell ref="K80:K81"/>
    <mergeCell ref="L80:L81"/>
    <mergeCell ref="M80:M81"/>
    <mergeCell ref="N80:N81"/>
    <mergeCell ref="O80:O81"/>
    <mergeCell ref="P80:P81"/>
    <mergeCell ref="Q80:Q81"/>
    <mergeCell ref="R80:R81"/>
    <mergeCell ref="A73:A74"/>
    <mergeCell ref="B73:B74"/>
    <mergeCell ref="C73:C74"/>
    <mergeCell ref="D73:D74"/>
    <mergeCell ref="E73:E74"/>
    <mergeCell ref="F73:F74"/>
    <mergeCell ref="J73:J74"/>
    <mergeCell ref="K73:K74"/>
    <mergeCell ref="L73:L74"/>
    <mergeCell ref="Q60:Q62"/>
    <mergeCell ref="R60:R62"/>
    <mergeCell ref="A67:R67"/>
    <mergeCell ref="A68:A71"/>
    <mergeCell ref="B68:B71"/>
    <mergeCell ref="C68:C71"/>
    <mergeCell ref="D68:D71"/>
    <mergeCell ref="E68:E71"/>
    <mergeCell ref="F68:F71"/>
    <mergeCell ref="G68:G69"/>
    <mergeCell ref="J68:J71"/>
    <mergeCell ref="K68:K71"/>
    <mergeCell ref="L68:L71"/>
    <mergeCell ref="M68:M71"/>
    <mergeCell ref="N68:N71"/>
    <mergeCell ref="O68:O71"/>
    <mergeCell ref="P68:P71"/>
    <mergeCell ref="Q68:Q71"/>
    <mergeCell ref="R68:R71"/>
    <mergeCell ref="A63:R63"/>
    <mergeCell ref="N51:N52"/>
    <mergeCell ref="O51:O52"/>
    <mergeCell ref="P51:P52"/>
    <mergeCell ref="Q51:Q52"/>
    <mergeCell ref="R51:R52"/>
    <mergeCell ref="A47:A48"/>
    <mergeCell ref="B47:B48"/>
    <mergeCell ref="C47:C48"/>
    <mergeCell ref="A49:R49"/>
    <mergeCell ref="L36:L38"/>
    <mergeCell ref="M36:M38"/>
    <mergeCell ref="N36:N38"/>
    <mergeCell ref="O36:O38"/>
    <mergeCell ref="P36:P38"/>
    <mergeCell ref="Q36:Q38"/>
    <mergeCell ref="R36:R38"/>
    <mergeCell ref="D47:D48"/>
    <mergeCell ref="E47:E48"/>
    <mergeCell ref="F47:F48"/>
    <mergeCell ref="J47:J48"/>
    <mergeCell ref="K47:K48"/>
    <mergeCell ref="L47:L48"/>
    <mergeCell ref="Q39:Q42"/>
    <mergeCell ref="R39:R42"/>
    <mergeCell ref="A43:R43"/>
    <mergeCell ref="A44:A45"/>
    <mergeCell ref="B44:B45"/>
    <mergeCell ref="C44:C45"/>
    <mergeCell ref="D44:D45"/>
    <mergeCell ref="E44:E45"/>
    <mergeCell ref="F44:F45"/>
    <mergeCell ref="J44:J45"/>
    <mergeCell ref="K44:K45"/>
    <mergeCell ref="A36:A38"/>
    <mergeCell ref="B36:B38"/>
    <mergeCell ref="C36:C38"/>
    <mergeCell ref="D36:D38"/>
    <mergeCell ref="E36:E38"/>
    <mergeCell ref="F36:F38"/>
    <mergeCell ref="G36:G37"/>
    <mergeCell ref="J36:J38"/>
    <mergeCell ref="K36:K38"/>
    <mergeCell ref="A25:R25"/>
    <mergeCell ref="A27:A28"/>
    <mergeCell ref="B27:B28"/>
    <mergeCell ref="C27:C28"/>
    <mergeCell ref="D27:D28"/>
    <mergeCell ref="E27:E28"/>
    <mergeCell ref="F27:F28"/>
    <mergeCell ref="J27:J28"/>
    <mergeCell ref="K27:K28"/>
    <mergeCell ref="L27:L28"/>
    <mergeCell ref="M27:M28"/>
    <mergeCell ref="N27:N28"/>
    <mergeCell ref="O27:O28"/>
    <mergeCell ref="P27:P28"/>
    <mergeCell ref="Q27:Q28"/>
    <mergeCell ref="R27:R28"/>
    <mergeCell ref="A21:R21"/>
    <mergeCell ref="A23:A24"/>
    <mergeCell ref="B23:B24"/>
    <mergeCell ref="C23:C24"/>
    <mergeCell ref="D23:D24"/>
    <mergeCell ref="E23:E24"/>
    <mergeCell ref="F23:F24"/>
    <mergeCell ref="J23:J24"/>
    <mergeCell ref="K23:K24"/>
    <mergeCell ref="L23:L24"/>
    <mergeCell ref="M23:M24"/>
    <mergeCell ref="N23:N24"/>
    <mergeCell ref="O23:O24"/>
    <mergeCell ref="P23:P24"/>
    <mergeCell ref="Q23:Q24"/>
    <mergeCell ref="R23:R24"/>
    <mergeCell ref="A17:R17"/>
    <mergeCell ref="A19:A20"/>
    <mergeCell ref="B19:B20"/>
    <mergeCell ref="C19:C20"/>
    <mergeCell ref="D19:D20"/>
    <mergeCell ref="E19:E20"/>
    <mergeCell ref="F19:F20"/>
    <mergeCell ref="J19:J20"/>
    <mergeCell ref="K19:K20"/>
    <mergeCell ref="L19:L20"/>
    <mergeCell ref="M19:M20"/>
    <mergeCell ref="N19:N20"/>
    <mergeCell ref="O19:O20"/>
    <mergeCell ref="P19:P20"/>
    <mergeCell ref="Q19:Q20"/>
    <mergeCell ref="R19:R20"/>
    <mergeCell ref="R11:R12"/>
    <mergeCell ref="A13:R13"/>
    <mergeCell ref="A15:A16"/>
    <mergeCell ref="B15:B16"/>
    <mergeCell ref="C15:C16"/>
    <mergeCell ref="D15:D16"/>
    <mergeCell ref="E15:E16"/>
    <mergeCell ref="F15:F16"/>
    <mergeCell ref="J15:J16"/>
    <mergeCell ref="K15:K16"/>
    <mergeCell ref="L15:L16"/>
    <mergeCell ref="M15:M16"/>
    <mergeCell ref="N15:N16"/>
    <mergeCell ref="O15:O16"/>
    <mergeCell ref="P15:P16"/>
    <mergeCell ref="Q15:Q16"/>
    <mergeCell ref="R15:R16"/>
    <mergeCell ref="Q11:Q12"/>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 ref="K7:K8"/>
    <mergeCell ref="L7:L8"/>
    <mergeCell ref="M7:M8"/>
    <mergeCell ref="N7:N8"/>
    <mergeCell ref="O7:O8"/>
    <mergeCell ref="P7:P8"/>
    <mergeCell ref="A11:A12"/>
    <mergeCell ref="B11:B12"/>
    <mergeCell ref="C11:C12"/>
    <mergeCell ref="D11:D12"/>
    <mergeCell ref="E11:E12"/>
    <mergeCell ref="F11:F12"/>
    <mergeCell ref="J11:J12"/>
    <mergeCell ref="K11:K12"/>
    <mergeCell ref="L11:L12"/>
    <mergeCell ref="M11:M12"/>
    <mergeCell ref="N11:N12"/>
    <mergeCell ref="O11:O12"/>
    <mergeCell ref="P11:P12"/>
    <mergeCell ref="A29:R29"/>
    <mergeCell ref="A33:R33"/>
    <mergeCell ref="A31:A32"/>
    <mergeCell ref="B31:B32"/>
    <mergeCell ref="C31:C32"/>
    <mergeCell ref="D31:D32"/>
    <mergeCell ref="E31:E32"/>
    <mergeCell ref="F31:F32"/>
    <mergeCell ref="J31:J32"/>
    <mergeCell ref="K31:K32"/>
    <mergeCell ref="L31:L32"/>
    <mergeCell ref="M31:M32"/>
    <mergeCell ref="N31:N32"/>
    <mergeCell ref="O31:O32"/>
    <mergeCell ref="P31:P32"/>
    <mergeCell ref="Q31:Q32"/>
    <mergeCell ref="R31:R32"/>
    <mergeCell ref="A39:A42"/>
    <mergeCell ref="B39:B42"/>
    <mergeCell ref="C39:C42"/>
    <mergeCell ref="D39:D42"/>
    <mergeCell ref="E39:E42"/>
    <mergeCell ref="F39:F42"/>
    <mergeCell ref="G39:G40"/>
    <mergeCell ref="J39:J42"/>
    <mergeCell ref="K39:K42"/>
    <mergeCell ref="L39:L42"/>
    <mergeCell ref="M39:M42"/>
    <mergeCell ref="N39:N42"/>
    <mergeCell ref="O39:O42"/>
    <mergeCell ref="P39:P42"/>
    <mergeCell ref="L44:L45"/>
    <mergeCell ref="M44:M45"/>
    <mergeCell ref="N44:N45"/>
    <mergeCell ref="O44:O45"/>
    <mergeCell ref="P44:P45"/>
    <mergeCell ref="R55:R56"/>
    <mergeCell ref="A57:R57"/>
    <mergeCell ref="A60:A62"/>
    <mergeCell ref="B60:B62"/>
    <mergeCell ref="J60:J62"/>
    <mergeCell ref="K60:K62"/>
    <mergeCell ref="L60:L62"/>
    <mergeCell ref="M60:M62"/>
    <mergeCell ref="N60:N62"/>
    <mergeCell ref="O60:O62"/>
    <mergeCell ref="C60:C62"/>
    <mergeCell ref="D60:D62"/>
    <mergeCell ref="E60:E62"/>
    <mergeCell ref="F60:F62"/>
    <mergeCell ref="B55:B56"/>
    <mergeCell ref="C55:C56"/>
    <mergeCell ref="D55:D56"/>
    <mergeCell ref="E55:E56"/>
    <mergeCell ref="F55:F56"/>
    <mergeCell ref="J55:J56"/>
    <mergeCell ref="K55:K56"/>
    <mergeCell ref="L55:L56"/>
    <mergeCell ref="M55:M56"/>
    <mergeCell ref="P60:P62"/>
    <mergeCell ref="Q44:Q45"/>
    <mergeCell ref="R44:R45"/>
    <mergeCell ref="M47:M48"/>
    <mergeCell ref="N47:N48"/>
    <mergeCell ref="A53:R53"/>
    <mergeCell ref="A55:A56"/>
    <mergeCell ref="O47:O48"/>
    <mergeCell ref="P47:P48"/>
    <mergeCell ref="Q47:Q48"/>
    <mergeCell ref="R47:R48"/>
    <mergeCell ref="A51:A52"/>
    <mergeCell ref="B51:B52"/>
    <mergeCell ref="C51:C52"/>
    <mergeCell ref="D51:D52"/>
    <mergeCell ref="E51:E52"/>
    <mergeCell ref="F51:F52"/>
    <mergeCell ref="J51:J52"/>
    <mergeCell ref="K51:K52"/>
    <mergeCell ref="L51:L52"/>
    <mergeCell ref="M51:M52"/>
    <mergeCell ref="N55:N56"/>
    <mergeCell ref="O55:O56"/>
    <mergeCell ref="P55:P56"/>
    <mergeCell ref="Q55:Q5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19</vt:i4>
      </vt:variant>
    </vt:vector>
  </HeadingPairs>
  <TitlesOfParts>
    <vt:vector size="19" baseType="lpstr">
      <vt:lpstr>Podsumowanie</vt:lpstr>
      <vt:lpstr>CDR (SIR)</vt:lpstr>
      <vt:lpstr>Dolnośląski ODR</vt:lpstr>
      <vt:lpstr>Kujawsko-pomorski ODR</vt:lpstr>
      <vt:lpstr>Lubelski ODR</vt:lpstr>
      <vt:lpstr>Lubuski ODR</vt:lpstr>
      <vt:lpstr>Łódzki ODR</vt:lpstr>
      <vt:lpstr>Małopolski ODR</vt:lpstr>
      <vt:lpstr>Mazowiecki ODR</vt:lpstr>
      <vt:lpstr>Opolski ODR</vt:lpstr>
      <vt:lpstr>Podkarpacki ODR</vt:lpstr>
      <vt:lpstr>Podlaski ODR</vt:lpstr>
      <vt:lpstr>Pomorski ODR</vt:lpstr>
      <vt:lpstr>Śląski ODR</vt:lpstr>
      <vt:lpstr>Świętokrzyski ODR</vt:lpstr>
      <vt:lpstr>Warmińsko-mazurski ODR</vt:lpstr>
      <vt:lpstr>Wielkopolski ODR</vt:lpstr>
      <vt:lpstr>Zachodniopomorski ODR</vt:lpstr>
      <vt:lpstr>MRIRW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Lenovo</cp:lastModifiedBy>
  <cp:lastPrinted>2020-12-30T12:35:26Z</cp:lastPrinted>
  <dcterms:created xsi:type="dcterms:W3CDTF">2020-01-15T10:30:37Z</dcterms:created>
  <dcterms:modified xsi:type="dcterms:W3CDTF">2020-12-30T12:38:20Z</dcterms:modified>
</cp:coreProperties>
</file>