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Z:\GRUPA ROBOCZA\Grupa Robocza ds. KSOW\GR KSOW_2022\2. Uchwała nr 65 i 66_spotkanie on_line 20.05.2022\5 uchwała nr 66_ PO 2022-2023\"/>
    </mc:Choice>
  </mc:AlternateContent>
  <bookViews>
    <workbookView xWindow="0" yWindow="0" windowWidth="28800" windowHeight="11700" firstSheet="29" activeTab="35"/>
  </bookViews>
  <sheets>
    <sheet name="Podsumowanie" sheetId="18" r:id="rId1"/>
    <sheet name="Dolnośląska JR" sheetId="23" r:id="rId2"/>
    <sheet name="Kujawsko-Pomorska JR" sheetId="27" r:id="rId3"/>
    <sheet name="Lubelska JR" sheetId="31" r:id="rId4"/>
    <sheet name="Lubuska JR" sheetId="4" r:id="rId5"/>
    <sheet name="Łódzka JR" sheetId="19" r:id="rId6"/>
    <sheet name="Małopolska JR" sheetId="32" r:id="rId7"/>
    <sheet name="Mazowiecka JR" sheetId="33" r:id="rId8"/>
    <sheet name="Opolska JR" sheetId="21" r:id="rId9"/>
    <sheet name="Podkarpacka JR" sheetId="25" r:id="rId10"/>
    <sheet name="Podlaska JR" sheetId="10" r:id="rId11"/>
    <sheet name="Pomorska JR" sheetId="11" r:id="rId12"/>
    <sheet name="Śląska JR" sheetId="30" r:id="rId13"/>
    <sheet name="Świętokrzyska JR" sheetId="29" r:id="rId14"/>
    <sheet name="Warmińsko-Mazurska JR" sheetId="26" r:id="rId15"/>
    <sheet name="Wielkopolska JR" sheetId="15" r:id="rId16"/>
    <sheet name="Zachodniopomorska JR" sheetId="28" r:id="rId17"/>
    <sheet name="MRiRW" sheetId="51" r:id="rId18"/>
    <sheet name="CDR (KSOW)" sheetId="17" r:id="rId19"/>
    <sheet name="CDR (SIR)" sheetId="34" r:id="rId20"/>
    <sheet name="Dolnośląski ODR" sheetId="35" r:id="rId21"/>
    <sheet name="Kujawsko-Pomorski ODR" sheetId="36" r:id="rId22"/>
    <sheet name="Lubelski ODR" sheetId="37" r:id="rId23"/>
    <sheet name="Lubuski ODR" sheetId="38" r:id="rId24"/>
    <sheet name="Łódzki ODR" sheetId="39" r:id="rId25"/>
    <sheet name="Małopolski ODR" sheetId="40" r:id="rId26"/>
    <sheet name="Mazowiecki ODR" sheetId="41" r:id="rId27"/>
    <sheet name="Opolski ODR" sheetId="42" r:id="rId28"/>
    <sheet name="Podkarpacki ODR" sheetId="43" r:id="rId29"/>
    <sheet name="Podlaski ODR" sheetId="44" r:id="rId30"/>
    <sheet name="Pomorski ODR" sheetId="45" r:id="rId31"/>
    <sheet name="Śląski ODR " sheetId="46" r:id="rId32"/>
    <sheet name="Świętokrzyski ODR" sheetId="47" r:id="rId33"/>
    <sheet name="Warmińsko-Mazurski ODR" sheetId="48" r:id="rId34"/>
    <sheet name="Wielkopolski ODR" sheetId="49" r:id="rId35"/>
    <sheet name="Zachodniopomorski ODR" sheetId="50" r:id="rId36"/>
  </sheets>
  <definedNames>
    <definedName name="_xlnm._FilterDatabase" localSheetId="19" hidden="1">'CDR (SIR)'!$A$3:$S$128</definedName>
    <definedName name="_xlnm._FilterDatabase" localSheetId="21" hidden="1">'Kujawsko-Pomorski ODR'!$A$3:$S$10</definedName>
    <definedName name="_xlnm._FilterDatabase" localSheetId="17" hidden="1">MRiRW!$A$8:$XFC$31</definedName>
    <definedName name="_xlnm.Print_Area" localSheetId="18">'CDR (KSOW)'!$A$1:$S$108</definedName>
    <definedName name="_xlnm.Print_Area" localSheetId="5">'Łódzka JR'!$A$1:$T$22</definedName>
    <definedName name="_xlnm.Print_Area" localSheetId="8">'Opolska JR'!$A$1:$S$26</definedName>
    <definedName name="_xlnm.Print_Area" localSheetId="30">'Pomorski ODR'!$A$1:$S$60</definedName>
    <definedName name="_xlnm.Print_Area" localSheetId="31">'Śląski ODR '!$A$1:$S$47</definedName>
    <definedName name="_xlnm.Print_Area" localSheetId="13">'Świętokrzyska JR'!$A$1:$S$14</definedName>
    <definedName name="_xlnm.Print_Area" localSheetId="32">'Świętokrzyski ODR'!$A$1:$S$56</definedName>
    <definedName name="_xlnm.Print_Area" localSheetId="14">'Warmińsko-Mazurska JR'!$B$1:$U$14</definedName>
    <definedName name="_xlnm.Print_Titles" localSheetId="18">'CDR (KSOW)'!$3:$5</definedName>
    <definedName name="Z_6B8F5B7D_650F_4361_AD20_946ED5995315_.wvu.Rows" localSheetId="30" hidden="1">'Pomorski ODR'!$6:$34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1" i="31" l="1"/>
  <c r="D43" i="18"/>
  <c r="Q30" i="50"/>
  <c r="Q49" i="49"/>
  <c r="Q34" i="48"/>
  <c r="Q56" i="47"/>
  <c r="P45" i="46"/>
  <c r="O45" i="46"/>
  <c r="N60" i="45"/>
  <c r="M73" i="42"/>
  <c r="Q34" i="40"/>
  <c r="Q43" i="38"/>
  <c r="Q52" i="37"/>
  <c r="Q115" i="35"/>
  <c r="R134" i="34"/>
  <c r="Q134" i="34"/>
  <c r="R106" i="17"/>
  <c r="Q106" i="17"/>
  <c r="R36" i="51"/>
  <c r="Q36" i="51"/>
  <c r="Q21" i="28"/>
  <c r="Q19" i="15"/>
  <c r="R14" i="26"/>
  <c r="Q12" i="30"/>
  <c r="Q17" i="11"/>
  <c r="P20" i="10"/>
  <c r="Q17" i="25"/>
  <c r="Q43" i="33"/>
  <c r="Q14" i="32"/>
  <c r="Q19" i="19"/>
  <c r="Q14" i="4"/>
  <c r="Q30" i="23"/>
  <c r="Q8" i="44"/>
  <c r="Q53" i="44" s="1"/>
  <c r="S21" i="43"/>
  <c r="Q20" i="43"/>
  <c r="Q15" i="43"/>
  <c r="S10" i="43"/>
  <c r="S15" i="43" s="1"/>
  <c r="Q10" i="43"/>
  <c r="Q8" i="43"/>
  <c r="Q45" i="41"/>
  <c r="Q43" i="41"/>
  <c r="Q41" i="41"/>
  <c r="Q29" i="41"/>
  <c r="Q27" i="41"/>
  <c r="Q25" i="41"/>
  <c r="Q23" i="41"/>
  <c r="Q21" i="41"/>
  <c r="Q19" i="41"/>
  <c r="Q17" i="41"/>
  <c r="Q15" i="41"/>
  <c r="Q8" i="41"/>
  <c r="Q6" i="41"/>
  <c r="Q43" i="36"/>
  <c r="Q56" i="36" s="1"/>
  <c r="Q51" i="41" l="1"/>
  <c r="E25" i="18"/>
  <c r="E43" i="18" s="1"/>
  <c r="Q27" i="43"/>
  <c r="Q9" i="29"/>
  <c r="Q8" i="29"/>
  <c r="Q7" i="29"/>
  <c r="Q6" i="29"/>
  <c r="Q14" i="29" l="1"/>
  <c r="Q7" i="27" l="1"/>
  <c r="Q26" i="27" s="1"/>
  <c r="Q19" i="21" l="1"/>
  <c r="Q15" i="21"/>
  <c r="Q10" i="21"/>
  <c r="Q6" i="21"/>
  <c r="Q26" i="21" l="1"/>
</calcChain>
</file>

<file path=xl/sharedStrings.xml><?xml version="1.0" encoding="utf-8"?>
<sst xmlns="http://schemas.openxmlformats.org/spreadsheetml/2006/main" count="6705" uniqueCount="2389">
  <si>
    <t>Lp.</t>
  </si>
  <si>
    <t>Priorytet PROW</t>
  </si>
  <si>
    <t>Cel KSOW</t>
  </si>
  <si>
    <t>Działanie KSOW</t>
  </si>
  <si>
    <t>Nazwa/tytuł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</si>
  <si>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</si>
  <si>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</si>
  <si>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</si>
  <si>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</si>
  <si>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</si>
  <si>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</si>
  <si>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</si>
  <si>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a</t>
  </si>
  <si>
    <t>b</t>
  </si>
  <si>
    <t>c</t>
  </si>
  <si>
    <t>d</t>
  </si>
  <si>
    <t>e</t>
  </si>
  <si>
    <t>f</t>
  </si>
  <si>
    <t>g</t>
  </si>
  <si>
    <t>h</t>
  </si>
  <si>
    <t>i</t>
  </si>
  <si>
    <t>j</t>
  </si>
  <si>
    <t>k</t>
  </si>
  <si>
    <t>l</t>
  </si>
  <si>
    <t>m</t>
  </si>
  <si>
    <t>n</t>
  </si>
  <si>
    <t>o</t>
  </si>
  <si>
    <t>p</t>
  </si>
  <si>
    <t>r</t>
  </si>
  <si>
    <t>s</t>
  </si>
  <si>
    <t>Operacje własne</t>
  </si>
  <si>
    <t>Liczba</t>
  </si>
  <si>
    <t>Kwota</t>
  </si>
  <si>
    <t>Razem</t>
  </si>
  <si>
    <t>Cel operacji</t>
  </si>
  <si>
    <t>Przedmiot operacji</t>
  </si>
  <si>
    <t>Wartość</t>
  </si>
  <si>
    <t>q</t>
  </si>
  <si>
    <t>Nazwa wskaźnika</t>
  </si>
  <si>
    <t>1, 2</t>
  </si>
  <si>
    <t>Spot promujący dobre praktyki dot. PROW 2014-2020 na Dolnym Śląsku</t>
  </si>
  <si>
    <t>liczba spotów</t>
  </si>
  <si>
    <t>szt.</t>
  </si>
  <si>
    <t>mieszkańcy obszarów wiejskich Dolnego Śląska, w szczególności rolnicy, beneficjenci i potencjalni beneficjenci środków UE</t>
  </si>
  <si>
    <t>I-IV</t>
  </si>
  <si>
    <t xml:space="preserve"> -</t>
  </si>
  <si>
    <t>konkurs</t>
  </si>
  <si>
    <t>liczba konkursów</t>
  </si>
  <si>
    <t>uczestnicy konkursów</t>
  </si>
  <si>
    <t>liczba nagród finansowych</t>
  </si>
  <si>
    <t>osoba</t>
  </si>
  <si>
    <t>liczba upominków rzeczowych</t>
  </si>
  <si>
    <t>konferencja</t>
  </si>
  <si>
    <t>liczba konferencji</t>
  </si>
  <si>
    <t>liczba uczestników konferencji</t>
  </si>
  <si>
    <t>30-80</t>
  </si>
  <si>
    <t>komplet</t>
  </si>
  <si>
    <t>osoby zainteresowane żywnością regionalną, ekologiczną, rękodziełem, producenci, przetwórcy żywności, przedstawiciele instytucji związanych z rolnictwem i obszarami wiejskimi</t>
  </si>
  <si>
    <t>Promocja regionalnej żywności, produktów wpisanych na listę produktów tradycyjnych, rolnictwa ekologicznego. Wsparcie rolnictwa ekologicznego oraz pozostałych systemów jakości żywności. Wsparcie przepływu wiedzy i informacji dotyczących zagadnień związanych z rolnictwem i produkcją żywności,</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</si>
  <si>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</si>
  <si>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</si>
  <si>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</si>
  <si>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liczba targów, wystaw, imprez lokalnych, regionalnych, krajowych i międzynarodowych</t>
  </si>
  <si>
    <t>liczba wystawców</t>
  </si>
  <si>
    <t xml:space="preserve"> 4-8</t>
  </si>
  <si>
    <t>producent</t>
  </si>
  <si>
    <t>Targi Smaki Regionów w Poznaniu</t>
  </si>
  <si>
    <t>osoby zainteresowane żywnością regionalną, ekologiczną, rękodziełem; producenci lokalnych wyrobów żywnościowych, w tym produktów tradycyjnych, przedstawiciele firm gastronomicznych, lokalni przedsiębiorcy związani z sektorem rolno-spożywczym, członkowie sieci dziedzictwo kulinarnego</t>
  </si>
  <si>
    <t>wystawa</t>
  </si>
  <si>
    <t>15-26</t>
  </si>
  <si>
    <t>koło gospodyń wiejskich</t>
  </si>
  <si>
    <t>III-IV</t>
  </si>
  <si>
    <t>II-IV</t>
  </si>
  <si>
    <t xml:space="preserve"> 1-4</t>
  </si>
  <si>
    <t>sztuka</t>
  </si>
  <si>
    <t>Zapewnienie stoiska wystawienniczego z zabudową dla wystawców</t>
  </si>
  <si>
    <t>Szkolenie dla lokalnych grup działania dotyczące smart village</t>
  </si>
  <si>
    <t>szkolenie</t>
  </si>
  <si>
    <t>liczba szkoleń</t>
  </si>
  <si>
    <t>liczba uczestników szkoleń</t>
  </si>
  <si>
    <t>przedstawiciele lokalnych grup działania</t>
  </si>
  <si>
    <t>Kompleksowa organizacja szkolenia</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</si>
  <si>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zidentyfikowanych wśród  projektów zrealizowanych w ramach PROW.</t>
  </si>
  <si>
    <t>Kompleksowa organizacja konferencji</t>
  </si>
  <si>
    <t>Wymiana i upowszechnianie wiedzy i doświadczeń dotyczących inteligentnych wiosek - wspierania oddolnych inicjatyw i narzędzi wykorzystujących nowoczesne metody i technologie, które służą poprawie jakości i poziomu życia mieszkańców obszarów wiejskich, w tym poprawie konkurencyjności terenów wiejskich, promujących ideę smart village.</t>
  </si>
  <si>
    <t>Prezentacja tradycyjnych stołów wielkanocnych, palm i pisanek</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</si>
  <si>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</si>
  <si>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Organizacja prezentacji ukazującej tradycje kulinarne i obyczaje okresu wielkanocnego na Dolnym Śląsku</t>
  </si>
  <si>
    <t>przedstawiciele kół gospodyń wiejskich, osoby zainteresowane regionalną żywnością</t>
  </si>
  <si>
    <t>Konferencja dotycząca promocji żywności ekologicznej i produktu lokalnego</t>
  </si>
  <si>
    <t>Zaktywizowanie mieszkańców obszarów wiejskich do współpracy i budowania partnerskich relacji, kultywowanie tradycji i dziedzictwa kulturowego, wsparcie budowania zasobów wiedzy i doświadczeń organizacji formalnych i nieformalnych działających na obszarach wiejskich.</t>
  </si>
  <si>
    <t>Konkurs na najpiękniejszy wieniec podczas dożynek wojewódzkich województwa dolnośląskiego w 2022 r.</t>
  </si>
  <si>
    <t>mieszkańcy obszarów wiejskich zaangażowani w ochronę i kultywowanie dziedzictwa kulturowego,  lokalni liderzy zaangażowani w tworzenie inicjatyw służących rozwojowi obszarów wiejskich</t>
  </si>
  <si>
    <t xml:space="preserve"> 1-10</t>
  </si>
  <si>
    <t>I-II</t>
  </si>
  <si>
    <t>II-III</t>
  </si>
  <si>
    <t>grupa wieńcowa</t>
  </si>
  <si>
    <t>1, 6</t>
  </si>
  <si>
    <t>3, 6</t>
  </si>
  <si>
    <t>1, 3</t>
  </si>
  <si>
    <t>Samorząd Województwa Dolnośląskiego</t>
  </si>
  <si>
    <t>liczba emisji w internecie (tj. liczba stron internetowych na których zostanie opublikowany spot)</t>
  </si>
  <si>
    <t>40-100</t>
  </si>
  <si>
    <t>spot w internecie</t>
  </si>
  <si>
    <t>Produkcja i emisja spotu promocyjnego, który zostanie umieszczony na stronach internetowych</t>
  </si>
  <si>
    <t xml:space="preserve">Jednostka miary </t>
  </si>
  <si>
    <t>L.p.</t>
  </si>
  <si>
    <t>Konkurs "Wieś na weekend'2022"</t>
  </si>
  <si>
    <t>1</t>
  </si>
  <si>
    <t xml:space="preserve">instytucje i organizacje działające na terenach wiejskich </t>
  </si>
  <si>
    <t>Województwo Kujawsko-Pomorskie</t>
  </si>
  <si>
    <t>Szkolenie nt. smart villages</t>
  </si>
  <si>
    <t>pracownicy biur lokalnych grup działania</t>
  </si>
  <si>
    <t xml:space="preserve">Wizyta studyjna dla przedstawicieli lokalnych grup działania z kujawsko-pomorskiego </t>
  </si>
  <si>
    <t>wizyta studyjna</t>
  </si>
  <si>
    <t>Szkolenie nt. pozycji lokalnych grup działania we Wspólnej Polityce Rolnej i systemu wdrażania Osi LEADER</t>
  </si>
  <si>
    <t>pracownicy biur lokalnych grup działania oraz instytucji wdrażania PROW</t>
  </si>
  <si>
    <t xml:space="preserve">I-IV </t>
  </si>
  <si>
    <t>seminarium</t>
  </si>
  <si>
    <t>rolnicy, doradcy rolni, przedstawiciele organizacji i związków rolniczych</t>
  </si>
  <si>
    <t xml:space="preserve">III-IV </t>
  </si>
  <si>
    <t xml:space="preserve">Wizyta studyjna nt. podniesienia konkurencyjności gospodarstw agroturystycznych i oferty turystyki wiejskiej </t>
  </si>
  <si>
    <t xml:space="preserve">"Z klimatem i pasją"  </t>
  </si>
  <si>
    <t>felieton</t>
  </si>
  <si>
    <t>"Anty Age - w jaki sposób produkty rolne wpływają na jakość i długość życia"</t>
  </si>
  <si>
    <t xml:space="preserve">kobiety, mieszkanki wsi z województwa kujawsko-pomorskiego, przedstawiciele organizacji i instytucji wspierających rozwój obszarów wiejskich </t>
  </si>
  <si>
    <t xml:space="preserve">"Kobieta może wszystko" </t>
  </si>
  <si>
    <t xml:space="preserve">"Mikroorganizmy w produkcji roślinnej - prezentacja wyników badań" </t>
  </si>
  <si>
    <t>rolnicy, doradcy rolni, przedstawiciele organizacji i związków rolniczych, izb rolniczych, środowisk naukowych</t>
  </si>
  <si>
    <t>Retencja sposobem na ograniczenie strat w rolnictwie</t>
  </si>
  <si>
    <t>Marketing kulinarny sposobem na rozwój sektora rolno-spożywczego</t>
  </si>
  <si>
    <t xml:space="preserve">przedstawiciele Sieci Kulinarnego Dziedzictwa, sfery HoReGa, właściciele gospodarstw agroturystycznych, lokalnych organizacji turystycznych </t>
  </si>
  <si>
    <t>"Smaki regionów"</t>
  </si>
  <si>
    <t>stoisko na targach</t>
  </si>
  <si>
    <t>ogół społeczeństwa</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</si>
  <si>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</si>
  <si>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</si>
  <si>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</si>
  <si>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</si>
  <si>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I</t>
  </si>
  <si>
    <t>opracowanie, druk</t>
  </si>
  <si>
    <t>nakład</t>
  </si>
  <si>
    <t>mieszkańcy obszarów wiejskich</t>
  </si>
  <si>
    <t>I, II</t>
  </si>
  <si>
    <t>Województwo Lubelskie</t>
  </si>
  <si>
    <t>VI</t>
  </si>
  <si>
    <t>II</t>
  </si>
  <si>
    <t>wydarzenie</t>
  </si>
  <si>
    <t>liczba uczestników</t>
  </si>
  <si>
    <t xml:space="preserve">Lubelskie rowerowe z KSOW-em </t>
  </si>
  <si>
    <t>Celem operacji jest zwiększenie udziału zainteresowanych stron we wdrażaniu inicjatyw na rzecz rozwoju obszarów wiejskich.  Promocja walorów przyrodniczych i turystycznych regionu.</t>
  </si>
  <si>
    <t xml:space="preserve">Przedmiotem operacji jest organizacja rajdu rowerowego po ścieżkach rowerowych sfinansowanych z PROW 2014-2020 w województwie lubelskim. </t>
  </si>
  <si>
    <t>III, IV</t>
  </si>
  <si>
    <t xml:space="preserve">Celem operacji jest aktywizacja mieszkańców obszarów wiejskich w celu tworzenia partnerstw na rzecz realizacji projektów nakierowanych na rozwój tych obszarów, realizacji wspólnych inwestycji. Promocja jakości życia na wsi lub promocja wsi jako miejsca do życia i rozwoju zawodowego oraz zachowania dziedzictwa kulturowego. </t>
  </si>
  <si>
    <t xml:space="preserve">konkurs </t>
  </si>
  <si>
    <t>III</t>
  </si>
  <si>
    <t>warsztaty</t>
  </si>
  <si>
    <t xml:space="preserve"> Agroturystyka szansą na rozwój obszarów wiejskich</t>
  </si>
  <si>
    <t xml:space="preserve">Przedmiotem operacji jest zorganizowanie wyjazdu studyjnego zagranicznego mającego na celu wymianę dobrych praktyk w zakresie rozwoju obszarów wiejskich, a w szczególności agroturystyki. </t>
  </si>
  <si>
    <t>wyjazd studyjny</t>
  </si>
  <si>
    <t>przedsiębiorcy, rolnicy, beneficjenci PROW 2014-2020</t>
  </si>
  <si>
    <t>Kongres kobiet z obszarów wiejskich</t>
  </si>
  <si>
    <t>Wymiana wiedzy i doświadczeń oraz dobrych praktyk pomiędzy kobietami aktywnie działającymi na rzecz rozwoju lokalnego a instytucjami zaangażowanymi w rozwój obszarów wiejskich.</t>
  </si>
  <si>
    <t xml:space="preserve">Organizacja kongresu/ konferencji w celu wymiany wiedzy pomiędzy kobietami z obszarów wiejskich a podmiotami uczestniczącymi w rozwoju obszarów wiejskich, w  tym  Lokalnymi Grupami Działania, samorządami lokalnymi w Województwie Lubuskim </t>
  </si>
  <si>
    <t>Kongres/konferencja</t>
  </si>
  <si>
    <t>liczba kongresów/ konferencji</t>
  </si>
  <si>
    <t>Kobiety i liderki aktywnie działające na rzecz rozwoju lokalnego, przedstawiciele LGD i samorządów z Województwa Lubuskiego</t>
  </si>
  <si>
    <t>II-IV kwartał</t>
  </si>
  <si>
    <t>n/d</t>
  </si>
  <si>
    <t>Samorząd Województwa Lubuskiego</t>
  </si>
  <si>
    <t>Dni Otwartych Farm</t>
  </si>
  <si>
    <t>Pokazanie uczestnikom najciekawszych gospodarstw agroturystycznych, ekologicznych, rolnych z terenu województwa</t>
  </si>
  <si>
    <t>Organizacja cyklu spotkań w gospodarstwach  rolnych zajmujących się produkcją żywności lokalnej, zagrodach edukacyjnych</t>
  </si>
  <si>
    <t>cykl spotkań w gospodarstwach</t>
  </si>
  <si>
    <t xml:space="preserve">liczba spotkań </t>
  </si>
  <si>
    <t xml:space="preserve"> ogół społeczeństwa z naciskiem na młodzież i dzieci z terenów wiejskich</t>
  </si>
  <si>
    <t xml:space="preserve">Promocja dziedzictwa kulinarnego, historycznego oraz produktów tradycyjnych, regionalnych i lokalnych m.in. poprzez organizację i udział Województwa Lubuskiego w imprezach typu jarmarki, targi, dożynki, imprezy plenerowe itp. </t>
  </si>
  <si>
    <t xml:space="preserve">Promowanie lubuskich produktów żywnościowych, kultury wiejskiej, dziedzictwa kulturowego. Kultywowanie tradycji i obrzędów regionalnych. </t>
  </si>
  <si>
    <t xml:space="preserve">Organizacja jarmarku wielkanocnego i bożonarodzeniowego, organizacja imprezy plenerowej promującej produkty regionalne oraz udział Województwa Lubuskiego w targach żywności Polagra </t>
  </si>
  <si>
    <t>przeprowadzone degustacje</t>
  </si>
  <si>
    <t xml:space="preserve">ilość stoisk </t>
  </si>
  <si>
    <t>usługa</t>
  </si>
  <si>
    <t>ogół społeczeństwa, beneficjenci, potencjalni beneficjenci, instytucje zaangażowane pośrednio we wdrażanie Programu</t>
  </si>
  <si>
    <t>I-IV kwartał</t>
  </si>
  <si>
    <t>Organizacja konkursów</t>
  </si>
  <si>
    <t>Integracja i aktywizacja społeczności wiejskiej, promocja dziedzictwa kulturowego oraz produktów regionalnych i agroturystyki</t>
  </si>
  <si>
    <t xml:space="preserve">Organizacja konkursu kulinarnego "Tradycyjne Lubuskie" oraz konkursu "Lubuska Mega Dynia" w celu podniesienia atrakcyjności  wsi. Konkursy mają inspirować mieszkańców wsi województwa lubuskiego do działania w obszarach rolniczych i okołorolniczych. </t>
  </si>
  <si>
    <t>Konkurs</t>
  </si>
  <si>
    <t>Konkurs dotyczący projektów zrealizowanych ze środków PROW 2014-2020</t>
  </si>
  <si>
    <t xml:space="preserve">Celem operacji jest promocja obszarów wiejskich z terenu województwa łódzkiego poprzez zaprezentowanie projektów sfinansowanych ze środków Programu Rozwoju Obszarów Wiejskich 2014- 2020. Operacja skierowana jest do uczniów szkół oraz do szkół, a jej celem będzie popularyzacja wiedzy na temat efektów wdrażania Programu Rozwoju Obszarów Wiejskich. </t>
  </si>
  <si>
    <t xml:space="preserve">Uczniowie i nauczyciele szkół 
z terenu województwa łódzkiego. </t>
  </si>
  <si>
    <t xml:space="preserve">II-IV </t>
  </si>
  <si>
    <t>-</t>
  </si>
  <si>
    <t>Urząd Marszałkowski Województwa Łódzkiego</t>
  </si>
  <si>
    <t>Konferencja z zakresu gospodarowania wodami na obszarach wiejskich</t>
  </si>
  <si>
    <t xml:space="preserve">Celem operacji jest upowszechnienie wiedzy z zakresu gospodarowania zasobami wodnymi na obszarach wiejskich województwa łódzkiego, w szczególności dotyczącej optymalizacji zużycia wody w rolnictwie, zapobieganiu suszy, retencji wody w rolnictwie. </t>
  </si>
  <si>
    <t xml:space="preserve">W ramach operacji zorganizowana zostanie konferencja, poświęcona zarządzaniu wodami opadowymi w rolnictwie. Podczas konferencji upowszechniona zostanie wiedza na temat optymalizacji zużycia wody w rolnictwie w aspekcie zmian klimatycznych. </t>
  </si>
  <si>
    <t>Przedstawiciele instytucji naukowych i podmiotów  związanych z gospodarowaniem zasobami wodnymi,  jednostek samorządu terytorialnego, Państwowe Gospodarstwo Wodne Wody Polskie, spółki wodne, ODR</t>
  </si>
  <si>
    <t>Spotkanie poświęcone promocji produktów tradycyjnych</t>
  </si>
  <si>
    <t>Celem operacji jest upowszechnienie  i wymiana wiedzy na temat promocji produktów lokalnych i tradycyjnych, wspieranie lokalnego rozwoju na obszarach wiejskich poprzez  tworzenie sieci współpracy związanej z promocją i rozpowszechnianiem produktów tradycyjnych, wymiana  dobrych praktyk dotyczących promocji produktów lokalnych  i możliwych form ich sprzedaży.</t>
  </si>
  <si>
    <t>W ramach operacji zorganizowane zostanie spotkanie poświęcone promocji i wykorzystaniu produktów tradycyjnych na obszarach wiejskich. W trakcie spotkania odbędzie się degustacja lokalnych potraw. W ramach spotkania zaproszonych zostanie dwóch producentów z innych województw w ramach wymiany wiedzy i doświadczeń na temat produktów tradycyjnych. Dodatkowo odbędą się wykłady online, na których będą mogły uczestniczyć zainteresowane osoby z województwa łódzkiego. W spotkaniu wezmą udział przedstawiciele jst  z pięciu województw: Podlaskiego, Podkarpackiego, Lubelskiego, Małopolskiego oraz Łódzkiego.</t>
  </si>
  <si>
    <t>wykłady online</t>
  </si>
  <si>
    <t>liczba wykładów online</t>
  </si>
  <si>
    <t xml:space="preserve">sztuka </t>
  </si>
  <si>
    <t>Mieszkańcy województwa łódzkiego</t>
  </si>
  <si>
    <t>spotkanie</t>
  </si>
  <si>
    <t>liczba spotkań</t>
  </si>
  <si>
    <t>Przedstawiciele kół gospodyń wiejskich z terenu województwa łódzkiego oraz przedstawiciele z województw: Podlaskiego, Podkarpackiego, Lubelskiego Małopolskiego oraz Łódzkiego.</t>
  </si>
  <si>
    <t>Warsztaty kulinarne</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</si>
  <si>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Efektem operacji będzie rozpowszechnienie i promowanie postaw ekologicznych, zdrowego stylu życia. Operacja  wpłynie na aktywizację i integrację mieszkańców województwa.</t>
  </si>
  <si>
    <t>warsztaty kulinarne</t>
  </si>
  <si>
    <t>liczba warsztatów</t>
  </si>
  <si>
    <t>Uczniowie szkół gastronomicznych z terenu województwa łódzkiego</t>
  </si>
  <si>
    <t>Weekend na wsi</t>
  </si>
  <si>
    <t xml:space="preserve">Celem operacji jest szeroko pojęte wspieranie rozwoju obszarów wiejskich, poprzez promocję form działalności związanych z turystyką i agroturystyką. Operacja przyczyni się do promocji turystyki wiejskiej i  agroturystyki, aktywnego wypoczynku na wsi i dziedzictwa kulturowego obszarów wiejskich. </t>
  </si>
  <si>
    <t>Mieszkańcy województwa łódzkiego prowadzący działalność związaną z agroturystyką i turystyką na obszarach wiejskich</t>
  </si>
  <si>
    <t>Produkty tradycyjne, regionalne i ekologiczne z terenu województwa łódzkiego</t>
  </si>
  <si>
    <t>Celem operacji jest rozpowszechnianie wiedzy dotyczącej produktów wysokiej jakości z terenu województwa łódzkiego, a także integracja środowisk związanych z produkcją, sprzedażą i dystrybucją wyrobów lokalnych.  Efektem realizacji operacji będzie wzrost popularności, rozpoznawalności i zbytu produktów tradycyjnych, lokalnych i ekologicznych z terenu województwa łódzkiego.</t>
  </si>
  <si>
    <t>impreza plenerowa</t>
  </si>
  <si>
    <t>liczba imprez plenerowych</t>
  </si>
  <si>
    <t>Przedsiębiorcy, koła gospodyń wiejskich,  lokalne grupy działania, instytucje okołorolnicze, mieszkańcy województwa łódzkiego</t>
  </si>
  <si>
    <t>Konferencja 
"Od pola do stołu"</t>
  </si>
  <si>
    <t xml:space="preserve"> Operacja będzie miała na celu wspieranie organizacji łańcucha dostaw żywności, promocję żywności certyfikowanej, wsparcie przetwórstwa produktów lokalnych wysokiej jakości. Ponadto operacja przyczyni się do  nawiązania współpracy  w branży  rolno-spożywczej, wsparcia form współpracy pomiędzy producentami, podmiotami zajmującymi się przetwórstwem a konsumentami.</t>
  </si>
  <si>
    <t>W ramach realizacji operacji poniesione zostaną koszty związane z organizacją konferencji poświęconej WPR w nowej perspektywie, certyfikacji i znakowaniu żywności wysokiej jakości, wspieraniu organizacji krótkich łańcuchów dostaw, marketingowi produktów rolnych, w tym: budowaniu rozpoznawalności marki produktów ekologicznych i wysokiej jakości. W  konferencji wezmą udział przedstawiciele różnych środowisk związanych z produkcją i rozpowszechnianiem produktów rolno-spożywczych:  rolnicy,  przedsiębiorcy związani z branżą rolno-spożywczą, właściciele gospodarstw agroturystycznych, koła gospodyń wiejskich, restauratorzy/kucharze serwujący produkty lokalne, przedstawiciele: instytucji okołorolniczych, jst oraz lokalnych grup działania.</t>
  </si>
  <si>
    <t xml:space="preserve"> Rolnicy,  przedsiębiorcy związani z branżą rolno-spożywczą, właściciele gospodarstw agroturystycznych, koła gospodyń wiejskich, restauratorzy/kucharze korzystający z produktów lokalnych, przedstawiciele: instytucji okołorolniczych, jst oraz lokalnych grup działania</t>
  </si>
  <si>
    <t>Szkolenia dla LGD</t>
  </si>
  <si>
    <t>Głównym celem operacji jest 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</si>
  <si>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Przedmiotem operacji jest organizacja szkoleń i działań na rzecz tworzenia sieci kontaktów dla LGD. </t>
  </si>
  <si>
    <t xml:space="preserve">liczba uczestników szkoleń </t>
  </si>
  <si>
    <t>osoba/sztuka</t>
  </si>
  <si>
    <t>przedstawiciele LGD</t>
  </si>
  <si>
    <t>Urząd Marszałkowski Województwa Małopolskiego</t>
  </si>
  <si>
    <t>liczba uczestników wyjazdu studyjnego</t>
  </si>
  <si>
    <t>przedstawiciele OSP i PSP z terenu Województwa Małopolskiego</t>
  </si>
  <si>
    <t>liczba wyjazdów studyjnych</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</si>
  <si>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</si>
  <si>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</si>
  <si>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przedmiotem operacji będą audycje  stanowiące zasób wiedzy nt. bieżącej działalności KSOW, dobrych praktyk wdrażania PROW </t>
  </si>
  <si>
    <t>audycje na kanale YouTube, profil w mediach społecznościowych, płatne elementy promocji w mediach społecznościowych i na kanale YouTube, audycje radiowe</t>
  </si>
  <si>
    <t>Fora internetowe, media 
społecznościowe itp.</t>
  </si>
  <si>
    <t>minimum 2 maksimum 5</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</si>
  <si>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</si>
  <si>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</si>
  <si>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Unikalni użytkownicy forów internetowych, mediów społecznościowych itp.</t>
  </si>
  <si>
    <t>minimum 10 000 maksimum 30 000</t>
  </si>
  <si>
    <t xml:space="preserve">liczba osób </t>
  </si>
  <si>
    <t>Audycje, programy, spoty w radio, telewizji i internecie</t>
  </si>
  <si>
    <t>minimum 20 maksimum 45</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</si>
  <si>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</si>
  <si>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</si>
  <si>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przedmiotem operacji będzie przeprowadzenie spotkania dla przedstawicieli LGD, w celu omówienia bieżących spraw dotyczących Leadera </t>
  </si>
  <si>
    <t xml:space="preserve">spotkanie </t>
  </si>
  <si>
    <t>Szkolenia/seminaria/inne formy szkoleniowe</t>
  </si>
  <si>
    <t>przedstawiciele LGD/prezesi LGD oraz Samorządu Województwa Mazowieckiego</t>
  </si>
  <si>
    <t>Uczestnicy szkoleń/seminariów/innych form szkoleniowych</t>
  </si>
  <si>
    <t>minimum 30 maksimum 70</t>
  </si>
  <si>
    <t>wsparcie LGD w wymianie doświadczeń i dobrych praktyk, w poszukiwaniu partnerów zagranicznych do współpracy międzynarodowej</t>
  </si>
  <si>
    <t>przedmiotem operacji będzie przeprowadzenie zagranicznego wyjazdu studyjnego dla przedstawicieli LGD, poruszającego zagadnienia Leader/RLKS, odnowy wsi i smart village</t>
  </si>
  <si>
    <t>zagraniczny wyjazd studyjny</t>
  </si>
  <si>
    <t>Zagraniczne wyjazdy  studyjne</t>
  </si>
  <si>
    <t>przedstawiciele LGD oraz Samorządu Województwa Mazowieckiego</t>
  </si>
  <si>
    <t>Uczestnicy zagranicznych wyjazdów studyjnych</t>
  </si>
  <si>
    <t>minimum 10 maksimum 20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</si>
  <si>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</si>
  <si>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</si>
  <si>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 xml:space="preserve">przedmiotem operacji będzie przeprowadzenie spotkania dla członków zespołu ds. PROW 2014-2020 i omówienie bieżących tematów nt. rozwoju obszarów wiejskich </t>
  </si>
  <si>
    <t>przedstawiciele 16 województw, 
 Ministerstwa Rolnictwa i Rozwoju Wsi oraz Agencji Restrukturyzacji i Modernizacji Rolnictwa</t>
  </si>
  <si>
    <t>minimum 20 maksimum 50</t>
  </si>
  <si>
    <t>Materiały promocyjne (komplety)</t>
  </si>
  <si>
    <t xml:space="preserve">wymiana wiedzy  w ramach zrównoważonego i przyjaznego naturze gospodarowania zasobami naturalnymi m.in. w zakresie: odnawialnych źródeł energii, biogospodarki i rolnictwa ekologicznego </t>
  </si>
  <si>
    <t xml:space="preserve">przedmiotem operacji będzie organizacja jednej zagranicznej wizyty studyjnej, obejmującej wymianę wiedzy i zwiększenie świadomości w zakresie inicjatyw na rzecz rozwoju obszarów wiejskich </t>
  </si>
  <si>
    <t xml:space="preserve">zagraniczny wyjazd studyjny </t>
  </si>
  <si>
    <t>Zagraniczne wyjazdy studyjne</t>
  </si>
  <si>
    <t>partnerzy KSOW (w tym Lokalne Grupy Działania) i/lub przedstawiciele Wojewódzkiej Grupy Roboczej ds. KSOW z Mazowsza, przedstawiciele Samorządu Województwa Mazowieckiego</t>
  </si>
  <si>
    <t xml:space="preserve">Wkładki tematyczne </t>
  </si>
  <si>
    <t xml:space="preserve">rozpowszechnienie rezultatów działań na rzecz rozwoju obszarów wiejskich </t>
  </si>
  <si>
    <t xml:space="preserve">przedmiotem operacji będą wkładki tematyczne w tygodnikach regionalnych, których tematyka będzie ukierunkowana na przekazanie aktualnej wiedzy dotyczącej rozwoju wsi i rolnictwa </t>
  </si>
  <si>
    <t xml:space="preserve">wkładki tematyczne </t>
  </si>
  <si>
    <t>Słuchalność/oglądalność audycji, programów, spotów</t>
  </si>
  <si>
    <t xml:space="preserve">minimum  100 000 maksimum 1 000 000 </t>
  </si>
  <si>
    <t xml:space="preserve">Artykuły/wkładki w prasie i internecie </t>
  </si>
  <si>
    <t>minimum 6 maksimum 8</t>
  </si>
  <si>
    <t xml:space="preserve">Newsletter KSOW </t>
  </si>
  <si>
    <t xml:space="preserve">rozpowszechnienie informacji nt. bieżącej działalności KSOW, wiedzy mającej wpływ na rozwój obszarów wiejskich </t>
  </si>
  <si>
    <t>przedmiotem operacji będzie cykliczne rozsyłanie newslettera do osób zainteresowanych bieżącą działalnością KSOW</t>
  </si>
  <si>
    <t xml:space="preserve">newsletter </t>
  </si>
  <si>
    <t xml:space="preserve">Tytuły publikacji wydawanych w formie elektronicznej </t>
  </si>
  <si>
    <t>minimum 15 maksimum 30</t>
  </si>
  <si>
    <t>partnerzy KSOW, beneficjenci i potencjalni beneficjenci środków UE</t>
  </si>
  <si>
    <t xml:space="preserve">KSOW i KGW obok Ciebie </t>
  </si>
  <si>
    <t xml:space="preserve">rozpowszechnienie informacji nt. bieżącej działalności KSOW i KGW, upowszechnienie rezultatów działania KGW, promowanie integracji i współpracy </t>
  </si>
  <si>
    <t>przedmiotem operacji będzie organizacja stoisk informacyjno-promocyjnych na imprezach plenerowych, gdzie KGW z danego regionu będą pokazywać swój dorobek w zakresie rozwoju obszarów wiejskich, jednocześnie promując małe przetwórstwo, produkty lokalne i tradycyjne, również poprzez publikacje kulinarne</t>
  </si>
  <si>
    <t xml:space="preserve">impreza plenerowa z produktem lokalnym i tradycyjnym, publikacja, materiał promocyjny </t>
  </si>
  <si>
    <t xml:space="preserve">Targi, wystawy, imprezy lokalne, regionalne, krajowe i międzynarodowe </t>
  </si>
  <si>
    <t>minimum 5 maksimum 15</t>
  </si>
  <si>
    <t>uczestnicy regionalnych imprez plenerowych - mieszkańcy województwa mazowieckiego oraz goście,  rolnicy, mieszkańcy obszarów wiejskich, władze samorządowe, organizacje rolnicze, beneficjenci i potencjalni beneficjenci środków UE</t>
  </si>
  <si>
    <t xml:space="preserve">Uczestnicy targów, wystaw, imprez lokalnych, regionalnych , krajowych i międzynarodowych </t>
  </si>
  <si>
    <t>minimum 1500 maksimum 4500</t>
  </si>
  <si>
    <t xml:space="preserve">Tytuły publikacji wydanych w formie papierowej </t>
  </si>
  <si>
    <t>minimum 1 maksimum 2</t>
  </si>
  <si>
    <t>liczba tytułów</t>
  </si>
  <si>
    <t xml:space="preserve">Materiały promocyjne </t>
  </si>
  <si>
    <t xml:space="preserve">komplet </t>
  </si>
  <si>
    <t xml:space="preserve">VI </t>
  </si>
  <si>
    <t xml:space="preserve">pobudzenie aktywności lokalnej i nagrodzenie dobrych praktyk w zakresie rozwoju "małych ojczyzn" i wykorzystania funduszu sołeckiego, promocja współpracy pomiędzy rolnikami i animatorami wspierającymi rolników </t>
  </si>
  <si>
    <t xml:space="preserve">przedmiotem operacji będzie organizacja konkursu dla najaktywniejszych sołectw, w tym identyfikacja inicjatyw na rzecz współpracy </t>
  </si>
  <si>
    <t>konkurs z nagrodami</t>
  </si>
  <si>
    <t>Konkursy</t>
  </si>
  <si>
    <t>sołtysi, rolnicy z Mazowsza</t>
  </si>
  <si>
    <t>Uczestnicy konkursów</t>
  </si>
  <si>
    <t>minimum 10 maksimum 50</t>
  </si>
  <si>
    <t>liczba osób</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</si>
  <si>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</si>
  <si>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przedmiotem operacji będzie organizacja krajowego wyjazdu studyjnego, który stanowi element towarzyszący konkursowi na najaktywniejsze sołectwo, a także promocja przedsiębiorczości na obszarach wiejskich</t>
  </si>
  <si>
    <t>krajowy wyjazd studyjny</t>
  </si>
  <si>
    <t>sołtysi, rolnicy z Mazowsza, przedstawiciele jst</t>
  </si>
  <si>
    <t>minimum 15 maksimum 50</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</si>
  <si>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</si>
  <si>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</si>
  <si>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przedmiotem operacji będzie wykonanie interaktywnej mapy projektów, upowszechniającej rozwiązania wspierające rozwój obszarów wiejskich </t>
  </si>
  <si>
    <t xml:space="preserve">informacje i publikacje w internecie </t>
  </si>
  <si>
    <t>ogół społeczeństwa ze szczególnym uwzględnieniem mieszkańców obszarów wiejskich województwa mazowieckiego; beneficjenci i potencjalni beneficjenci środków PROW 2014-2020</t>
  </si>
  <si>
    <t xml:space="preserve">popularyzacja działalności kobiet na obszarach wiejskich w oparciu o dziedzictwo kulturowe i społeczne  </t>
  </si>
  <si>
    <t xml:space="preserve">konkurs z nagrodami </t>
  </si>
  <si>
    <t>mieszkańcy obszarów wiejskich, liderki obszarów wiejskich Mazowsza</t>
  </si>
  <si>
    <t>minimum 10; maksimum 30</t>
  </si>
  <si>
    <t>mieszkańcy Mazowsza, orkiestry dęte z Mazowsza, kapelmistrzowie</t>
  </si>
  <si>
    <t>minimum 8; maksimum 16</t>
  </si>
  <si>
    <t>liczba orkiestr</t>
  </si>
  <si>
    <t>promowanie i popularyzacja regionalnego dziedzictwa kulinarnego i kulturowego; budowanie więzi wśród lokalnej społeczności poprzez wspólne działania na rzecz zrównoważonego rozwoju regionu</t>
  </si>
  <si>
    <t>mieszkańcy Mazowsza, członkowie KGW</t>
  </si>
  <si>
    <t>liczba KGW</t>
  </si>
  <si>
    <t>Prezentacja osiągnięć i promocja opolskiego dziedzictwa kulturowego i kulinarnego.</t>
  </si>
  <si>
    <t xml:space="preserve">Projekt zakłada realizację przedsięwzięć mających na celu promocję i popularyzację kultury ludowej, tradycji obszarów wiejskich oraz produktów tradycyjnych w kraju i za granicą poprzez organizację stoisk wystawienniczych, warsztatów i spotkań informacyjnych. Realizacja przedsięwzięcia wpłynie pozytywnie na promocję obszarów wiejskich, ich bogactwa kulturowego i kulinarnego. Poprzez promocję dziedzictwa kulturowego, w tym kulinarnego zakłada się wymianę wiedzy i doświadczeń uczestników projektu. 
Upowszechniona poprzez prezentację na stoiskach demonstracyjnych zostanie wiedza w zakresie innowacyjnych rozwiązań w produkcji żywności i na obszarach wiejskich. </t>
  </si>
  <si>
    <t>stoiska wystawiennicze</t>
  </si>
  <si>
    <t>Stoiska wystawiennicze</t>
  </si>
  <si>
    <t>Urząd Marszałkowski Województwa Opolskiego</t>
  </si>
  <si>
    <t>warsztat / spotkanie</t>
  </si>
  <si>
    <t>Warsztaty i pokazy rękodzielnicze</t>
  </si>
  <si>
    <t>Spotkanie informacyjne</t>
  </si>
  <si>
    <t>liczba uczestników spotkania</t>
  </si>
  <si>
    <t>os.</t>
  </si>
  <si>
    <t>Opolska wieś atrakcyjnym miejscem do życia i rozwoju</t>
  </si>
  <si>
    <t>publikacja</t>
  </si>
  <si>
    <t>liczba tytułów publikacji / materiałów drukowanych</t>
  </si>
  <si>
    <t>stoisko wystawiennicze na imprezie plenerowej</t>
  </si>
  <si>
    <t>liczba stoisk wystawienniczych</t>
  </si>
  <si>
    <t>Targi/impreza plenerowa/wystawa</t>
  </si>
  <si>
    <t>#PodrozujPoOpolsku!</t>
  </si>
  <si>
    <t>Promocja obszarów wiejskich województwa opolskiego poprzez prezentację potencjału turystycznego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na Śląsku Opolskim. Przyczyni się to do promocji jakości życia na wsi lub promocja wsi jako miejsca do życia i rozwoju zawodowego.</t>
  </si>
  <si>
    <t xml:space="preserve">Informacje i publikacje w internecie </t>
  </si>
  <si>
    <t>Liczba spotów reklamowych</t>
  </si>
  <si>
    <t xml:space="preserve">Ogół społeczeństwa, potencjalni turyści z rynku krajowego i zagranicznego. Odbiorcami będą osoby zainteresowane poszukiwaniem ofert opolskich gospodarstw agroturystycznych oraz usług oferowanych przez przedsiębiorców z terenów wiejskich województwa opolskiego w zakresie turystyki, krajoznawstwa, rekreacji oraz innych pozwalających na rozwój gospodarczy terenów wiejskich Opolszczyzny. </t>
  </si>
  <si>
    <t>Promocja obszarów wiejskich Opolszczyzny</t>
  </si>
  <si>
    <t>konkurs plastyczny</t>
  </si>
  <si>
    <t>warsztaty rękodzielnicze i kulinarne</t>
  </si>
  <si>
    <t>uczestnicy warsztatów</t>
  </si>
  <si>
    <t>6</t>
  </si>
  <si>
    <t>Szkolenia i działania na rzecz tworzenia sieci kontaktów dla Lokalnych Grup Działania (LGD)</t>
  </si>
  <si>
    <t xml:space="preserve">Wsparcie LGD w zakresie poszukiwania partnerów do współpracy międzyterytorialnej oraz podniesienie kompetencji w zakresie wykonywania przez nie zadań, związanych z wdrażaniem strategii rozwoju lokalnego; </t>
  </si>
  <si>
    <t>Szkolenie, spotkanie, warsztat, seminarium - wg potrzeb zgłaszanych przez LGD</t>
  </si>
  <si>
    <t xml:space="preserve">liczba szkoleń / spotkań </t>
  </si>
  <si>
    <t>2</t>
  </si>
  <si>
    <t>Przedstawiciele LGD i jednostki regionalnej KSOW województwa opolskiego</t>
  </si>
  <si>
    <t>Szkolenie dla Lokalnych Grup Działania</t>
  </si>
  <si>
    <t>Celem operacji jest wsparcie lokalnych grup działania w zakresie wykonywanych przez nie zadań, związanych z realizacją Lokalnych Strategii Rozwoju w szczególności doradztwa na rzecz potencjalnych wnioskodawców i prowadzenia oceny operacji.</t>
  </si>
  <si>
    <t>W ramach operacji zostanie zorganizowane szkolenie  na temat przygotowania się LGD do nowej perspektywy finansowej</t>
  </si>
  <si>
    <t>liczba szkoleń/ liczba uczestników szkolenia</t>
  </si>
  <si>
    <t>1/ 52</t>
  </si>
  <si>
    <t>szt./ osoby</t>
  </si>
  <si>
    <t>pracownicy Lokalnych Grup Działania</t>
  </si>
  <si>
    <t>I-III</t>
  </si>
  <si>
    <t>Urząd Marszałkowski Województwa Podkarpackiego</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</si>
  <si>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</si>
  <si>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</si>
  <si>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W ramach operacji zostaną zorganizowane międzynarodowe targi produktów i żywności wysokiej jakości, podczas których promować się będą polscy i zagraniczni producenci. Organizowane targi to okazja do zaprezentowania się podmiotów związanych z wytwarzaniem i obrotem produktami i żywnością wysokiej jakości, rozumianą jako certyfikowana żywność ekologiczna, produkty tradycyjne wpisane na Listę Produktów Tradycyjnych oraz przedstawicieli prezentujących idee turystyki wiejskiej i agroturystyki. </t>
  </si>
  <si>
    <t>targi</t>
  </si>
  <si>
    <t>Ogół społeczeństwa, wytwórcy z polski i z zagranicy oraz podmioty zainteresowane produktem ekologicznym i tradycyjnym.</t>
  </si>
  <si>
    <t>IV</t>
  </si>
  <si>
    <t>Ogół społeczeństwa, pszczelarze (wytwórcy) oraz podmioty zainteresowane produktami pszczelimi i miodem.</t>
  </si>
  <si>
    <t>Ogół społeczeństwa</t>
  </si>
  <si>
    <t>Społeczność wiejska województwa podkarpackiego</t>
  </si>
  <si>
    <t>Celem Konkursu będzie: poszerzenie wiedzy o projektach zrealizowanych w ramach PROW na obszarach wiejskich i korzyściach z tego wynikających</t>
  </si>
  <si>
    <t>szkoły podstawowe w województwie podkarpackim</t>
  </si>
  <si>
    <t>W ramach operacji nagrany zostanie film, który późnej zostanie dwukrotnie wyemitowany w TVP odział regionalny w Rzeszowie</t>
  </si>
  <si>
    <t>film</t>
  </si>
  <si>
    <t>liczba filmów, liczba emisji</t>
  </si>
  <si>
    <t>Jednostka miary</t>
  </si>
  <si>
    <t>1.</t>
  </si>
  <si>
    <t>Olimpiada Aktywności Wiejskiej</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</si>
  <si>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</si>
  <si>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</si>
  <si>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Liczba konkursów/ uczestnicy konkursów</t>
  </si>
  <si>
    <t>1/min. 15</t>
  </si>
  <si>
    <t>Lokalni liderzy wiejscy, sołtysi, reprezentanci organizacji pozarządowych, przedstawiciele samorządu gminnego oraz środowiska zainteresowane rozwojem obszarów wiejskich województwa podlaskiego</t>
  </si>
  <si>
    <t>Urząd Marszałkowski Województwa Podlaskiego</t>
  </si>
  <si>
    <t>2.</t>
  </si>
  <si>
    <t xml:space="preserve">Wojewódzki konkurs wiedzy z zakresu uprawy roślin bobowatych </t>
  </si>
  <si>
    <r>
      <rPr>
        <sz val="11"/>
        <rFont val="Calibri"/>
        <family val="2"/>
        <charset val="238"/>
      </rPr>
      <t>Propagowanie szeroko pojętej wiedzy rolniczej, zarówno teoretycznej jak i praktycznej z zakresu uprawy roślin bobowatych grubonasiennych. Rozwijanie zainteresowań uczniów rolnictwem, upowszechnianie wzorców racjonalnego gospodarowania gruntami rolnymi.</t>
    </r>
    <r>
      <rPr>
        <b/>
        <sz val="11"/>
        <rFont val="Calibri"/>
        <family val="2"/>
        <charset val="238"/>
      </rPr>
      <t xml:space="preserve"> </t>
    </r>
  </si>
  <si>
    <t xml:space="preserve"> Przedmiotem operacji jest organizacja konkursu, który będzie polegał na rozwiązaniu testu wiedzy z zakresu uprawy roślin bobowatych w oparciu o materiały i literaturę wskazaną przez organizatora. </t>
  </si>
  <si>
    <t>Uczniowie szkół średnich o profilu rolniczym z województwa podlaskiego</t>
  </si>
  <si>
    <t>3.</t>
  </si>
  <si>
    <t>Poznaj naszych producentów - wydanie przewodnika po pasiekach lokalnych</t>
  </si>
  <si>
    <r>
      <rPr>
        <sz val="11"/>
        <rFont val="Calibri"/>
        <family val="2"/>
        <charset val="238"/>
      </rPr>
      <t>Zwiększenie popytu na lokalne miody poprzez opracowanie przewodnika po pasiekach z województwa podlaskiego uczestniczących w obrocie detalicznym.</t>
    </r>
    <r>
      <rPr>
        <b/>
        <sz val="11"/>
        <rFont val="Calibri"/>
        <family val="2"/>
        <charset val="238"/>
      </rPr>
      <t xml:space="preserve"> </t>
    </r>
  </si>
  <si>
    <t xml:space="preserve"> Projekt obejmuje odwiedzenie min. 20 pasiek, sporządzenie pisemnego wywiadu, dokumentacji fotograficznej oraz nagranie podcastów (krótkich filmów dostępnych w Internecie). Na podstawie powyższego zostanie wydana broszura z kodami QR. </t>
  </si>
  <si>
    <t>Publikacja/ materiał drukowany</t>
  </si>
  <si>
    <t>Liczba tytułów publikacji/ Liczba materiałów drukowanych</t>
  </si>
  <si>
    <t>1/1000</t>
  </si>
  <si>
    <t>Ogół społeczeństwa (potencjalni konsumenci)</t>
  </si>
  <si>
    <t>4.</t>
  </si>
  <si>
    <t>"ABC Pszczelarza"</t>
  </si>
  <si>
    <t>Podniesienie świadomości producenckiej w zakresie wytwarzania i dystrybucji produktów pszczelich.</t>
  </si>
  <si>
    <t xml:space="preserve"> Projekt obejmuje nagranie filmów na podstawie zatwierdzonego poradnika (procedury administracyjne, procesy higieniczne, trójwymiarowa wizualizacja pomieszczeń). Operacja uwzględnia uproszczenie przekazu z poradnika celem ułatwienia odbioru zawartych tam treści, zaangażowanie scenarzysty, ilustratora, specjalisty od animacji pomieszczeń, lektora, prezentera i realizację zdjęć filmowych wspierających ułatwienie przyswojenia treści. </t>
  </si>
  <si>
    <t>Film/ Informacje i publikacje w internecie</t>
  </si>
  <si>
    <t>Liczba filmów/                           Liczba informacji/publikacji w internecie/Strony internetowe, na których zostanie zamieszczona informacja/publikacja</t>
  </si>
  <si>
    <t>5/1/1</t>
  </si>
  <si>
    <t>Pszczelarze</t>
  </si>
  <si>
    <t>5.</t>
  </si>
  <si>
    <t xml:space="preserve">Gospodarstwo moich rodziców jest EKO i dba o środowisko </t>
  </si>
  <si>
    <t xml:space="preserve">Celem operacji jest szerzenie dobrych praktyk w zakresie rolnictwa ekologicznego, upraw ekologicznych oraz wdrażanie tzw. zielonych technologii i inwestycji na rzecz ochrony środowiska w gospodarstwach rolnych oraz pogłębienie wiedzy z zakresu ekologii wśród młodzieży z terenu województwa podlaskiego. </t>
  </si>
  <si>
    <t xml:space="preserve"> Operacja polega na organizacji konkursu skierowanego do uczniów szkół podstawowych (klasy IV-VIII) oraz uczniów szkół średnich z gmin wiejskich oraz miejsko-wiejskich z terenu województwa podlaskiego. Warunkiem udziału w konkursie jest napisanie przez ucznia pracy zawierającej opis i charakterystykę wraz ze zdjęciami ekologicznego gospodarstwa rolnego prowadzonego przez jego rodziców. Prace mogą opierać się o opisy ekologicznych gospodarstw rolnych ukierunkowanych na produkcję roślinną oraz zwierzęcą z uwzględnieniem inwestycji na rzecz ochrony środowiska i ekologii jeżeli takowe miały miejsce.</t>
  </si>
  <si>
    <t>Uczniowie szkół podstawowych (klasy IV-VIII) oraz uczniowie szkół średnich z gmin wiejskich oraz miejsko-wiejskich z terenu województwa podlaskiego</t>
  </si>
  <si>
    <t>6.</t>
  </si>
  <si>
    <t>Wojewódzki konkurs wiedzy z zakresu rolnictwa ekologicznego</t>
  </si>
  <si>
    <r>
      <rPr>
        <sz val="11"/>
        <rFont val="Calibri"/>
        <family val="2"/>
        <charset val="238"/>
      </rPr>
      <t>Celem operacji jest promocja rolnictwa ekologicznego, pogłębienie wiedzy nt. ekologicznego systemu produkcji, rozpowszechnianie wśród uczniów szkół średnich z terenu województwa podlaskiego pozytywnego wizerunku rolnictwa ekologicznego, popularyzacja wdrażania najlepszych rozwiązań w gospodarstwach rolnych opartych na wykorzystaniu środków pochodzenia biologicznego i mineralnego nieprzetworzonych technologicznie oraz zwiększenie świadomości wśród młodzieży nt. wartości żywności wysokiej jakości.</t>
    </r>
    <r>
      <rPr>
        <b/>
        <sz val="11"/>
        <rFont val="Calibri"/>
        <family val="2"/>
        <charset val="238"/>
      </rPr>
      <t xml:space="preserve"> </t>
    </r>
  </si>
  <si>
    <t xml:space="preserve"> Przedmiotem operacji jest organizacja konkursu, który będzie polegał na rozwiązaniu testu wiedzy z zakresu rolnictwa ekologicznego w oparciu o materiały i literaturę wskazaną przez organizatora. </t>
  </si>
  <si>
    <t>Uczniowie szkół średnich o profilu rolniczym lub szkół zawodowych z województwa podlaskiego oraz uczniowie szkół średnich z gmin wiejskich oraz miejsko-wiejskich z terenu województwa podlaskiego</t>
  </si>
  <si>
    <t>7.</t>
  </si>
  <si>
    <t xml:space="preserve"> Produkt lokalny - dobre praktyki</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</si>
  <si>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</si>
  <si>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 xml:space="preserve"> Przedmiotem operacji jest przygotowanie 21 audycji radiowych (5-10 min.), jak również zakup czasu antenowego na potrzeby ich emisji. </t>
  </si>
  <si>
    <t>Audycje radiowe</t>
  </si>
  <si>
    <t xml:space="preserve">Liczba audycji w radiu </t>
  </si>
  <si>
    <t>Rolnicy, obecni i potencjalni producenci</t>
  </si>
  <si>
    <t>8.</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</si>
  <si>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</si>
  <si>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</si>
  <si>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t>
  </si>
  <si>
    <t>Uczniowie szkół z województwa podlaskiego</t>
  </si>
  <si>
    <t>9.</t>
  </si>
  <si>
    <t xml:space="preserve">Zastosowanie dronów w rolnictwie </t>
  </si>
  <si>
    <t xml:space="preserve">Celem operacji jest przekazanie wiedzy w dziedzinie innowacyjnych rozwiązań technologicznych. </t>
  </si>
  <si>
    <t>Przedmiotem operacji jest zorganizowanie warsztatów praktycznych, na których zostaną zaprezentowane sposoby wykorzystania dronów w rolnictwie m.in. monitoring upraw, automatyzacja, zarządzanie pracami polowymi i efektywność maszyn i urządzeń.</t>
  </si>
  <si>
    <t>Warsztaty</t>
  </si>
  <si>
    <t>Liczba warsztatów/ Liczba uczestników warsztatów</t>
  </si>
  <si>
    <t>1/ min. 30</t>
  </si>
  <si>
    <t>Rolnicy, obecni i potencjalni producenci, uczniowie szkół średnich o profilu rolniczym z województwa podlaskiego</t>
  </si>
  <si>
    <t>10.</t>
  </si>
  <si>
    <t>Konkurs na Pszczelarza Roku w województwie podlaskim</t>
  </si>
  <si>
    <t xml:space="preserve">Celem operacji jest upowszechnianie wiedzy o pszczelarstwie, promowanie dobrych praktyk pszczelarskich i pszczelarzy w województwie podlaskim oraz integrowanie środowiska hodowców pszczół. </t>
  </si>
  <si>
    <t>Przedmiotem operacji jest organizacja konkursu, skierowanego do pszczelarzy z województwa podlaskiego. Warunkiem udziału w konkursie jest przesłanie zgłoszenia. W konkursie pszczelarzy i ich pasiek komisja będzie brała pod uwagę kompetencje pszczelarskie, technikę hodowli, wyposażenie pracowni miodowej, innowacyjność i zaangażowanie.</t>
  </si>
  <si>
    <t xml:space="preserve">Pszczelarze </t>
  </si>
  <si>
    <t>20</t>
  </si>
  <si>
    <t>Samorząd Województwa Pomorskiego</t>
  </si>
  <si>
    <t>lokalni przedsiębiorcy - producenci produktów rolno-spożywczych, w tym rolnicy prowadzący działalność w ramach RHD,  przedstawiciele KGW, członkowie sieci dziedzictwa kulinarnego, właściciele gospodarstwa agroturystycznych, itp.</t>
  </si>
  <si>
    <t>szkolenia</t>
  </si>
  <si>
    <t xml:space="preserve">Operacja zostanie zrealizowana poprzez organizację cyklu 3 spotkań szkoleniowo-warsztatowych dla grupy około 20 osób. Tematyka warsztatów obejmować będzie zagadnienia dotyczące kreacji i promocji produktów lokalnych. Uczestnicy warsztatów będą mieli okazję zdobyć wiedzę dotyczącą technik brandingu marki/ produktu, dowiedzą się o trendach i możliwościach promowania produktów żywnościowych. Warsztaty przyczynią się również do budowanie wspólnej marki produktów lokalnych, która będzie wizytówką regionu. </t>
  </si>
  <si>
    <t>Celem operacji będzie zwiększenie wiedzy na temat budowania świadomości marki produktów lokalnych opartych o lokalne zasoby,  rozwój przedsiębiorczości lokalnej na obszarach wiejskich oraz popularyzowanie regionu.</t>
  </si>
  <si>
    <t>Kreowanie lokalnych produktów</t>
  </si>
  <si>
    <t>dni</t>
  </si>
  <si>
    <t>liczba dni targowych</t>
  </si>
  <si>
    <t>liczba odwiedzających</t>
  </si>
  <si>
    <t>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mieszkańcy Pomorza województwa pomorskiego i turyści</t>
  </si>
  <si>
    <t xml:space="preserve">Operacja zostanie zrealizowana poprzez organizację wydarzeń o charakterze targowo-wystawienniczym.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czy produktów rodzimych np. wpisanych na Listę Produktów Tradycyjnych.  W ramach przedmiotowej operacji zaplanowane zadanie posłuży prezentacji osiągnieć i promocji pomorskiej wsi. Promocja żywności wysokiej jakości ma zachęcić konsumentów do spożywania tradycyjnych  i lokalnych produktów żywnościowych pochodzących z najbliższego otoczenia.                        </t>
  </si>
  <si>
    <t xml:space="preserve">Celem operacji będzie promocja regionu, jego walorów i osiągnięć pomorskiego rolnictwa, a także lokalnych i tradycyjnych produktów żywnościowych. </t>
  </si>
  <si>
    <t>Promocja regionu</t>
  </si>
  <si>
    <t>60</t>
  </si>
  <si>
    <t xml:space="preserve">rolnicy, JST, organizacje pozarządowe, podmioty działające na rzecz rozwoju obszarów wiejskich,  przedsiębiorcy z branży rolniczej </t>
  </si>
  <si>
    <t>Operacja zostanie zrealizowana poprzez organizację konferencji. Tematyka konferencji dotyczyć będzie rozwiązań projektowych,  które wpływają na nowe modele organizacji produkcji i sprzedaży rolniczej tj. krótkie łańcuchy dostaw, rolniczy handel detaliczny (RHD), działalność marginalna, lokalna i ograniczona (MOL), w tym przykłady produkcji i sprzedaży produktów ekologicznych i regionalnych. Powyższa forma realizacji operacji będzie służyć przekazaniu wiedzy, promowaniu doświadczeń wynikających ze zrealizowanych projektów i poszukiwaniu nowatorskich rozwiązań w produkcji rolnej przez podmioty posiadające różnorodne doświadczenie, wiedzę i umiejętności.  Organizacja konferencji będzie również okazją do dyskusji, co  pozwoli na wypracowanie strategii działania w celu polepszania jakości życia na pomorskiej wsi.</t>
  </si>
  <si>
    <t>Celem operacji będzie przekazania wiedzy w zakresie produkcji i sprzedaży produktów żywnościowych z gospodarstw rolnych oraz promocja i rozpowszechnianie dobrych przykładów, w tym innowacyjnych rozwiązań wdrażanych w produkcji rolnej.</t>
  </si>
  <si>
    <t>Promocja modeli krótkich łańcuchów dostaw żywności pochodzących z gospodarstw rolnych</t>
  </si>
  <si>
    <t>I,III</t>
  </si>
  <si>
    <t>Wyjazd studyjny krajowy</t>
  </si>
  <si>
    <t xml:space="preserve">Operacja ma na celu identyfikację, gromadzenie i upowszechnianie przykładów operacji zrealizowanych i sfinansowanych w ramach PROW. </t>
  </si>
  <si>
    <t>Liczba wyjazdów, wizyt studyjnych/ liczba uczestników</t>
  </si>
  <si>
    <t>1/30</t>
  </si>
  <si>
    <t>Usługa</t>
  </si>
  <si>
    <t>Partnerzy KSOW, przedstawiciele instytucji działających na rzecz rozwoju obszarów wiejskich</t>
  </si>
  <si>
    <t>Samorząd Województwa Śląskiego</t>
  </si>
  <si>
    <t>Stoisko wystawiennicze</t>
  </si>
  <si>
    <t>Liczba stoisk wystawienniczych</t>
  </si>
  <si>
    <t>Udział w Targach Norymberga</t>
  </si>
  <si>
    <t>Targi</t>
  </si>
  <si>
    <t>III kw.</t>
  </si>
  <si>
    <t>Wyjazd studyjny</t>
  </si>
  <si>
    <t>II-III kw.</t>
  </si>
  <si>
    <t>Podmioty uczestniczące w realizacji PROW. Partnerzy KSOW</t>
  </si>
  <si>
    <t xml:space="preserve">III-V  </t>
  </si>
  <si>
    <t>Urząd Marszałkowski Województwa Warmińsko-Mazurskiego w Olsztynie.</t>
  </si>
  <si>
    <t>Udział w targach "Smaki Regionów" w Poznaniu</t>
  </si>
  <si>
    <t>Celem realizacji operacji jest promocja i wsparcie sektora żywności regionalnej, tradycyjnej i naturalnej w województwie warmińsko-mazurskim.</t>
  </si>
  <si>
    <t xml:space="preserve">W ramach operacji zostanie zorganizowane stoisko promocyjne na targach. </t>
  </si>
  <si>
    <t>Producenci i przetwórcy regionalnej żywności, członkowie sieci Dziedzictwo Kulinarne Warmia Mazury Powiśle, przedstawiciele Urzędu Marszałkowskiego województwa warmińsko-mazurskiego</t>
  </si>
  <si>
    <t>Celem realizacji operacji jest wymiana wiedzy i  doświadczeń w zakresie odnowy wsi , dobrych praktyk rozwoju obszarów wiejskich, tworzenia wiosek tematycznych.</t>
  </si>
  <si>
    <t>Wójtowie, Burmistrzowie, przedstawiciele gmin, przedstawiciele Urzędu Marszałkowskiego Województwa Warmińsko-Mazurskiego</t>
  </si>
  <si>
    <t>Festiwal Dziedzictwa Kulinarnego Warmia, Mazury, Powiśle.</t>
  </si>
  <si>
    <t>festiwal</t>
  </si>
  <si>
    <t>Urząd Marszałkowski Województwa Wielkopolskiego</t>
  </si>
  <si>
    <t>członkinie kół gospodyń wiejskich, ogół społeczeństwa</t>
  </si>
  <si>
    <t>szt.
podmiot</t>
  </si>
  <si>
    <t>1
20</t>
  </si>
  <si>
    <t>Liczba konkursów
Liczba nominowanych w konkursie</t>
  </si>
  <si>
    <t>Operacja polegać będzie na zorganizowaniu konkursu kulinarnego w dwóch kategoriach tematycznych adresowanego do kół gospodyń wiejskich z województwa wielkopolskiego. Zadaniem uczestników konkursu będzie przygotowanie potraw sporządzonych na bazie jabłek (kategoria nr 1) i śliwek (kategoria nr 2) oraz ich zaprezentowanie podczas wydarzenia plenerowego zorganizowanego w gminie Białośliwie będącej wielkopolskim zagłębiem sadowniczym.</t>
  </si>
  <si>
    <t>Promocja dziedzictwa kulinarnego regionu oraz podkreślenie roli kół gospodyń wiejskich w zakresie tej promocji poprzez organizację konkursu kulinarnego.</t>
  </si>
  <si>
    <t>Promocja zrównoważonego rozwoju obszarów wiejskich poprzez organizację konkursu dla KGW na najlepszą potrawę z jabłka i śliwki</t>
  </si>
  <si>
    <t>osoby z niepełnosprawnościami zamieszkujące obszary wiejskie województwa wielkopolskiego</t>
  </si>
  <si>
    <t>szt.
os.</t>
  </si>
  <si>
    <t>3
60</t>
  </si>
  <si>
    <t>Liczba wyjazdów studyjnych
Liczba uczestników wyjazdów studyjnych</t>
  </si>
  <si>
    <t>Przeciwdziałanie marginalizacji osób z niepełnosprawnościami i ograniczenie barier w dostępie takich osób do wiedzy na temat inicjatyw podejmowanych na obszarach wiejskich, podnoszących jakość życia na wsi i zwiększających szanse na zatrudnienie</t>
  </si>
  <si>
    <t>Aktywizacja osób z niepełnosprawnościami poprzez udział w wyjazdach studyjnych ukierunkowanych na wskazanie możliwości i szans do rozwoju zawodowego i osobistego w kontekście projektów zrealizowanych na obszarach wiejskich</t>
  </si>
  <si>
    <t xml:space="preserve">pszczelarze województwa wielkopolskiego, przedstawiciele organizacji pszczelarskich, właściciele ogródków kwietnych , ogół mieszkańców obszarów wiejskich województwa wielkopolskiego </t>
  </si>
  <si>
    <t>szt.
szt.
os.</t>
  </si>
  <si>
    <t>Liczba imprez plenerowych
Liczba konkursów
Liczba laureatów konkursów</t>
  </si>
  <si>
    <t>Impreza plenerowa, konkurs</t>
  </si>
  <si>
    <t>Operacja polegać będzie na zorganizowaniu imprezy plenerowej pn. "Wielkopolskie śniadanie z miodem" podczas obchodów Wielkiego Dnia Pszczoły przypadającego na 8 sierpnia oraz dwóch konkursów subregionalnych: "Łap pszczołę" - konkurs na najładniejszy przydomowy miododajny ogród kwiatowy oraz "Piękna i zdrowa pasieka" - konkurs na najładniejszą zagrodę pasieczną w Wielkopolsce.</t>
  </si>
  <si>
    <t>Zwiększenie udziału zainteresowanych stron w podejmowaniu inicjatyw na rzecz ochrony pszczół i wsparcia pszczelarstwa poprzez organizację imprezy plenerowej oraz dwóch konkursów tematycznie związanych z pszczelarstwem</t>
  </si>
  <si>
    <t>Wymiana wiedzy oraz rozpowszechnianie rezultatów działań podejmowanych przez Samorząd Województwa Wielkopolskiego w zakresie wsparcia i promocji pszczelarstwa w regionie</t>
  </si>
  <si>
    <t>ogół społeczeństwa, instytucje zaangażowane w rozwój obszarów wiejskich, przedstawiciele branży rolno-spożywczej - członkowie Sieci Dziedzictwa Kulinarnego Wielkopolska</t>
  </si>
  <si>
    <t xml:space="preserve">
szt.
podmiot
</t>
  </si>
  <si>
    <t>1
6</t>
  </si>
  <si>
    <t>Liczba stoisk wystawienniczych
Liczba wystawców</t>
  </si>
  <si>
    <t>Operacja polegać będzie na zapewnieniu niezbędnej infrastruktury (najem powierzchni wystawienniczej, organizacja stoiska wystawienniczego) dla wystawców będących członkami Sieci Dziedzictwa Kulinarnego Wielkopolska podczas targów Natura Food w Łodzi.</t>
  </si>
  <si>
    <t>Udział w wydarzeniach targowych mający na celu wymianę wiedzy pomiędzy podmiotami uczestniczącymi w rozwoju obszarów wiejskich, wspieranie współpracy między tymi podmiotami oraz promocję Sieci Dziedzictwa Kulinarnego Wielkopolska, jak również zapoznanie uczestników z dobrymi praktykami w zakresie nowych metod produkcji i sprzedaży, czyli krótkich łańcuchów dostaw, rolniczego handlu detalicznego (RHD) oraz sprzedaży produktów ekologicznych i regionalnych poprzez wymianę wiedzy z wystawcami z innych regionów kraju.</t>
  </si>
  <si>
    <t>Wymiana wiedzy oraz rezultatów działań pomiędzy podmiotami uczestniczącymi w rozwoju obszarów wiejskich, w tym udział w wydarzeniach targowych o zasięgu krajowym i międzynarodowym w kontekście nowych modeli organizacji produkcji i sprzedaży rolniczej</t>
  </si>
  <si>
    <t xml:space="preserve">samorządowcy, w tym przedstawiciele Urzędu Marszałkowskiego,  przedstawiciele LGD oraz instytucji zaangażowanych w rozwój obszarów wiejskich lub zaangażowane bezpośrednio w realizację i wdrażanie PROW 2014-2020 </t>
  </si>
  <si>
    <t xml:space="preserve">szt.
os.
</t>
  </si>
  <si>
    <t xml:space="preserve">1
25
</t>
  </si>
  <si>
    <t>Operacja zakłada organizację krajowego wyjazdu studyjnego dla grupy około 25 samorządowców z województwa wielkopolskiego. Tematyka wizyty dotyczyć będzie przede wszystkim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</si>
  <si>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Zapoznanie uczestników wyjazdu studyjnego - samorządowców z województwa wielkopolskiego reprezentujących beneficjentów i potencjalnych beneficjentów PROW 2014-2020 z efektami realizacji Programu oraz inicjatyw podejmowanych na obszarach wiejskich w innym regionie kraju.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</si>
  <si>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</si>
  <si>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ogół społeczeństwa, mieszkańcy województwa wielkopolskiego</t>
  </si>
  <si>
    <t xml:space="preserve">1
20
</t>
  </si>
  <si>
    <t>Liczba konkursów
Liczba laureatów i wyróżnionych w konkursie</t>
  </si>
  <si>
    <t xml:space="preserve">Konkurs adresowany do mieszkańców województwa wielkopolskiego zrealizowany będzie w 5 kategoriach tematycznych związanych z rozwojem i promocją obszarów wiejskich. Do jednej z kategorii zgłaszane będą zdjęcia projektów zrealizowanych w ramach PROW 2014-2020 lub PROW 2007-2013.   Autorom najciekawszych prac zgłoszonych do każdej z kategorii zostaną wręczone nagrody w postaci voucherów do sklepu ze  sprzętem fotograficznym. </t>
  </si>
  <si>
    <t xml:space="preserve">Identyfikacja projektów zrealizowanych przy wsparciu ze środków EFRROW w województwie wielkopolskim oraz upowszechnienie wiedzy o tych projektach, a także promocja obszarów wiejskich. </t>
  </si>
  <si>
    <t>Gromadzenie i upowszechnianie przykładów dobrych praktyk realizacji PROW 2014-2020 oraz PROW 2007-2013 poprzez organizację konkursu fotograficznego</t>
  </si>
  <si>
    <t>ogół społeczeństwa, potencjalni beneficjenci oraz beneficjenci PROW 2014-2020</t>
  </si>
  <si>
    <t xml:space="preserve">szt. </t>
  </si>
  <si>
    <t>Liczba wydań prasowych</t>
  </si>
  <si>
    <t>Prasa</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</si>
  <si>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</si>
  <si>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</si>
  <si>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Strona promocyjna PROW 2014-2020 w Magazynie Samorządowym "Monitor Wielkopolski"</t>
  </si>
  <si>
    <t>szt.
szt.
Szt.</t>
  </si>
  <si>
    <t>4
1500
200</t>
  </si>
  <si>
    <t>Liczba wydań biuletynu
Nakład jednego wydania w wersji polskiej
Nakład jednego wydania w wersji angielskiej</t>
  </si>
  <si>
    <t>Publikacja</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</si>
  <si>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t>
  </si>
  <si>
    <t>Biuletyn informacyjny "Nasza euroPROWincja" 
w wersji polskiej i angielskiej</t>
  </si>
  <si>
    <t>Urząd Marszałkowski Województwa Zachodniopomorskiego</t>
  </si>
  <si>
    <t>Zwiedzający stoisko wystawiennicze Województwa Zachodniopomorskiego na imprezach lokalnych</t>
  </si>
  <si>
    <t>liczba tytułów/nakład</t>
  </si>
  <si>
    <t>Promocja dobrych praktyk PROW na terenie województwa zachodniopomorskiego</t>
  </si>
  <si>
    <t>Zwiedzający stoiska wystawiennicze lokalnych wytwórców produktów tradycyjnych, regionalnych i ekologicznych Pomorza Zachodniego na imprezie plenerowej, potencjalni kontrahenci wystawców</t>
  </si>
  <si>
    <t>1/15</t>
  </si>
  <si>
    <t>liczba imprez plenerowych/liczba wystawców</t>
  </si>
  <si>
    <t>Operacja o charakterze promocyjno-wystawienniczym</t>
  </si>
  <si>
    <t>Organizacja sieci stoisk wystawienniczych dla lokalnych producentów produktów tradycyjnych, regionalnych i ekologicznych</t>
  </si>
  <si>
    <t>Promocja produktów tradycyjnych i regionalnych producentów z województwa zachodniopomorskiego</t>
  </si>
  <si>
    <t>Dzieci i młodzież z terenów wiejskich Pomorza Zachodniego</t>
  </si>
  <si>
    <t>5/150</t>
  </si>
  <si>
    <t>liczba warsztatów/liczba uczestników</t>
  </si>
  <si>
    <t>Organizacja cyklu warsztatów o tematyce ekologicznej</t>
  </si>
  <si>
    <t xml:space="preserve">Promocja zrównoważonego rozwoju obszarów wiejskich </t>
  </si>
  <si>
    <t>Warsztaty ekologiczne dla dzieci/młodzieży z obszarów wiejskich</t>
  </si>
  <si>
    <t>1/12</t>
  </si>
  <si>
    <t>Targi Rolne "Agro Pomerania" w Barzkowicach</t>
  </si>
  <si>
    <t>2, 3</t>
  </si>
  <si>
    <t>Dożynki Wojewódzkie</t>
  </si>
  <si>
    <t>1/10</t>
  </si>
  <si>
    <t>Pszczelarze, osoby zawodowo i hobbystycznie zajmujące się prowadzeniem pasiek o różnej skali produkcji z terenu województwa zachodniopomorskiego, rolnicy</t>
  </si>
  <si>
    <t>1/2</t>
  </si>
  <si>
    <t>liczba imprez plenerowych/liczba seminariów</t>
  </si>
  <si>
    <t>seminarium szkoleniowe</t>
  </si>
  <si>
    <t>Przeprowadzenie wykładów szkoleniowych dla zainteresowanych osób o tematyce pszczelarskiej.</t>
  </si>
  <si>
    <t>Celem operacji jest dostarczenie oraz upowszechnianie nowych rozwiązań i wiedzy we współpracy z uczelniami wyższymi i doradztwem rolniczym.</t>
  </si>
  <si>
    <t>Wojewódzkie Dni Pszczelarza</t>
  </si>
  <si>
    <t>Zwiedzający stoiska wystawiennicze producentów win regionalnych, lokalnych wytwórców produktów tradycyjnych, regionalnych i ekologicznych Pomorza Zachodniego na imprezie plenerowej, potencjalni kontrahenci wystawców</t>
  </si>
  <si>
    <t xml:space="preserve">Przeprowadzenie wykładów szkoleniowych dla zainteresowanych osób na tematy enologiczne. Zorganizowanie sieci punktów wystawowych (domków wystawienniczych) promujących produkty winiarskie z Pomorza Zachodniego. </t>
  </si>
  <si>
    <t>Festiwal Wina Pomorza Zachodniego</t>
  </si>
  <si>
    <t>1/3</t>
  </si>
  <si>
    <t>liczba imprez plenerowych/liczba konkursów</t>
  </si>
  <si>
    <t>seminarium/konkurs/impreza plenerowa</t>
  </si>
  <si>
    <t>Przeprowadzenie kilkudniowego wydarzenia o charakterze plenerowym z elementami warsztatowymi. Dodatkowo planuje się realizacje wykładów o tematyce europejskiej oraz zorganizowanie konkursów kulinarnych.</t>
  </si>
  <si>
    <t xml:space="preserve">Realizacja operacji przyczyni się do rozwoju współpracy regionalnej i budowania partnerskich relacji ze społecznością lokalną. Zachowane i wypromowane zostanie dziedzictwo kulturowe, kulinarne i przyrodnicze na obszarach wiejskich. </t>
  </si>
  <si>
    <t>Osoby pełniące funkcje sołtysów na obszarze województwa zachodniopomorskiego, lokalni liderzy wiejscy</t>
  </si>
  <si>
    <t>4/260</t>
  </si>
  <si>
    <t>Liczba szkoleń/liczba uczestników szkoleń</t>
  </si>
  <si>
    <t>szkolenie/seminarium</t>
  </si>
  <si>
    <t>Cykl spotkań o charakterze informacyjno-szkoleniowym dla lokalnych liderów społeczności wiejskiej. Podczas szkoleń słuchacze uzyskają niezbędne informacje od wykładowców współpracujących z uczelniami wyższymi oraz wojewódzkim ODR.</t>
  </si>
  <si>
    <t>Przekazanie uczestnikom specjalistycznej wiedzy w dziedzinach dot. metod i sposobów funkcjonowania sołtysów, członków rad sołeckich i lokalnych liderów wiejskich</t>
  </si>
  <si>
    <t>Akademia Sołtysa</t>
  </si>
  <si>
    <t>Alternatywne źródła dochodu dla małych gospodarstw 2</t>
  </si>
  <si>
    <t xml:space="preserve">Celem operacji jest upowszechnianie wiedzy na temat innowacyjnych przedsięwzięć na obszarach wiejskich oraz upowszechnienie informacji oraz dobrych praktyk w tym zakresie. </t>
  </si>
  <si>
    <t>Operacja zostanie zrealizowana przez wykonanie szkoleń i wyjazdów studyjnych dla uczestników z grupy docelowej jak i przygotowanie i wydrukowanie broszur tematycznych.</t>
  </si>
  <si>
    <t>broszura</t>
  </si>
  <si>
    <t>doradcy z ośrodków doradztwa rolniczego, izb rolniczych, prywatnych podmiotów doradczych, nauczyciele szkół rolniczych, przedstawiciele Instytutów, uczelni rolniczych, rolnicy</t>
  </si>
  <si>
    <t>Centrum Doradztwa Rolniczego w Brwinowie</t>
  </si>
  <si>
    <t>egzemplarz</t>
  </si>
  <si>
    <t>uczestnicy (stacjonarnie)</t>
  </si>
  <si>
    <t>wyjazd</t>
  </si>
  <si>
    <t>uczestnicy</t>
  </si>
  <si>
    <t xml:space="preserve">XXII i XXIII edycje Konkursu Sposób na Sukces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</si>
  <si>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t>
  </si>
  <si>
    <t>Operacja ta będzie wykonana poprzez realizację XXII i XXIII edycji konkursu Sposób na Sukces i prezentację dobrych przykładów przedsiębiorczości na obszarach wiejskich oraz wymianę doświadczeń w tym zakresie.</t>
  </si>
  <si>
    <t>broszura (wydawnictwo konkursowe), organizacja konkursu, gale finałowe konkursu, filmy o finalistach</t>
  </si>
  <si>
    <t>przedstawiciele przedsiębiorców, w tym laureatów konkursu Sposób na Sukces wszystkich edycji; doradców z ośrodków doradztwa rolniczego; mieszkańców obszarów wiejskich; organizatorów oraz partnerów konkursu, - instytucji publicznych; przedstawicieli organizacji społecznych; samorządów; podmiotów gospodarczych - lokalne grupy działania; oraz media skupione wokół idei promocji i rozwoju przedsiębiorczości na obszarach wiejskich</t>
  </si>
  <si>
    <t>gala finałowa</t>
  </si>
  <si>
    <t>VII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</si>
  <si>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t>
  </si>
  <si>
    <t xml:space="preserve">Planowane jest  przeprowadzenie 3-dniowej ogólnopolskiej  konferencji  obejmującej wykłady, warsztaty i wizyty studyjne. Tematyka konferencji skierowana będzie na  strategie rozwojowe, w tym innowacje produktowe i metodyczne oraz zagadnienia związane z wdrażaniem WPR i Polskiego Ładu. </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</si>
  <si>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</si>
  <si>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Centrum Doradztwa Rolniczego w Brwinowie, Oddział  w Krakowie</t>
  </si>
  <si>
    <t>Kompetentny trener turystyki wiejskiej 2</t>
  </si>
  <si>
    <t xml:space="preserve">Celem operacji jest wsparcie rozwoju turystyki wiejskiej poprzez przygotowanie profesjonalnej kadry trenerów i nauczycieli agroturystyki i turystyki wiejskiej.  Koncepcja systemu szkoleń modułowych powstała w wyniku operacji pn. Kompetentny trener turystyki wiejskiej  zrealizowanej w  ramach Planu Operacyjnego KSOW na lata 2020-2021 w oparciu o rzetelną diagnozę stanu faktycznego w zakresie potrzeb edukacyjnych mieszkańców wsi oraz identyfikację luk kompetencyjnych szeroko rozumianej kadry turystyki wiejskiej, w tym doradców i liderów organizacji branżowych przeprowadzona w ramach operacji pod tym samym tytułem w latach 2020-2021. Opracowane zostało także 7-modułowe szkolenie e-learningowe oraz 3-tomowy podręcznik turystyki wiejskiej w wersji elektronicznej. </t>
  </si>
  <si>
    <t xml:space="preserve">Zgodnie ze zidentyfikowanymi potrzebami w ramach bieżącej operacji rozszerzony zostanie zakres podręcznika trenera i e-learningu o kolejne zagadnienia merytoryczne, podręcznik trenera zostanie wydany w wersji drukowanej, a grupa docelowa odbiorców szkoleń i podręcznika w zostanie poszerzona o nauczycieli szkół średnich przygotowujących do zawodu w zakresie turystyki wiejskiej. Rozszerzenie grupy odbiorców o nauczycieli jest powiązane z inicjatywą tworzenia Branżowego Centrum Umiejętności w ramach KPO. Ponadto dla uczestników szkoleń e-learningowych zaplanowano uzupełniające szkolenia wyjazdowe, które nie mogły się odbyć wcześniej ze względu na sytuację pandemiczną. Operacja promuje podejście do agroturystyki jako dziedziny przedsiębiorczości oraz narzędzia zrównoważonego rozwoju obszarów wiejskich.  </t>
  </si>
  <si>
    <t>podręcznik drukowany, szkolenie e-learning, szkolenie wyjazdowe</t>
  </si>
  <si>
    <t>podręcznik</t>
  </si>
  <si>
    <t>doradcy, nauczyciele,  liderzy stowarzyszeń agroturystycznych w Polsce</t>
  </si>
  <si>
    <t>szkolenie e-learningowe</t>
  </si>
  <si>
    <t>szkolenie wyjazdowe</t>
  </si>
  <si>
    <t>Rozwój kompetencji zawodowych gospodarstw edukacyjnych</t>
  </si>
  <si>
    <t xml:space="preserve">Celem operacji jest wyposażenie mieszkańców wsi w wiedzę i umiejętności niezbędne do świadczenia  profesjonalnych usług edukacyjnych opartych o potencjał gospodarstwa rolnego, a tym samym wzmocnienie potencjału rozwoju rolnictwa wielofunkcyjnego i społecznego w Polsce. </t>
  </si>
  <si>
    <t>Opracowanie i wydanie drukiem pakietu materiałów informacyjno-edukacyjnych, w tym poradników tematycznych i metodycznych, przeznaczonych do samokształcenia mieszkańców wsi oraz wspomagających pracę doradczą w terenie.</t>
  </si>
  <si>
    <t xml:space="preserve">pakiet materiałów informacyjno-edukacyjnych </t>
  </si>
  <si>
    <t>rolnicy, przedsiębiorcy, doradcy, organizacje pozarządowe, podmioty wspierajcie rozwój obszarów wiejskich</t>
  </si>
  <si>
    <t>Zioła i ich zastosowania w gospodarstwie
domowym</t>
  </si>
  <si>
    <t xml:space="preserve">Celem operacji jest podniesienie wiedzy mieszkańców wsi, w tym w szczególności kobiet wiejskich dotyczącej wykorzystania ziół, jako trampoliny do rozwoju obszarów wiejskich, w tym m.in. działalności gospodarczej oraz zastosowania roślin zielarskich w gospodarstwie domowym. </t>
  </si>
  <si>
    <t>Przedmiotem operacji jest organizacja cyklu szkoleń oraz przygotowanie materiałów dydaktycznych dotyczących zastosowania ziół w gospodarstwie domowym, tj. ziołolecznictwo, kosmetyka i kulinaria oparte na ziołach oraz zapoznanie się z inicjatywami  gospodarstw opierających swoją działalność na ziołach, dotyczącą m.in. zdrowego żywienia, medycyny naturalnej opartej o ziołowe dziedzictwo, w tym inicjatyw sieciowych tj. na przykład "Małopolska wieś pachnąca ziołami".</t>
  </si>
  <si>
    <t>szkolenie wyjazdowe, szkolenie e-learningowe, komplet materiałów dydaktycznych w wersji elektronicznej</t>
  </si>
  <si>
    <t>mieszkańcy obszarów wiejskich, doradcy rolni, przedstawiciele nauki i organizacji pozarządowych</t>
  </si>
  <si>
    <t>Przydomowe winnice jako sposób na dodatkowe dochody małych gospodarstw</t>
  </si>
  <si>
    <t xml:space="preserve">Celem operacji jest rozwój przedsiębiorczości na obszarach wiejskich poprzez podniesienie poziomu wiedzy i umiejętności w zakresie tworzenia i rozwijania małych przydomowych winnic jako elementu dywersyfikującego dodatkowe dochody w tym w oparciu o enoturystykę. </t>
  </si>
  <si>
    <t>Przedmiotem operacji jest nagranie filmów prezentujących etapy zakładania małej winnicy, praktyczną produkcję wina, podstawy serwowania oraz organizacji degustacji wina w winnicy, a także przedstawienie możliwości rozwoju gospodarstw rolnych w oparciu o usługi enoturystyczne. Opracowana zostanie publikacja w wersji elektronicznej, w której omówione będą m.in. przepisy prawne z zakresu produkcji, rozlewania i sprzedaży wina. Zorganizowane zostanie szkolenie w formie webinarium w którym będą mogli wziąć udział mieszkańcy obszarów wiejskich, rolnicy, właściciele gospodarstw agroturystycznych, doradcy rolniczy, podczas którego omówiona zostanie Ustawa o wyrobach winiarskich, dostosowująca polskie prawo do nowych przepisów dot. wspólnej organizacji rynku wina w UE.</t>
  </si>
  <si>
    <t xml:space="preserve"> film, publikacja elektroniczna, szkolenie w formie webinarium, szkolenie wyjazdowe</t>
  </si>
  <si>
    <t>mieszkańcy obszarów wiejskich, rolnicy, właściciele gospodarstw agroturystycznych, doradcy, osoby  zainteresowane podejmowaniem i rozwojem przedsiębiorczości na obszarach wiejskich oraz wdrażaniem innowacyjnych rozwiązań na obszarach wiejskich</t>
  </si>
  <si>
    <t xml:space="preserve"> Centrum Doradztwa Rolniczego w Brwinowie Oddział w Krakowie</t>
  </si>
  <si>
    <t>webinarium</t>
  </si>
  <si>
    <t>szkolenia wyjazdowe</t>
  </si>
  <si>
    <t>Organizacja krótkich łańcuchów dostaw żywności</t>
  </si>
  <si>
    <t xml:space="preserve">Celem operacji jest wsparcie tworzenia i funkcjonowania krótkich łańcuchów dostaw żywności poprzez upowszechnienie wiedzy i dobrych przykładów w tym zakresie. </t>
  </si>
  <si>
    <t>W ramach operacji zostanie poddana aktualizacji broszura elektroniczna opracowana w ramach PO KSOW na lata 2020-2021 pn. „Przykłady organizacji krótkich łańcuchów dostaw żywności” obejmująca podstawową wiedzę na temat łańcuchów dostaw żywności oraz przykłady organizowania i funkcjonowania różnych form współpracy pomiędzy producentami, podmiotami zajmującymi się przetwórstwem a konsumentami w tym zakresie. Ponadto operacja zakłada przeprowadzanie webinarium dotyczącego form sprzedaży produktów lokalnych oraz przygotowanie szkolenia e-learningowego z zakresu organizowania i funkcjonowanie krótkich łańcuchów dostaw żywności, które zostaną przeprowadzone wśród grupy docelowej.  W ramach operacji powstaną również filmy prezentujące dobre przykłady organizowania i funkcjonowania krótkich łańcuchów dostaw żywności.</t>
  </si>
  <si>
    <t>broszura elektroniczna, webinarium, szkolenie e-learningowe, film</t>
  </si>
  <si>
    <t>Centrum Doradztwa Rolniczego w Brwinowie oddział w Krakowie</t>
  </si>
  <si>
    <t>szkolenia e-learningowe</t>
  </si>
  <si>
    <t>XX Jubileuszowe Sympozjum Agroturystyczne</t>
  </si>
  <si>
    <t xml:space="preserve">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t>
  </si>
  <si>
    <t>Na operacje złoża się: 1) Ogólnopolska 3-dniowa konferencja popularno-naukowa; 2) Publikacja konferencyjna obejmująca artykuły, doniesienia i komunikaty dotyczące rezultatów teoretycznych, metodycznych i empirycznych studiów oraz badań w zakresie tematu wiodącego przygotowane przez zainteresowane ośrodki naukowe.</t>
  </si>
  <si>
    <t>konferencja, publikacja</t>
  </si>
  <si>
    <t xml:space="preserve">przedstawiciele instytucji naukowych, doradztwa rolniczego, organizacji pozarządowych (w tym Lokalnych Grup Działania), lokalnych i regionalnych organizacji turystycznych, administracji państwowej i samorządowej. </t>
  </si>
  <si>
    <t>Centrum Doradztwa Rolniczego w Brwinowie Oddział w Krakowie</t>
  </si>
  <si>
    <t>Przedmiotem operacji obejmuje opracowanie różnicowanych form materiałów informacyjno-edukacyjnych oraz przeprowadzenie kampanii informacyjnych i szkoleń dla doradców i mieszkańców wsi.</t>
  </si>
  <si>
    <t>broszura informacyjna, szkolenie e-learning, warsztaty terenowe, film</t>
  </si>
  <si>
    <t>rolnicy, doradcy rolniczy, nauczyciele szkół rolniczych</t>
  </si>
  <si>
    <t>warsztat</t>
  </si>
  <si>
    <t>Sieciowanie działań doradczych i  edukacyjnych na rzecz rozwoju obszarów wiejskich</t>
  </si>
  <si>
    <t>Celem operacji jest wsparcie rozwoju obszarów wiejskich poprzez sieciowanie działań edukacyjnych i doradczych prowadzonych przez podmioty działające na rzecz rozwoju wsi i rolnictwa. Ostatecznym celem operacji jest poprawa skuteczności działania podmiotów realizujących zadania edukacyjne i doradcze na rzecz rozwoju wsi i rolnictwa poprzez zwiększenie ich identyfikowalności, a tym samym docieranie do większej liczby odbiorców, pozyskiwanie nowych grup odbiorców, bardziej efektywne stosowanie narzędzi i materiałów wypracowywanych w ramach sieci, szersze promowanie dobrych praktyk oraz zwiększanie zasięgu i siły oddziaływania inicjatyw podejmowanych lokalnie.</t>
  </si>
  <si>
    <t xml:space="preserve">W ramach operacji przeprowadzona będzie diagnoza aktualnego stanu, w tym identyfikacja i analiza podmiotów świadczących usługi edukacyjne i doradcze oraz diagnoza głównych obszarów problemowych związanych z tą działalnością. Diagnoza będzie punktem wyjścia do opracowania strategii działań na rzecz budowy i promocji sieci. Wdrożenie zaleceń strategii realizowane będzie w trakcie cyklu szkoleń oraz podsumowującej konferencji. </t>
  </si>
  <si>
    <t>badania literaturowe, grupy fokusowe, strategia, szkolenia, konferencja</t>
  </si>
  <si>
    <t>opracowanie</t>
  </si>
  <si>
    <t>doradcy rolniczy, mieszkańcy obszarów wiejskich</t>
  </si>
  <si>
    <t>grupa</t>
  </si>
  <si>
    <t>strategia</t>
  </si>
  <si>
    <t>Współpraca producentów rolnych sposobem na rozwój rolnictwa i obszarów wiejskich</t>
  </si>
  <si>
    <t>Celem konferencji jest wymiana wiedzy i doświadczeń między producentami rolnymi oraz podmiotami zainteresowanymi uczestnictwem w różnych formach zrzeszania się, w tym zwiększenie ich wiedzy merytorycznej w tym zakresie oraz zaprezentowanie dobrych praktyk na przykładzie funkcjonowania grup producentów rolnych. Operacja ma za zadanie promować i wspierać wspólne inicjatywy w sferze organizowania się rolników w szersze partnerstwa rolnicze, które odgrywają kluczową rolę dla podniesienia konkurencyjności polskiego rolnictwa i obszarów wiejskich. Przedstawione korzyści płynące z organizowania się producentów rolnych wpłyną na rozwój polskiego rolnictwa poprzez podejmowanie wspólnych inicjatyw. Nawiązane kontakty, powstałe partnerstwa i wypracowane, wzajemne zaufanie pozwolą na podejmowanie kolejnych inicjatyw, w tym m.in. realizacji projektów innowacyjnych czy wspólną sprzedaż na rynku.</t>
  </si>
  <si>
    <t xml:space="preserve">W ramach operacji przeprowadzona zostanie konferencja naukowo-dydaktyczna z zakresu współczesnych sposobów organizowania się producentów rolnych. W trakcie trwania konferencji uczestnicy zdobędą wiedzę na temat obecnej sytuacji w zrzeszaniu się producentów rolnych, jakie będą dostępne formy wsparcia w ramach nowej odsłony Planu Strategicznego dla Wspólnej Polityki Rolnej 2023-2027 a także jakie są szanse i zagrożenia (prawne, ekonomiczne, społeczne) we wspólnym działaniu rolników. Ponadto w trakcie konferencji odbędzie się debata podczas której uczestnicy będą mogli przekonać się o korzyściach płynących ze współpracy producentów rolnych. </t>
  </si>
  <si>
    <t>konferencja w formie hybrydowej (stacjonarnie i online)</t>
  </si>
  <si>
    <t>rolnicy, mieszkańcy obszarów wiejskich, przedstawiciele doradztwa rolniczego, grupy i organizacje producentów rolnych, osoby i instytucje zainteresowane tematem</t>
  </si>
  <si>
    <t>Centrum Doradztwa Rolniczego w Brwinowie Oddział w Poznaniu</t>
  </si>
  <si>
    <t>Materiały konferencyjne</t>
  </si>
  <si>
    <t>materiały</t>
  </si>
  <si>
    <t>Rolnictwo ekologiczne - szansa dla rolników i konsumentów</t>
  </si>
  <si>
    <t xml:space="preserve">Celem operacji jest upowszechnianie dobrych praktyk w rolnictwie ekologicznym w tym innowacyjnych rozwiązań wdrażanych w ekologicznych gospodarstwach rolnych. </t>
  </si>
  <si>
    <t xml:space="preserve">Podczas konferencji ("Rolnictwo ekologiczne - szansa dla rolników i konsumentów"," Podsumowanie zadań badawczych w zakresie rolnictwa ekologicznego finansowanych przez MRiRW") zaprezentowane zostaną przykłady dobrych praktyk w  gospodarstwach rolnych oraz możliwości rozwoju sektora rolnictwa ekologicznego w Polsce. W ramach operacji zostanie opracowany film „Przykłady dobrych praktyk produkcyjnych w gospodarstwach ekologicznych”.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"Test dla uczniów szkół rolniczych" przyczyni się do popularyzacji systemu rolnictwa ekologicznego wśród młodzieży. Operacja przyczyni się do zacieśnienia współpracy pomiędzy uczestnikami, a także umożliwi wymianę wiedzy i doświadczeń. </t>
  </si>
  <si>
    <t>rolnicy, przedstawiciele jednostek doradztwa rolniczego, przedsiębiorcy, administracja rządowa i samorządowa, uczniowie szkół rolniczych</t>
  </si>
  <si>
    <t>Centrum Doradztwa Rolniczego w Brwinowie oddział w Radomiu</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</si>
  <si>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</si>
  <si>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</si>
  <si>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</si>
  <si>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</si>
  <si>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uczestniczące szkoły</t>
  </si>
  <si>
    <t>test wiedzy o rolnictwie ekologicznym dla uczniów szkół rolniczych - poziom krajowy</t>
  </si>
  <si>
    <t xml:space="preserve">opracowanie filmów „Przykłady dobrych praktyk produkcyjnych w gospodarstwach ekologicznych”  </t>
  </si>
  <si>
    <t>Dobre praktyki w rolnictwie ekologicznym</t>
  </si>
  <si>
    <t>Podczas konferencji ("Praktyczne wykorzystanie wyników badań prowadzonych na rzecz rolnictwa ekologicznego") zaprezentowane zostaną wyniki prowadzonych badań przez jednostki naukowo badawcze możliwe do wdrożenia w gospodarstwach ekologicznych.  W ramach operacji w 2022 roku zostaną wydane publikacje: "Przewodnik ochrony roślin w rolnictwie ekologicznym", materiały informacyjne pn. „Gospodarowanie ekologiczne – co każdy rolnik wiedzieć powinien”, oraz 6 metodyk które poświęcone są najnowszym  rozwiązaniom w dziedzinie ekologicznej technologii produkcji rolniczej, co będzie miało znaczący wpływ  na rozwój gospodarstw ekologicznych w szczególności na efektywność ich funkcjonowania.</t>
  </si>
  <si>
    <t>druk 6 metodyk z rolnictwa ekologicznego</t>
  </si>
  <si>
    <t>metodyka</t>
  </si>
  <si>
    <t>przewodnik ochrony roślin w rolnictwie ekologicznym - druk</t>
  </si>
  <si>
    <t xml:space="preserve">materiały informacyjne pn. „Gospodarowanie ekologiczne – co każdy rolnik wiedzieć powinien” </t>
  </si>
  <si>
    <t>Dobre przykłady w rozwój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</si>
  <si>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 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 Ponadto zostanie przeprowadzone badania ankietowego wśród konsumentów i producentów działających w ramach krótkich łańcuchów dostaw, określenie ich potrzeb i kierunków rozwoju.</t>
  </si>
  <si>
    <t>Przedmiotem operacji jest organizacja 1 konferencji dla łącznej liczby 50 osób oraz wyjazdu studyjnego krajowego w zakresie promocji dobrych praktyk w rozwoju krótkich łańcuchów dostaw żywności. Ponadto w ramach operacji zostanie przeprowadzona Ankietyzacja potrzeb podmiotów działających w ramach krótkich łańcuchów dostaw.</t>
  </si>
  <si>
    <t xml:space="preserve">przedstawiciele doradztwa rolniczego, przedstawiciele nauki, rolnicy, przedsiębiorcy, administracja rządowa i samorządowa, instytucje pracujące na rzecz rolnictwa </t>
  </si>
  <si>
    <t>Centrum Doradztwa Rolniczego w Brwinowie Oddział w Radomiu</t>
  </si>
  <si>
    <t>Ankietyzacja potrzeb podmiotów działających w ramach krótkich łańcuchów dostaw</t>
  </si>
  <si>
    <t>Szkolenia z zakresu koncepcji Smart Village w ramach działania LEADER</t>
  </si>
  <si>
    <t>Celem operacji jest podniesienie oraz upowszechnienie wiedzy osób, które będą służyć wsparciem społecznościom w przygotowaniu koncepcji Smart Village w ramach działania LEADER w okresie przejściowym i w przyszłości oraz przybliżenie przykładów projektów realizowanych w obszarze SV</t>
  </si>
  <si>
    <t xml:space="preserve">W ramach operacji zostaną zrealizowane dwa szkolenia online, na których wykładowcy przekażą uczestnikom wiedzę z zakresu koncepcji SV oraz zostaną zaprezentowane zrealizowane projekty SV jako dobra praktyka. </t>
  </si>
  <si>
    <t>sztuki</t>
  </si>
  <si>
    <t>przedstawiciele lokalnych grup działania, jednostek samorządu terytorialnego, sołectw, oraz przedstawiciele urzędów marszałkowskich</t>
  </si>
  <si>
    <t>Centrum Doradztwa Rolniczego w Brwinowie Oddział w Warszawie</t>
  </si>
  <si>
    <t xml:space="preserve">1, 2, 3, 4, 5, 6 </t>
  </si>
  <si>
    <t>Spotkanie jednostek wsparcia Krajowej Sieci Obszarów Wiejskich</t>
  </si>
  <si>
    <t xml:space="preserve">Celem spotkania będzie wymiana wiedzy odnośnie do przyszłej sieci w nowym okresie programowania </t>
  </si>
  <si>
    <t xml:space="preserve">W ramach operacji zorganizowane będzie jedno spotkanie dla przedstawicieli jednostek regionalnych KSOW i jednostki centralnej KSOW. Uczestnicy wymienią się wiedzą co do sposobu funkcjonowania jednostek w nowym okresie programowania </t>
  </si>
  <si>
    <t>przedstawiciele jednostek regionalnych KSOW, jednostki centralnej KSOW</t>
  </si>
  <si>
    <t>1, 2, 3, 4, 5, 6</t>
  </si>
  <si>
    <t>Jak to robicie? Partnerskie spotkania z przedstawicielami europejskich sieci obszarów wiejskich i powiązanych</t>
  </si>
  <si>
    <t>Głównym celem operacji jest wymiana informacji na temat polityki rozwoju obszarów wiejskich w państwach członkowskich i efektywnego wdrażania PROW 2014-2020 jak i wymiana informacji na temat przyszłej perspektywy finansowej. Realizacja operacji przyczyni się do wsparcia działalności KSOW na poziomie krajowym, a także promowania współpracy międzynarodowej.</t>
  </si>
  <si>
    <t>W ramach operacji zorganizowana zostanie 1 wizyta studyjna do  Francji dla jednostek wsparcia sieci tj. jednostek regionalnych,  jednostki centralnej oraz instytucji zarządzającej</t>
  </si>
  <si>
    <t>wyjazdy studyjne</t>
  </si>
  <si>
    <t>przedstawiciele jednostek wsparcia sieci w tym, w szczególności jednostek regionalnych KSOW, jednostki centralnej oraz instytucji zarządzającej</t>
  </si>
  <si>
    <t>I edycja konkursu na najlepsze projekty zrealizowane w ramach PROW 2014-2020</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</si>
  <si>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</si>
  <si>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 xml:space="preserve">W ramach operacji zostaną zrealizowane działania przygotowawcze - identyfikacja wizualna konkursu – m.in. logo konkursu, banery, grafiki, statuetki, promocja projektu oraz sam konkurs dla beneficjentów PROW i podsumowująca go konferencja (2-3 wykłady merytoryczne m.in. dot. funduszy z PROW 2014-2020 oraz nowej perspektywy) połączona z uroczystą galą wręczenia nagród.  </t>
  </si>
  <si>
    <t>konkursy</t>
  </si>
  <si>
    <t>podmioty zaangażowane w rozwój obszarów wiejskich, partnerzy KSOW,  beneficjenci PROW</t>
  </si>
  <si>
    <t>uroczysta gala</t>
  </si>
  <si>
    <t>3, 4, 5, 6</t>
  </si>
  <si>
    <t>Spotkanie kobiet wiejskich - Kobiety to dobry klimat</t>
  </si>
  <si>
    <t>Operacja ma służyć podniesieniu wiedzy i potencjału uczestników konferencji w zakresie ochrony środowiska, zarządzania organizacją oraz kulinariów.</t>
  </si>
  <si>
    <t xml:space="preserve">W ramach operacji zostanie zorganizowana konferencja, na której przeprowadzone zostaną wykłady dotyczące budowania potencjału organizacji oraz  uświadamiania uczestników na temat zmian klimatycznych. Jednocześnie powstanie reportaż dokumentujący przebieg wydarzenia. </t>
  </si>
  <si>
    <t>konferencja, reportaż</t>
  </si>
  <si>
    <t>Członkinie i członkowie kół gospodyń wiejskich, organizacji prowadzących aktywność społeczną na obszarach wiejskich pochodzący z co najmniej 8 województw oraz przedstawiciele podmiotów wspierających działalność takich grup na obszarach wiejskich</t>
  </si>
  <si>
    <t>reportaże w języku polskim i angielskim</t>
  </si>
  <si>
    <t>Europejski Parlament Wiejski 2022</t>
  </si>
  <si>
    <t>Celem operacji jest organizacja Europejskiego Parlamentu Wiejskiego (EPW) 2022, jako forum dyskusji – wymiany doświadczeń europejskich organizacji działających na rzecz rozwoju obszarów wiejskich.</t>
  </si>
  <si>
    <t>W ramach operacji zostanie zorganizowane: spotkanie przygotowawcze z pomysłodawcami przedsięwzięcia,
konferencja podczas, której odbędą się warsztaty, spotkania terenowe oraz
stoiska wystawiennicze. Zostanie przygotowany
film promocyjny wydarzenia,
materiały informacyjno-promocyjne dla uczestników, a także
reportaż z przebiegu wydarzenia.</t>
  </si>
  <si>
    <t>spotkanie,
konferencja, warsztaty, spotkania terenowe,
stoiska wystawiennicze 
film promocyjny,
materiały informacyjno-promocyjne,
reportaż z EPW</t>
  </si>
  <si>
    <t>spotkania</t>
  </si>
  <si>
    <t>przedstawiciele europejskich i krajowych europejskich instytucji i organizacji publicznych, naukowych, społecznych (w tym młodzieżowych), gospodarczych działających na rzecz rozwoju obszarów wiejskich</t>
  </si>
  <si>
    <t>uczestnicy spotkania</t>
  </si>
  <si>
    <t>uczestnicy konferencji</t>
  </si>
  <si>
    <t>stoiska</t>
  </si>
  <si>
    <t>odwiedzający stoiska</t>
  </si>
  <si>
    <t>film promocyjny</t>
  </si>
  <si>
    <t>materiały informacyjno-promocyjne</t>
  </si>
  <si>
    <t>egzemplarze</t>
  </si>
  <si>
    <t>reportaże</t>
  </si>
  <si>
    <t>spotkania terenowe</t>
  </si>
  <si>
    <t>uczestnicy spotkań</t>
  </si>
  <si>
    <t xml:space="preserve">Szkolenia z zakresu pisania Lokalnych Strategii Rozwoju, które będą realizowane w programie LEADER </t>
  </si>
  <si>
    <t>Celem operacji jest podniesienie oraz upowszechnienie wiedzy osób, które będą zajmowały się pisaniem lokalnych strategii rozwoju, które będą realizowane przez LGD w ramach działania LEADER.</t>
  </si>
  <si>
    <t>W ramach operacji zostaną zrealizowane trzy szkolenia online, na których wykładowcy przekażą uczestnikom wiedzę z zakresu pisania lokalnych strategii rozwoju.</t>
  </si>
  <si>
    <t>przedstawiciele lokalnych grup działania, stowarzyszenia, które spełniają warunki dostępu w konkursie na wybór LSR, osoby fizyczne, które planują założenie stowarzyszenia zgodnie z warunkami konkursu w ramach działania LEADER</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</si>
  <si>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</si>
  <si>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</si>
  <si>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</si>
  <si>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</si>
  <si>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</si>
  <si>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</si>
  <si>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</si>
  <si>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</si>
  <si>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</si>
  <si>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</si>
  <si>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</si>
  <si>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</si>
  <si>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</si>
  <si>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</si>
  <si>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</si>
  <si>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</si>
  <si>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</si>
  <si>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</si>
  <si>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</si>
  <si>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Celem operacji będzie dotarcie do jak największej liczny obiorców i za prezentowe  tradycji regionalnych i zwyczajów związanych z ważnymi wydarzeniami na wsi, w formie programu telewizyjnego. Program przedstawiał będzie obrzędy i zwyczaje wielkanocne charakterystyczne dla terenu województwa podkarpackiego. Dzięki temu działaniu odbiorcy będą mieć możliwość zapoznania się z kulturą i obrzędowością obszarów wiejskich województwa podkarpackiego.</t>
  </si>
  <si>
    <t xml:space="preserve">W ramach realizacji operacji zorganizowany zostanie konkurs, którego celem  będzie promocja podmiotów prowadzących działalność związaną z agroturystyką  i turystyką na obszarach wiejskich.  W ramach operacji dodatkowo  utworzona zostanie zakładka na stronie internetowej z bazą gospodarstw agroturystycznych,  występujących na terenie województwa łódzkiego. Efektem operacji będzie promocja wypoczynku na wsi oraz wzrost zapotrzebowania na obiekty agroturystyczne w regionie, co przełoży się stworzenie nowych miejsc pracy na obszarach wiejskich.
Przedmiotem konkursu będzie opracowanie krótkiego materiału wideo, promującego miejsca, obiekty agroturystyczne i atrakcyjne turystycznie na obszarach wiejskich województwa łódzkiego. W ramach budżetu operacji sfinansowane zostaną koszty nagród finansowych dla laureatów 3 pierwszych miejsc w ramach poszczególnych kategorii konkursowych. </t>
  </si>
  <si>
    <t>Przedmiotem operacji jest zorganizowanie wyjazdu studyjnego na terenie Polski, mającego na celu prezentację operacji zrealizowanych  w ramach priorytetów PROW. Operacja jest zgodna z działaniem 3 ponieważ dzięki organizacji wyjazdu uczestnicy będą mogli zapoznać się z pomysłami, które zostały zrealizowane oraz rozwiązaniami, które zostały już wdrożone innymi słowy są możliwe do stosowania i wspierają szeroko rozumiany rozwój obszarów wiejskich. Operacja jest zgodna z priorytetem VI ponieważ plan wyjazdu  będzie obejmował w szczególności następujące zagadnienia: planowanie przedsiębiorczości i pozarolniczych miejsc pracy, Leader/RLKS, upowszechnienie wiedzy w zakresie planowania rozwoju lokalnego, wsparcie tworzenia sieci współpracy dotyczącej rolnictwa i obszarów wiejskich oraz aktywizacja społeczna i integracja mieszkańców obszarów wiejskich. Operacja jest zgodna z celem 1 i 2 ponieważ poprzez udział w wyjeździe uczestnicy zwiększą swoją wiedzę na temat różnych inicjatyw na rzecz rozwoju obszarów wiejskich. Podniesienie poziomu wiedzy w zakresie realizowania projektów wpłynie na podniesienie jakości realizacji Programu</t>
  </si>
  <si>
    <t>W ramach operacji planuje się organizację: imprezy plenerowej, stoiska wystawienniczego na imprezie plenerowej, stoiska wystawienniczego na targach o zasięgu co najmniej regionalnym, wydanie publikacji dotyczącej sołectw. 
operacja wpisuje się w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</si>
  <si>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Realizacja filmowych spotów informacyjnych związanych z promocją dziedzictwa kulinarnego, popularyzacją agroturystyki, turystyki wiejskiej, czynnego wypoczynku na obszarach wiejskich, co wpłynie na zmianę postrzegania opolskiej wsi, jej dorobku i wpływu na wiele gałęzi gospodarki o długości około 90 sek. oraz skróconej wersja o długości około 30 sek. Łączna liczba wersji montażowych spotu video: 12 ( 6 w języku polskim i 6 w języku angielskim w podziale na wersje: z audiodeskrypcją, bez audiodeskrypcją oraz bez audiodeskrypcją z naniesionymi na stałe napisami).</t>
  </si>
  <si>
    <t>Targi, wystawy, imprezy lokalne, regionalne, krajowe i międzynarodowe
Uczestnicy targów wystaw, imprez lokalnych, regionalnych, krajowych i międzynarodowych</t>
  </si>
  <si>
    <t>1                                    
4 - 8</t>
  </si>
  <si>
    <t>sztuka              
osoba</t>
  </si>
  <si>
    <t>Samorząd Województwa Świętokrzyskiego
al. IX Wieków Kielc 3, 25- 516 Kielce</t>
  </si>
  <si>
    <t xml:space="preserve">Celem realizowanej operacji jest zapoznanie się  z możliwościami rozwoju rynku żywności wysokiej jakości (tradycyjnej, lokalnej, ekologicznej), poprzez wymianę  doświadczeń międzyregionalnych. Umożliwi zdobycie nowych inspiracji służących poprawie konkurencyjności, rozszerzeniu oferty i wzmocnieniu  ekonomicznemu, zwiększenie zatrudnienia oraz dostarczenie konsumentom wystarczającej ilości poszukiwanej na rynku żywności naturalnej. Operacja ukierunkowana będzie na wspieranie budowania lub modyfikowania (np. poprzez skracanie) organizacji łańcucha dostaw żywności w tym przetwarzania i wprowadzania do obrotu tychże produktów rolnych. Doświadczenie z innych regionów, pozwoli na zmodyfikowanie lub zbudowanie nowej sieci podmiotów działających na obszarach wiejskich w zakresie utrwalania metody skrócenia łańcuch dostaw żywności w celu maksymalizacji korzyści dla producentów a przede wszystkim odbiorców produktów.
</t>
  </si>
  <si>
    <t>W ramach operacji zostanie zorganizowany wyjazd studyjny do jednego z regionów Polski, który dotyczyć będzie  wspierania organizacji łańcucha dostaw żywności w tym przetwarzania i wprowadzania do obrotu produktów rolnych (w tym także modyfikacja łańcuch dostaw w celu jego skracania aby umożliwić szeroki dostęp do tych artykułów bardzo dużej liczbie osób, wpływając jednocześnie na zminimalizowanie niekorzystnych czynników w procesie przetwórstwa (niepotrzebnych i zbędnych procesów) i utrwalania żywności</t>
  </si>
  <si>
    <t>Krajowe wyjazdy studyjne
Uczestnicy krajowych wyjazdów studyjnych</t>
  </si>
  <si>
    <t>1                                                                                                                                                                                          
25 - 35</t>
  </si>
  <si>
    <t>sztuka              
osoba</t>
  </si>
  <si>
    <t>Celem realizowanej operacji jest zapoznanie się z różnymi sposobami wdrażania oddolnych inicjatyw z zakresu rozwoju obszarów wiejskich i rolnictwa w tym hodowli w zakresie ras tzw. rodzimych, które stanowią o charakterze danego obszaru oraz produkcji rolniczej i przetwórczej charakterystycznej dla danego regionu, która wpływają na budowanie lokalnej marki regionu.  Pozwoli również na zapoznanie się z produktami turystyki wiejskiej i agroturystyki. Umożliwi zapoznanie się z możliwościami implementacji wykorzystania potencjału lokalnego w rozwoju obszarów wiejskich poprzez między innymi ukierunkowanie na rozwój upraw i przetwórstwo artykułów rolnictwa ekologicznego, oraz hodowli ras tzw. rodzimych i wykorzystania tych elementów w budowaniu lokalnych strategii rozwoju tychże obszarów.</t>
  </si>
  <si>
    <t>W ramach operacji zostanie zorganizowany wyjazd studyjny do jednego z krajów Unii Europejskiej w celu poznania dobrych praktyk w zakresie hodowli ras tzw. rodzimych, produkcji produktów charakterystycznych dla danego regionu, produktów turystyki wiejskiej i agroturystyki w kontekście budowania lokalnych strategii rozwoju stanowiących o atrakcyjności danego regionu.</t>
  </si>
  <si>
    <t>Zagraniczne Wyjazdy studyjne
Uczestnicy zagranicznych wyjazdów studyjnych</t>
  </si>
  <si>
    <t>1                                                                                                                                                                                          
10 - 14</t>
  </si>
  <si>
    <t>sztuka              
osoba</t>
  </si>
  <si>
    <t>Samorząd Województwa Świętokrzyskiego
al.. IX Wieków Kielc 3, 25- 516 Kielce</t>
  </si>
  <si>
    <t>Publikacja - Dobre praktyki PROW 2014-2020 w zakresie operacji typu Inwestycje w obiekty pełniące funkcje kulturalne w ramach działania Podstawowe usługi i odnowa wsi na obszarach wiejskich</t>
  </si>
  <si>
    <t>Celem operacji jest wzrost świadomości społeczeństwa w obszarze polityki rozwoju obszarów wiejskich w zakresie przedsięwzięć mających wpływ na rozwój  tych obszarów poprzez zaprezentowanie przykładów wykorzystania funduszy UE.  Działanie zrealizuje cel jakim jest gromadzenie i upowszechnianie przykładów operacji sfinansowanych i zrealizowanych w ramach PROIW w dziedzinie wsparcia inwestycji w obiekty kultury na obszarach wiejskich regionu świętokrzyskiego</t>
  </si>
  <si>
    <t xml:space="preserve"> W ramach operacji wydana zostanie publikacja obrazująca przemiany na obszarach wiejskich w zakresie inwestycji w obiekty pełniące funkcje kulturalne (m.in. świetlice i domy kultury)realizowane w okresie wdrażania PROW na lata 2014 - 2020. Publikacja ma służyć upowszechnianiu wiedzy o zrealizowanych projektach wpływających na polepszenie warunków na obszarach wiejskich poprzez  analizę lokalizacji obiektów pełniących funkcje kulturalne na obszarach wiejskich</t>
  </si>
  <si>
    <t>Tytuły publikacji wydanych w formie papierowej
Nakład</t>
  </si>
  <si>
    <t>1                                      
500</t>
  </si>
  <si>
    <t xml:space="preserve">sztuka  
egzemplarzy    </t>
  </si>
  <si>
    <t>Mieszkańcy województwa świętokrzyskiego</t>
  </si>
  <si>
    <t>II-IV kw.</t>
  </si>
  <si>
    <t>Organizacja podsumowania konkursu, którego laureaci otrzymają nagrody finansowe</t>
  </si>
  <si>
    <t>Kongres Odnowy Wsi</t>
  </si>
  <si>
    <t>Kompleksowa organizacja kongresu</t>
  </si>
  <si>
    <t>konferencja/kongres</t>
  </si>
  <si>
    <t>liczba konferencji/kongresów</t>
  </si>
  <si>
    <t>przedstawiciele sołectw uczestniczących w inicjatywie odnowy wsi,  NGO, instytucje działające na rzecz obszarów wiejskich, przedstawiciele uczelni wyższych, przedstawiciele kół gospodyń wiejskich.</t>
  </si>
  <si>
    <t>liczba uczestników konferencji/kongresów</t>
  </si>
  <si>
    <t>80-150</t>
  </si>
  <si>
    <t>Wspieranie lokalnego rozwoju na obszarach wiejskich - wymiana i upowszechnienie wiedzy i doświadczeń dotyczących w szczególności: rozwoju współpracy na obszarach wiejskich w wymiarze produkcyjnym, usługowym i społecznym przez dążenie do wdrożenia formuły „wsi wielofunkcyjnej”; identyfikacji potencjału lokalnych społeczności w kierunku tworzenia strategii promocji produktu lokalnego; działalności kół gospodyń wiejskich jako szansy na wykorzystanie potencjału kobiet dla rozwoju lokalnej społeczności; inteligentnych wiosek.</t>
  </si>
  <si>
    <t>Przykłady operacji zrealizowanych w ramach PROW 2014-2020 „PROW w obiektywie”</t>
  </si>
  <si>
    <t xml:space="preserve">W ramach operacji zorganizowany zostanie konkurs dla szkół, w wyniku którego wyłonione zostaną i nagrodzone prace uczniów w dwóch kategoriach wiekowych. Konkurs skierowany jest do szkół podstawowych w województwie podkarpackim. Realizowany będzie w trzech kategoriach wiekowych:
- klasy 1 - 3
- Klasy 4 – 6
- klasy 7 – 8.
W ramach konkursu zwycięzcy otrzymają nagrody za zajęcie miejsc I, II, i III oraz siedem wyróżnień w każdej kategorii wiekowej (średnia wartość nagrody wynosić będzie około 1 600,00 zł). Celem konkursu jest pokazanie uczniom, że dzięki funduszom PROW w ich miejscowościach realizowane są różnego rodzaju operacje. Klasy wraz z nauczycielami odwiedzają miejsca różnych inwestycji, robią zdjęcia a następnie własnoręcznie przygotują albumy, które pokazują zrealizowane w ramach PROW operacje. Do udziału w konkursie angażowane są całe klasy, które wspólnie spędzając czas zapoznają się w ‘Luźny” sposób 
z funkcjonowaniem Funduszy UE. Następnie klasa podczas wybranych lekcji, czy zajęć pozalekcyjnych jest angażowana do przygotowania foto albumu.
</t>
  </si>
  <si>
    <r>
      <t>Moja</t>
    </r>
    <r>
      <rPr>
        <sz val="11"/>
        <rFont val="Calibri"/>
        <family val="2"/>
        <charset val="238"/>
        <scheme val="minor"/>
      </rPr>
      <t xml:space="preserve"> </t>
    </r>
    <r>
      <rPr>
        <sz val="11"/>
        <rFont val="Arial"/>
        <family val="2"/>
        <charset val="238"/>
      </rPr>
      <t>Smart Wieś Podkarpacka</t>
    </r>
  </si>
  <si>
    <t>Celem operacji będzie wyłonienie i nagrodzenie tych wsi województwa podkarpackiego, które spełniać będą określone przez Instytut Rozwoju Wsi i Rolnictwa Polskiej Akademii Nauk obszary działań inteligentnych, w trzech głównych dziedzinach inteligentnych rozwiązań</t>
  </si>
  <si>
    <t>konkurs, konferencja</t>
  </si>
  <si>
    <t>liczba konkursów/liczba konferencji</t>
  </si>
  <si>
    <t>Wczoraj, dziś i jutro pszczelarstwa na podkarpaciu</t>
  </si>
  <si>
    <t>W ramach operacji zostanie zorganizowana konferencja dla pszczelarzy z województwa podkarpackiego, zostaną rozstrzygnięte konkursy z, a także przygotowane zostaną stoiska z produktami pszczelimi oraz degustacja produktów przygotowanych na bazie miodu.</t>
  </si>
  <si>
    <t>konferencja, konkurs</t>
  </si>
  <si>
    <t xml:space="preserve"> liczba konferencji/ liczba konkursów</t>
  </si>
  <si>
    <t xml:space="preserve"> 1/3</t>
  </si>
  <si>
    <t>liczba targów</t>
  </si>
  <si>
    <t>Promocja podkarpackich produktów wysokiej jakości podczas Międzynarodowych Targów Wyrobów Spożywczych Polagra Food w Poznaniu</t>
  </si>
  <si>
    <t>W dniach 25-28 września br. odbędzie się kolejna edycja Międzynarodowych Targów Wyrobów Spożywczych Polagra Food w Poznaniu. Targi od lat są miejscem prezentacji i promocji podkarpackiej żywności tradycyjnej regionalnej i ekologicznej to wyjątkowe wydarzenie dla osób, które cenią produkty od lokalnych dostawców oraz odżywiają się zdrowo. Targi dają możliwość poznania wszystkich regionalnych potraw i produktów, stanowiących dziedzictwo kulinarne regionu W czasie trwania targów odbędzie się także wręczenie najwyższego odznaczenia Statuetki „ Perła” dla produktu tradycyjnego. Województwo prezentować będzie na targach dorobek kulturowy regionu, produkty wpisane na listę produktów tradycyjnych , produkty regionalne oraz produkty oznaczone Chronioną Nazwa Pochodzenia</t>
  </si>
  <si>
    <t>W ramach operacji zapewnione zostanie stoisko wystawiennicze, przejazd i pobyt uczestników targów oraz zapewnienie produktów do prezentacji podczas targów.</t>
  </si>
  <si>
    <t>stoisko wystawiennicze</t>
  </si>
  <si>
    <t>liczba stoisk</t>
  </si>
  <si>
    <t xml:space="preserve"> „Podkarpackie zwyczaje i tradycje wielkanocne -  promocja obszarów wiejskich”</t>
  </si>
  <si>
    <t>Wędkarstwo i rybactwo na obszarach wiejskich Warmii i Mazur</t>
  </si>
  <si>
    <t>Celem realizacji operacji jest wymiana wiedzy i doświadczeń związanych ze zrównoważonym korzystaniem z zasobów wodnych na obszarach wiejskich</t>
  </si>
  <si>
    <t>W ramach operacji zostanie zorganizowana dwudniowa konferencja.</t>
  </si>
  <si>
    <t>1                                 80</t>
  </si>
  <si>
    <t xml:space="preserve">III-IV  </t>
  </si>
  <si>
    <t xml:space="preserve">Wizyta studyjna do Austrii w zakresie wsi tematycznych „INSPIRACJA – u źródeł procesów odnowy wsi”
</t>
  </si>
  <si>
    <t>W ramach operacji zostanie zorganizowany zagraniczny wyjazd studyjny inspirujący przedstawicieli Gmin do aktywizacji społeczności lokalnych.</t>
  </si>
  <si>
    <t xml:space="preserve">wyjazd studyjny, ilość uczestników  </t>
  </si>
  <si>
    <t>1                                  40</t>
  </si>
  <si>
    <t xml:space="preserve">W ramach operacji zostanie zorganizowany festiwal dziedzictwa kulinarnego Warmii, Mazur i Powiśla wspierający producentów żywności naturalnej i tradycyjnej oraz promujący bezpieczną żywność regionalną. </t>
  </si>
  <si>
    <t>festiwal                            ilość uczestników</t>
  </si>
  <si>
    <t xml:space="preserve">1                            30/2000                             </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</si>
  <si>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rozwoju gospodarczego na obszarach wiejskich.</t>
  </si>
  <si>
    <t>1 konkurs</t>
  </si>
  <si>
    <t>max 25</t>
  </si>
  <si>
    <t xml:space="preserve">impreza lokalna </t>
  </si>
  <si>
    <t>W ramach operacji zorganizuje się krajową wizytę studyjną do innego regionu Polski.</t>
  </si>
  <si>
    <t xml:space="preserve">Rozwój wiedzy i umiejętności w zakresie: wykorzystania rozwiązań cyfrowych, ochrony środowiska i przeciwdziałania zmianom klimatu, doradztwa w zakresie stymulacji   działalności gospodarczej, zrównoważonego gospodarowania zasobami, wiedzy konsumenckiej, reorientacji zawodowej mieszkańców wsi (w tym reorientacja zawodowa rolników i przebranżowienie przedsiębiorców).  </t>
  </si>
  <si>
    <t>W ramach operacji SR KSOW zorganizuje szkolenie stacjonarne dla lgd.</t>
  </si>
  <si>
    <t xml:space="preserve">AGRO Wellconomy </t>
  </si>
  <si>
    <t>przedstawiciele związków rolników, organizacji rolniczych, izb branżowych, rolnicy, przedstawiciele szkół rolniczych, studenci i uczniowie szkół o profilu nauczania rolnictwo</t>
  </si>
  <si>
    <t>Biogospodarka sposobem na ograniczenia chemii w żywności</t>
  </si>
  <si>
    <t xml:space="preserve">Przedmiotem operacji jest organizacja wizyty studyjnej do kraju UE. </t>
  </si>
  <si>
    <t>właściciele gospodarstw agroturystycznych, w tym uczestnicy konkursu Agro-Wczasy'2021, przedstawiciele organizacji i instytucji wspierających rozwój agroturystyki w regionie</t>
  </si>
  <si>
    <t>Wspieranie organizacji krótkiego łańcucha dostaw żywności lokalnej, w tym przetwarzania i wprowadzania do obrotu produktów rolnych wysokiej jakości, promocja producentów żywności zrzeszonych w Regionalnej Sieci Kulinarnego Dziedzictwa Kujawy i Pomorze</t>
  </si>
  <si>
    <t>emisja</t>
  </si>
  <si>
    <t>Podniesienie wiedzy mieszkanek wsi nt. sposobów uprawy, hodowli, przetwarzania i konserwacji produktów rolniczych, wzmacniających ich prozdrowotne działanie</t>
  </si>
  <si>
    <t xml:space="preserve">Przedmiotem operacji jest organizacja 3 konferencji w trzech lokalizacjach regionu. </t>
  </si>
  <si>
    <t>Pokazanie przykładów kobiet aktywnych w życiu gospodarczym i społecznym oraz podniesienie wiedzy mieszkanek wsi i pokazanie praktycznych przykładów działalności gospodarczej i społecznej w innych regionach Polski</t>
  </si>
  <si>
    <t xml:space="preserve">Przedmiotem operacji jest organizacja krajowej wizyty studyjnej do innego regionu Polski, w którym zaobserwowano istotne działania wzmacniające rolę kobiet w rozwoju wsi </t>
  </si>
  <si>
    <t>Prezentacja wyników badań przeprowadzonych przez zespół naukowy Wydziału Biologii i Weterynarii Uniwersytetu Mikołaja Kopernika w Toruniu i Centralnego Ośrodka Badania Odmian Roślin Uprawnych, Stacja Doświadczalna Oceny Odmian w Chrząstowie</t>
  </si>
  <si>
    <t xml:space="preserve">Przedmiotem operacji jest organizacja konferencji naukowej pod auspicjami Uniwersytetu im. Mikołaja Kopernika </t>
  </si>
  <si>
    <t>Podniesienie wiedzy rolników nt. korzystania z dostępnych źródeł finansowania wspólnych inwestycji w zakresie retencji wód, nowe rozwiązania techniczne i technologiczne</t>
  </si>
  <si>
    <t>Przedmiotem operacji jest organizacja 3-ch szkoleń skierowanych do rolników oraz członków grup producentów rolnych</t>
  </si>
  <si>
    <t>rolnicy, gpr-y, przedstawiciele związków i organizacji rolniczych</t>
  </si>
  <si>
    <t>Podniesienie wiedzy uczestników wizyty nt. nowych rozwiązań w zakresie popularyzacji członków Sieci Kulinarnego Dziedzictwa   oraz zwiększanie napływu turystów do regionu zainteresowanych szlakami kulinarnymi</t>
  </si>
  <si>
    <t>Przedmiotem operacji jest organizacja krajowej wizyty studyjnej do innego regionu Polski, w którym działa Sieć Kulinarnego Dziedzictwa</t>
  </si>
  <si>
    <t xml:space="preserve">Promocja sektora rolnego regionu oraz prezentacja producentów żywności wysokiej jakości, popularyzacja konkursu "Nasze kulinarne dziedzictwo",  jego laureatów </t>
  </si>
  <si>
    <t>Przedmiotem operacji jest organizacja stoiska na targach "Smaki regionów" w Poznaniu</t>
  </si>
  <si>
    <t>Przedmiotem operacji jest produkcja i emisja felietonów na antenie TVP Bydgoszcz</t>
  </si>
  <si>
    <t>Festiwal  Tradycji Pomorza Zachodniego</t>
  </si>
  <si>
    <t>rolnicy, członkinie KGW z obszaru województwa zachodniopomorskiego, lokalni liderzy wiejscy w tym przedstawiciele LGD</t>
  </si>
  <si>
    <t>Prezentacja potencjału województwa zachodniopomorskiego w zakresie oferty enoturystyki, upowszechniania dziedzictwa i kultury winiarskiej oraz promocji produktów regionalnych. Dostarczenie oraz upowszechnianie nowych rozwiązań i wiedzy we współpracy z uczelniami wyższymi</t>
  </si>
  <si>
    <t>Seminarium szkoleniowe dla członków Sieci Dziedzictwa Kulinarnego Pomorze Zachodnie</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</si>
  <si>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t>
  </si>
  <si>
    <t>Seminarium szkoleniowe</t>
  </si>
  <si>
    <t>liczba seminariów/liczba uczestników seminariów</t>
  </si>
  <si>
    <t>1/100</t>
  </si>
  <si>
    <t>Członkowie Sieci Dziedzictwa Kulinarnego Pomorza Zachodniego</t>
  </si>
  <si>
    <t xml:space="preserve"> Jarmark Jakubowy</t>
  </si>
  <si>
    <t>Wykonanie broszury o charakterze informacyjno-promocyjnym</t>
  </si>
  <si>
    <t xml:space="preserve"> materiał drukowany</t>
  </si>
  <si>
    <t>1/10000</t>
  </si>
  <si>
    <t>Promocja regionalnej żywności wysokiej jakości, wytwarzanej z wykorzystaniem lokalnych surowców,  tradycji kulinarnych i nowoczesnych metod pozwalających zachować wartości odżywcze.</t>
  </si>
  <si>
    <t>Organizacja stoiska wystawienniczego wraz z wyposażeniem i mediami</t>
  </si>
  <si>
    <t>liczba targów/liczba wystawców na stoisku wystawienniczym</t>
  </si>
  <si>
    <t>Zwiedzający stoisko wystawiennicze Województwa Zachodniopomorskiego na imprezie targowej, potencjalni kontrahenci wystawców</t>
  </si>
  <si>
    <t>II-IV+A6:S10</t>
  </si>
  <si>
    <t>W ramach operacji przeprowadzi się konkurs przeznaczony dla organizacji i instytucji działających na rzecz rozwoju wsi regionu, partnerów KSOW wpisanych do bazy partnerów. W ramach konkursu wyłoni się listę rankingową wniosków na organizację imprez lokalnych i dofinansuje się max 25 tych imprez.</t>
  </si>
  <si>
    <t>Podniesienie kompetencji pracowników biur odpowiedzialnych za  wdrażanie nowych inicjatyw w ramach lokalnych strategii rozwoju. W ramach podsumowania i refleksji po szkoleniu planuje się dyskusję nt. sposobów wyłaniania w konkursach organizowanych przez lgd projektów wspierania idei "smart" na wsi kujawsko-pomorskiej.</t>
  </si>
  <si>
    <t xml:space="preserve">W ramach operacji zorganizuje się szkolenie, podczas którego zaprezentowane zostaną przykłady wdrożonych inicjatyw smart village zaimplementowane w różnych rejonach Polski. </t>
  </si>
  <si>
    <t>Podniesienie kompetencji lokalnych grup działania w zakresie wykonywanych przez nie zadań związanych z realizacją Lokalnych Strategii Rozwoju, w szczególności doradztwa na rzecz potencjalnych wnioskodawców i prowadzenia oceny operacji aktywizujących mieszkańców wsi na rzecz podejmowania inicjatyw w zakresie rozwoju obszarów wiejskich, identyfikacja i implementacja nowych rozwiązań wspierających rozwój wsi.</t>
  </si>
  <si>
    <t>członkowie lokalnych grup działania oraz przedstawiciele instytucji i organizacji zaangażowanych w rozwój obszarów wiejskich wdrażający inicjatywę LEADER</t>
  </si>
  <si>
    <t>W trakcie konferencji będą przedstawienie założenia i dyskusja nt. Zielonego Ładu, co służy upowszechnianiu innowacyjnych rozwiązań chroniących bioróżnorodność oraz sprzyjających ochronie środowiska w działalności rolniczej. Jedno z posiedzeń poświęcone będzie wspieraniu rozwoju przedsiębiorczości mieszkanek wsi i podnoszeniu poziomu ich  wiedzy nt. małego przetwórstwa lokalnego i korzyści z działalności w formie kół gospodyń wiejskich czy spółdzielni socjalnych.</t>
  </si>
  <si>
    <t>W ramach operacji zorganizuje się 2-dniowy panel "rolniczy" podczas ogólnopolskiej konferencji Wellconomy'2022, która rokrocznie odbywa się w Toruniu, ma ustalona renomę w środowisku gospodarczym i politycznym i   gromadzi szerokie grono uczestników.</t>
  </si>
  <si>
    <t xml:space="preserve">Popularyzacja metod i technologii, ograniczających stosowanie środków chemicznych w rolnictwie </t>
  </si>
  <si>
    <t>Przedmiotem operacji jest organizacja seminarium, w trakcie którego przedstawiciele środowisk naukowych przedstawią wyniki badań nad nowymi technologiami służącymi wyeliminowaniu środków chemicznych w uprawach i hodowli.</t>
  </si>
  <si>
    <t>Celem operacji jest wspieranie działań na rzecz dywersyfikacji gospodarki wiejskiej w kierunkach pozarolniczych, wykorzystujących dziedzictwo kulturowe i przyrodnicze wsi oraz podniesienie wiedzy nt. praktyk marketingowych stosowanych w celu promocji turystyki wiejskiej, źródeł wsparcia agroturystyki, praktycznych przykładów świadczenia usług żywieniowych.</t>
  </si>
  <si>
    <t xml:space="preserve">Przedmiotem operacji jest produkcja i emisja 4 felietonów emitowanych w telewizji ogólnopolskiej. </t>
  </si>
  <si>
    <t>ogół  konsumentów oraz producenci żywności tradycyjnej i regionalnej zrzeszeni w Regionalnej Sieci Kulinarnego Dziedzictwa Kujawy i Pomorze, prezentowani w felietonach</t>
  </si>
  <si>
    <t>Działanie ma służyć upowszechnianiu przykładów operacji zrealizowanych i sfinansowanych w ramach PROW 2014-2020.  Zostanie zorganizowany konkurs, którego złożeniem będzie pokazanie ciekawych i innowacyjnych projektów zrealizowanych na terenie województwa łódzkiego. W konkursie będą mogli wziąć udział szkoły i uczniowie szkół z terenu województwa łódzkiego, którzy w formie krótkich filmików będą prezentować przykłady projektów zrealizowanych z PROW 2014-2020 na terenie swoich miejscowości. W przypadku młodszych uczniów zadaniem konkursowym będzie przygotowanie/opracowanie prac rysunkowych w takiej tematyce.
W ramach kosztów operacji sfinansowane zostaną koszty nagród rzeczowych dla laureatów 3 pierwszych miejsc w ramach poszczególnych kategorii konkursowych oraz nagrody finansowe dla ich szkół.</t>
  </si>
  <si>
    <t>W ramach operacji zorganizowany  zostanie cykl warsztatów kulinarnych  z gotowania metodą tradycyjną ze znanym kucharzem. Planuje się organizację 10 spotkań w różnych częściach województwa łódzkiego, w szkołach o profilu gastronomicznym. Całe przedsięwzięcie będzie się składało z kilku bloków, w skład których wchodzić będzie  m. in. prezentacja produktów tradycyjnych, które będą wykorzystywane do przygotowania potraw metodą tradycyjną. 
W ramach budżetu operacji poniesione zostaną koszty: zorganizowania i przeprowadzenia 10 warsztatów z pokazem kulinarnym przez osobę  posiadającą wykształcenie kulinarne; opracowania menu warsztatowego  wraz autorskimi przepisami wykonania potraw; zorganizowania stoisk pracy dla uczestników warsztatów (zakup produktów spożywczych, środki czystości, zastawa stołowa, sprzęt kuchenny); zakup materiałów promocyjnych (fartuchów kuchennych, bawełnianych ściereczek kuchennych, rękawic kuchennych); rekrutacji uczestników warsztatów, serwisu kawowego dla uczestników warsztatów.  
W każdym z warsztatów będzie uczestniczyło minimum 20 osób.</t>
  </si>
  <si>
    <t>W ramach realizacji operacji zorganizowana zostanie impreza plenerowa, której uczestnikami będą podmioty zaangażowane w  promocję produktów lokalnych: przedsiębiorcy, koła gospodyń wiejskich, lokalne grupy działania,  instytucje okołorolnicze, a także mieszkańcy województwa łódzkiego. Zaangażowanie w realizację operacji tak szerokiego grona podmiotów przyczyni się do nawiązania współpracy w zakresie produkcji i promocji wyrobów tradycyjnych, wsparcia dziedzictwa kulturowego i tradycji na obszarach wiejskich województwa łódzkiego, poprzez wymianę wiedzy, dobrych praktyk i nawiązanie relacji branżowych. Ponadto operacja wpłynie pozytywnie na wzrost zapotrzebowania na produkty wysokiej jakości od lokalnych producentów. Impreza plenerowa zapewni możliwość udziału szerokiego grona podmiotów zaangażowanych w rozwój obszarów wiejskich, co zapewni możliwość ich wzajemnej integracji. W imprezie będzie zaangażowanych około 200 podmiotów z terenu województwa łódzkiego.</t>
  </si>
  <si>
    <t>Celem operacji jest wspieranie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 Realizacja operacji przyczyni się do wymiany wiedzy, doświadczeń i dobrych praktyk.</t>
  </si>
  <si>
    <t>Uprawnieni do rybactwa, organizacje ekologiczne, stowarzyszenia , przedstawiciele ośrodków badawczych, Uniwersytetu Warmińsko-Mazurskiego, instytucji związanych z ochroną środowiska  naturalnego, zasobów wodnych, rybactwa.</t>
  </si>
  <si>
    <t>Producenci i przetwórcy regionalnej żywności, członkowie sieci Dziedzictwo Kulinarne Warmia Mazury Powiśle, ogół społeczeństwa, przedstawiciele Urzędu Marszałkowskiego województwa warmińsko-mazurskiego</t>
  </si>
  <si>
    <t>Przeprowadzenie wykładów szkoleniowych dla zainteresowanych osób na tematy związane z rozwojem prowadzonej działalności rolniczej w kontekście strategii "Od pola do stołu"</t>
  </si>
  <si>
    <t>Identyfikacja rozwiązań i  dobrych praktyk poprzez gromadzenie i upowszechnianie przykładów operacji zrealizowanych w ramach priorytetów PROW 2014-2020 z terenu województwa zachodniopomorskiego</t>
  </si>
  <si>
    <t xml:space="preserve"> "Poznaj swoich sąsiadów"</t>
  </si>
  <si>
    <t>"Wiedza podstawą rozwoju obszarów wiejskich"</t>
  </si>
  <si>
    <t>Podniesienie poziomu wiedzy w zakresie projektów zrealizowanych w ramach priorytetów PROW</t>
  </si>
  <si>
    <t>Promowanie przedsiębiorczości na terenach wiejskich z wykorzystaniem potencjału turystycznego (agroturystycznego) oraz kulturowego, w tym m.in. folkloru, produktu lokalnego, regionalnych producentów żywności, lokalnych twórców i artystów</t>
  </si>
  <si>
    <t>Celem operacji jest promocja wielofunkcyjnej roli obszarów wiejskich z uwzględnieniem potencjału turystycznego (agroturystycznego) oraz kulturowego, w tym m.in folkloru, produktu lokalnego, regionalnych producentów żywności, lokalnych twórców i artystów</t>
  </si>
  <si>
    <t xml:space="preserve"> Partnerzy KSOW w tym m.in. LGD z terenu województwa śląskiego, mieszkańcy województwa śląskiego</t>
  </si>
  <si>
    <t>Zachowanie i wypromowanie kulinarnych walorów województwa opolskiego, wyeksponowanie kultury z jej różnorodnością i dziedzictwem lokalnych społeczności poprzez wymianę doświadczeń  i wymianę wiedzy pomiędzy podmiotami uczestniczącymi w rozwoju obszarów wiejskich.</t>
  </si>
  <si>
    <t>mieszkańcy województwa, turyści krajowi i zagraniczni, pasjonaci poszukujący ofert związanych z aktywnym spędzeniem wolnego czasu poza miejscem zamieszkania, podmioty gospodarcze, stowarzyszenia, LGD, koła gospodyń wiejskich</t>
  </si>
  <si>
    <t>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celem wzmacniania tożsamości miejscowości, promocję żywności wysokiej jakości (produktów lokalnych, tradycyjnych i regionalnych) i tradycji kulturowych, w tym kulinarnych regionu oraz rozpowszechnianie rezultatów działań na rzecz rozwoju obszarów wiejskich</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</si>
  <si>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t>
  </si>
  <si>
    <t>Operacja ma na celu promocję obszarów wiejskich województwa opolskiego poprzez prezentację  potencjału turystycznego oraz dziedzictwa kulinarnego i kulturowego Opolszczyzny oraz wzajemną wymianę wiedzy i doświadczeń na rzecz rozwoju obszarów wiejskich przy współpracy z LGD oraz specjalistami z dziedziny ekologii</t>
  </si>
  <si>
    <r>
      <t xml:space="preserve">warsztaty rękodzielnicze i kulinarne </t>
    </r>
    <r>
      <rPr>
        <sz val="11"/>
        <rFont val="Calibri"/>
        <family val="2"/>
        <charset val="238"/>
        <scheme val="minor"/>
      </rPr>
      <t>organizowane podczas imprez plenerowych i spotkań z beneficjentami programu</t>
    </r>
  </si>
  <si>
    <t>ogół społeczeństwa , dzieci z terenów wiejskich województwa opolskiego, LGD</t>
  </si>
  <si>
    <r>
      <t xml:space="preserve">konkurs plastyczny </t>
    </r>
    <r>
      <rPr>
        <sz val="11"/>
        <rFont val="Calibri"/>
        <family val="2"/>
        <charset val="238"/>
        <scheme val="minor"/>
      </rPr>
      <t>dot. PROW 2014-2020 we współpracy z lokalnymi grupami działania. Przewiduje się 2 etapy: pierwszy na poziomie LGD, gdzie zostaną wybrane  najlepsze prace przechodzące do finału w etapie wojewódzkim. Laureaci zostaną otrzymają nagrody rzeczowe. Nagrodzone prace zostaną wykorzystane do działań promujących program.</t>
    </r>
  </si>
  <si>
    <r>
      <rPr>
        <b/>
        <sz val="11"/>
        <rFont val="Calibri"/>
        <family val="2"/>
        <charset val="238"/>
        <scheme val="minor"/>
      </rPr>
      <t>warsztaty ekologiczne</t>
    </r>
    <r>
      <rPr>
        <sz val="11"/>
        <rFont val="Calibri"/>
        <family val="2"/>
        <charset val="238"/>
        <scheme val="minor"/>
      </rPr>
      <t xml:space="preserve"> dla dzieci organizowane we współpracy z wybranymi lokalnymi grupami działania.</t>
    </r>
  </si>
  <si>
    <r>
      <rPr>
        <b/>
        <sz val="11"/>
        <rFont val="Calibri"/>
        <family val="2"/>
        <charset val="238"/>
        <scheme val="minor"/>
      </rPr>
      <t xml:space="preserve"> organizacja szkoleń</t>
    </r>
    <r>
      <rPr>
        <sz val="11"/>
        <rFont val="Calibri"/>
        <family val="2"/>
        <charset val="238"/>
        <scheme val="minor"/>
      </rPr>
      <t>, spotkań, warsztatów, seminariów etc. - wg potrzeb zgłaszanych przez LGD</t>
    </r>
  </si>
  <si>
    <t>1
2
6</t>
  </si>
  <si>
    <t>Operacja polegać będzie na organizacji kilku wyjazdów studyjnych, których uczestnikami będą osoby z niepełnosprawnościami. Tematyka wyjazdów dotyczyć będzie pokazania dobrych praktyk działań podejmowanych przez instytucje funkcjonujące na obszarach wiejskich w zakresie przeciwdziałania wykluczeniu społecznemu osób z niepełnosprawnościami. Planuje się organizację wyjazdów w obrębie województwa wielkopolskiego.</t>
  </si>
  <si>
    <t>II-IV kW</t>
  </si>
  <si>
    <t>Promowanie produktów rolnictwa i przetwórstwa artykułów ekologicznych , producentów certyfikowanych.</t>
  </si>
  <si>
    <t>W ramach operacji zostanie zorganizowany udział w Targach dla żywności ekologicznej  "BioFach"</t>
  </si>
  <si>
    <t>Producenci produktów i artykułów ekologicznych</t>
  </si>
  <si>
    <t xml:space="preserve">Podmioty uczestniczące w realizacji PROW. Podmioty funkcjonujące na rynku żywności wysokiej jakości (regionalnej, tradycyjnej, lokalnej, ekologicznej, </t>
  </si>
  <si>
    <t>Samorząd Województwa Świętokrzyskiego
al. Wieków Kielc 3, 25- 516 Kielce</t>
  </si>
  <si>
    <t xml:space="preserve">Celem operacji jest wspieranie rozwoju obszarów wiejskich poprzez aktywizację mieszkańców wsi, ułatwianie  wymiany wiedzy pomiędzy uczestnikami wydarzenia, promocję tradycji ludowej i dziedzictwa kulturowego wsi oraz gromadzenie i przekazywanie dobrych praktyk w publikacjach lub materiałach drukowanych </t>
  </si>
  <si>
    <t>I, II, III</t>
  </si>
  <si>
    <t>Wojewódzkie Święto Ziół</t>
  </si>
  <si>
    <t>stowarzyszenia, mieszkańcy obszarów wiejskich, producenci, rolnicy</t>
  </si>
  <si>
    <t>min. 10 max. 50</t>
  </si>
  <si>
    <t xml:space="preserve">liczba warsztatów </t>
  </si>
  <si>
    <t>pokaz kulinarny</t>
  </si>
  <si>
    <t>liczba pokazów</t>
  </si>
  <si>
    <t>Celem operacji jest wzrost świadomości mieszkańców obszarów wiejskich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przeniesienie dobrych praktyk z innych regionów.</t>
  </si>
  <si>
    <t>wyjazd studyjny zagraniczny</t>
  </si>
  <si>
    <t>Konkurs Wielkanocny</t>
  </si>
  <si>
    <t>Celem operacji jest aktywizacja mieszkańców obszarów wiejskich, promocja tradycji ludowej i dziedzictwa kulturowego wsi, pielęgnacja tradycji, pobudzanie inwencji i wyobraźni uczestników, wspieranie amatorskiej twórczości artystycznej na terenie województwa lubelskiego.</t>
  </si>
  <si>
    <t>Przedmiotem operacji jest przeprowadzenie konkursu rękodzielniczego w trzech kategoriach: a) „Najpiękniejsza Palma Wielkanocna”, b) „Najpiękniejszy Stroik Wielkanocny” c) „Najpiękniejsza Pisanka”.  Podczas uroczystego wręczenia nagród przekazane zostanie po 25 równorzędnych nagród finansowych w każdej z kategorii.</t>
  </si>
  <si>
    <t>liczba kategorii</t>
  </si>
  <si>
    <t>wyjazd studyjny krajowy</t>
  </si>
  <si>
    <t>Przedmiotem operacji jest organizacja konkursu promującego dziedzictwo kulinarne raz tradycyjnej sztuki ludowej,  wydanie publikacji zawierającej nagrodzone przepisy na potrawy  tradycyjne i regionalne wyłonione podczas konkursu.</t>
  </si>
  <si>
    <t>mieszkańcy obszarów wiejskich, Koła Gospodyń Wiejskich, Stowarzyszenia działające na obszarach wiejskich, przedstawiciele   samorządów</t>
  </si>
  <si>
    <t xml:space="preserve">Przedmiotem operacji jest organizacja konkursów związanych z ziłami. Pokaz kulinarny  wraz z  degustacją produktów tradycyjnych wpisanych na LPT. Otwarte warsztaty z plecenia wianków z wykorzystaniem  ziół. Na wydarzeniu będzie punkt informacyjny dotyczący funduszy unijnych. </t>
  </si>
  <si>
    <t>liczba uczestników konkursów</t>
  </si>
  <si>
    <t>Wymiana wiedzy i doświadczeń strażaków z terenu Województwa Małopolskiego i z Austrii</t>
  </si>
  <si>
    <t>Głównym celem wyjazdu studyjnego dla przedstawicieli OSP i PSP z terenu Województwa Małopolskiego  jest  wymiana wiedzy, doświadczeń oraz podzielenie się dobrymi praktykami z przedstawicielami straży pożarnej z innych krajów UE, w tym przypadku Austrii.
 Działanie ma służyć wymianie wiedzy pomiędzy podmiotami uczestniczącymi w rozwoju obszarów wiejskich i współpracy między nimi. Straże pożarne mają m.in.  za zadanie działania na rzecz ochrony środowiska, działalność kulturalną, sportową czy edukacyjną. Działają na bardzo szerokim forum i mają duży wpływ na mieszkańców, łącząc ich i aktywizując. Ww. aspekty wpływają na rozwój obszarów wiejskich, dzięki czemu wieś staje się atrakcyjniejsza. Zdobyta wiedza, podzielenie się dobrymi praktykami w zakresie m.in. ochrony przeciwpożarowej, przeciwpowodziowej, ratownictwa, bezpieczeństwa powszechnego, działania na rzecz ochrony środowiska, informowanie o istniejących zagrożeniach pożarowych, klęskach żywiołowych oraz sposobach zapobiegania im, upowszechnianie i rozwijanie działalności kulturalnej, kultury fizycznej i sportu podczas przedmiotowego wydarzenia pozwolą zdobyć wiedzę i zwiększyć udział zainteresowanych stron we wdrażaniu inicjatyw na rzecz rozwoju obszarów wiejskich.
Operacja również przyczyni się do przekazania zdobytej wiedzy przez uczestników wyjazdu w swoich jednostkach, jak i jednostkach sąsiadujących. Będą zorganizowane spotkania powyjazdowe, na których będą omówione dobre praktyki na przykładzie Austrii.</t>
  </si>
  <si>
    <t xml:space="preserve">Przedmiotem operacji jest wymiana wiedzy i doświadczeń pomiędzy przedstawicieli OSP i PSP z terenu Województwa Małopolskiego i z Austrii. Ww. działania, podzielenie się dobrymi praktykami z przedstawicielami innych krajów UE jest niezbędna do nawiązania kontaktów, współpracy oraz wprowadzenia usprawnień w straży na terenie Województwa Małopolskiego. Uczestnicy wjazdu zapoznają się również z rozwiązaniami ochrony przeciwpożarowej obowiązującymi w Austrii i będą mogli wprowadzić zmiany w swoich jednostkach, na swoich obszarach. Ochrona przeciwpożarowa to dziedzina, która musi się ciągle rozwijać wraz z coraz bardziej rozwijającymi się technologiami, bo wraz z rozwojem technologii strażaków czeka coraz więcej niebezpieczeństw i niepewności.
Ponadto, w ostatnich latach zauważono coraz więcej katastrofalnych wydarzeń na całym świecie, przed którymi staje współczesne społeczeństwo.  Należy wspomnieć, że w ostatnich latach nasz klimat uległ zdecydowanej zmianie, co zwiększyło ilość klęsk żywiołowych, powodzie, większa ilość pożarów w środowisku naturalnym, etc., dlatego  zdobycie wiedzy, podzielenie się doświadczeniami dotyczącymi udziału w ww. wydarzeniach, informowanie, w jaki sposób monitorować i ocenianie stopnia zagrożenia katastrofą naturalną jest niezbędne do wprowadzenia usprawnień w jednostkach straży.
Zdecydowanej uwagi wymaga również pandemia COVID-19, która opanowała przez ostatnie 2 lata cały świat i angażowała w dużej mierze strażaków w pomoc osobom chorym. W obliczu ciągłych zmian i perspektywą nowych epidemii konieczne jest podzielenie się wiedzą i doświadczeniem, jak radzić sobie z tego typu zagrożeniami i jak im zapobiegać.
</t>
  </si>
  <si>
    <t xml:space="preserve">Wsparcie LGD w wymianie doświadczeń i dobrych praktyk, w tym podnoszenie kompetencji </t>
  </si>
  <si>
    <t>Przykłady działań na rzecz rozwoju obszarów wiejskich</t>
  </si>
  <si>
    <t xml:space="preserve">Najaktywniejsze sołectwo Krajowej Sieci Obszarów Wiejskich - Sukcesy widać po sąsiedzku </t>
  </si>
  <si>
    <t xml:space="preserve">Podnoszenie wiedzy i umiejętności w zakresie rozwoju przedsiębiorczości na obszarach wiejskich </t>
  </si>
  <si>
    <t>Krajowe wyjazdy  studyjne</t>
  </si>
  <si>
    <t>Uczestnicy krajowych wyjazdów studyjnych</t>
  </si>
  <si>
    <t>Najaktywniejsza Liderka Wiejska w województwie mazowieckim</t>
  </si>
  <si>
    <t>Najlepsza orkiestra dęta Krajowej Sieci Obszarów Wiejskich w województwie mazowieckim</t>
  </si>
  <si>
    <t xml:space="preserve">Koła Gospodyń Wiejskich - wyjątkowe miejsca, wyjątkowi ludzie </t>
  </si>
  <si>
    <t xml:space="preserve">przedmiotem operacji będzie organizacja konkursu dla liderek wiejskich, promowanie ich zachowań wpływających na poprawę jakości życia mieszkańców oraz rozpowszechnienie inicjatyw liderek wiejskich mających wpływ na społeczność lokalną </t>
  </si>
  <si>
    <t>konkurs z nagrodami, kompendium wiedzy o działalności liderek wiejskich</t>
  </si>
  <si>
    <t xml:space="preserve">popularyzacja dziedzictwa kulturalnego poprzez kultywowanie tradycji pokoleniowej i rozwój działalności orkiestr dętych oraz aktywizacja młodzieży wiejskiej </t>
  </si>
  <si>
    <t>przedmiotem operacji będzie organizacja konkursu dla orkiestr dętych, który ma przyczynić się do pielęgnowania tradycji i kultury lokalnej, eksponowania polskiej kultury, aktywizacji młodzieży wiejskiej w zakresie poznawania i promowania lokalnego dziedzictwa przy jednoczesnym promowaniu zrównoważonego rozwoju obszarów wiejskich w zakresie społecznym i kulturowym</t>
  </si>
  <si>
    <t xml:space="preserve">przedmiotem operacji będzie organizacja konkursu dla KGW, promującego regionalną różnorodność i dziedzictwo lokalnych społeczności oraz rozpowszechnienie inicjatyw KGW mających wpływ na społeczność lokalną </t>
  </si>
  <si>
    <t xml:space="preserve">konkurs z nagrodami, kompendium wiedzy o działalności KGW </t>
  </si>
  <si>
    <t>Kobieta Gospodarna Wyjątkowa</t>
  </si>
  <si>
    <t>W ramach operacji zorganizowany zostanie konkurs, w wyniku którego wyłonione zostaną i nagrodzone podkarpackie smart village wraz z konferencją promującą zwycięzców i wymianą wiedzy, doświadczeń i dobrych praktyk.</t>
  </si>
  <si>
    <t>Przedmiotem operacji jest promocja wielofunkcyjnej roli obszarów wiejskich z uwzględnieniem potencjału turystycznego (agroturystycznego) oraz kulturowego, w tym m.in.  folkloru, produktu lokalnego, regionalnych producentów żywności, lokalnych twórców i artystów podczas Targów Turystyki Weekendowej "Atrakcje Regionów", w których udział weźmie Jednostek Regionalna KSOW w województwie śląskim oraz zainteresowane Lokalne Grupy Działania  z terenu województwa śląskiego wraz z lokalnymi przedsiębiorcami. Operacja jest zgodna z działaniem 10, ponieważ głównym jej celem jest promocja wielofunkcyjnej roli obszarów wiejskich z uwzględnieniem potencjału turystycznego (agroturystycznego) oraz kulturowego, w tym m.in. folkloru, produktu lokalnego, regionalnych producentów żywności, lokalnych twórców i artystów. Operacja jest zgodna z Celem 2 i 3 ponieważ podczas targów na stoisku Województwa Śląskiego oraz LGD prowadzona będzie akcja informacyjna dot. PROW  2014-2020 oraz możliwości finansowania ze środków unijnych. Promocja wielofunkcyjnej roli obszarów wiejskich Województwa Śląskiego połączona z akcją informacyjną przyciągnie beneficjentów oraz potencjalnych beneficjentów PROW, którzy będą chcieli uzyskać informację w zakresie pozyskiwania środków unijnych, a w dłuższej perspektywie przyczyni się to do rozwoju obszarów wiejskich. Operacja jest zgodna z priorytetem VI ponieważ promuje i wzmacnia zrównoważony rozwój terytorialny oparty o zasoby kulturowe i przyrodnicze regionu, ponadto wpływa pozytywnie na budowanie marki terytorialnej oraz integrację mieszkańców województwa śląskiego.</t>
  </si>
  <si>
    <t>Rasy zachowawcze w rozwoju obszarów wiejskich</t>
  </si>
  <si>
    <t xml:space="preserve">Celem operacji jest upowszechnienie  hodowli ras zachowawczych zwierząt gospodarskich i jej znacznie w szeroko rozumianym rozwoju obszarów wiejskich, w tym kulturowym, ekonomicznym, turystycznym, kulinarnym, prozdrowotnym. </t>
  </si>
  <si>
    <t>Partnerstwo dla Rozwoju 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</si>
  <si>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</si>
  <si>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Przedmiotem operacji jest organizacja 3 bliźniaczych szkoleń, realizowanych w  różnych regionach Polski. W ramach szkoleń uczestnicy zdobędą niezbędną wiedzę z zakresu zawiązywania i funkcjonowania Grup Operacyjnych EPI, oraz wymagań, jakim muszą sprostać, aby aplikować o dofinansowanie w ramach działania "Współpraca" PROW 2014-2020. Program szkoleń przewiduje wykłady brokerów innowacji, przedstawicieli ARiMR oraz MRiRW, jak również czas na indywidualne konsultacje.</t>
  </si>
  <si>
    <t>rolnicy, przedstawiciele doradztwa, naukowcy, przedsiębiorcy oraz inne osoby i podmioty zainteresowane tworzeniem Grup Operacyjnych EPI</t>
  </si>
  <si>
    <t>I - II</t>
  </si>
  <si>
    <t>Centrum Doradztwa Rolniczego w Brwinowie Oddział w Warszawie
ul. Rakowiecka 36 lok. 150
02-532 Warszawa</t>
  </si>
  <si>
    <t>łączna liczba uczestników</t>
  </si>
  <si>
    <t>II Szczyt Polskich Grup Operacyjnych EPI</t>
  </si>
  <si>
    <t xml:space="preserve">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Grup Operacyjnych w dwóch obszarach tematycznych: KŁŻ oraz projekty badawczo-rozwojowe. W ramach konferencji przewiduje się prezentację GO, sesje tematyczne i networkingowe.
</t>
  </si>
  <si>
    <t xml:space="preserve">Przedmiotem operacji jest organizacja 2 konferencji.  Pierwsza z konferencji  skierowana będzie do Grup Operacyjnych EPI, które realizują projekty mające na celu skracanie łańcuchów dostaw żywności, druga konferencja będzie skierowana do Grup Operacyjnych EPI realizujących projekty badawczo-rozwojowe. Podczas obu konferencji Grupy zaprezentują swoje projekty, jak również podzielą się, podczas warsztatów i debat, swoimi sukcesami, problemami i doświadczeniami z obszaru wdrażania innowacyjnych rozwiązań w rolnictwie i na obszarach wiejskich. </t>
  </si>
  <si>
    <t>reprezentanci Grup Operacyjnych EPI, pracownicy jednostek doradztwa rolniczego, przedstawiciele ARiMR i MRiRW,  zainteresowani działaniem "Współpraca"</t>
  </si>
  <si>
    <t>liczba uczestników konferencji nr I (KŁŻ)</t>
  </si>
  <si>
    <t>liczba uczestników konferencji nr II (projekty badawczo-rozwojowe)</t>
  </si>
  <si>
    <t xml:space="preserve"> IV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</si>
  <si>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</si>
  <si>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 xml:space="preserve">Przedmiotem operacji jest organizacja konferencji skierowanej do Partnerów SIR oraz osób i instytucji zainteresowanych innowacyjnymi rozwiązaniami sektora agro. W ramach konferencji uczestnicy, motywowani przez moderatorów wydarzenia, wymienią się swoimi doświadczeniami oraz zyskają nowe kontakty, które mogą być zalążkiem wielopodmiotowej współpracy na rzecz innowacji w rolnictwie. </t>
  </si>
  <si>
    <t>Partnerzy zarejestrowani w bazie Partnerów SIR, potencjalni Partnerzy SIR, przedstawiciele doradztwa rolniczego, przedstawiciele Grup Operacyjnych EPI</t>
  </si>
  <si>
    <r>
      <t xml:space="preserve">Innowacyjne narzędzia ICT wspierające optymalizację produkcji i rozwoju gospodarstw rolnych 
</t>
    </r>
    <r>
      <rPr>
        <sz val="11"/>
        <color rgb="FFFF0000"/>
        <rFont val="Calibri"/>
        <family val="2"/>
        <charset val="238"/>
        <scheme val="minor"/>
      </rPr>
      <t/>
    </r>
  </si>
  <si>
    <t>Celem operacji jest zwiększenie poziomu wiedzy na temat innowacyjnych metod zarządzania produkcją rolniczą i jej optymalizacji pod względem wykorzystania zasobów, przy użyciu narzędzi teleinformatycznych. Celem operacji jest również przedstawienie efektów działania polskich Grup Operacyjnych EPI w zakresie realizowanych projektów współfinansowanych ze środków działania "Współpraca", polegających na opracowaniu i wdrażaniu innowacyjnych rozwiązań teleinformatycznych w rolnictwie, a także wsparcie tworzących się nowych Grup Operacyjnych. Dodatkowo zostaną  zaprezentowane aktualnie dostępne lub będące w trakcie pilotażu innowacyjne rozwiązania w tematyce operacji.</t>
  </si>
  <si>
    <t xml:space="preserve">Przedmiotem operacji jest organizacja konferencji  na temat innowacyjnych  narzędzi informatycznych wspierających optymalizację wykorzystania zasobów w gospodarstwach rolnych, w tym redukcję wpływu środowiskowego indywidualnej produkcji rolniczej. Podczas konferencji odbywać się będą również konsultacje z brokerami innowacji, mające na celu wsparcie nowych Grup Operacyjnych w aplikowaniu o środki dostępne w ramach działania "Współpraca". Dodatkowo, w trakcie konferencji, na powierzchni wystawienniczej zostaną  zaprezentowane aktualnie dostępne lub będące w trakcie pilotażu, innowacyjne rozwiązania w tematyce operacji.
</t>
  </si>
  <si>
    <t>Liczba konferencji</t>
  </si>
  <si>
    <t>rolnicy, przedstawiciele doradztwa rolniczego, przedstawiciele nauki, przedstawiciele administracji publicznej, zainteresowani tematyką operacji</t>
  </si>
  <si>
    <t>Liczba uczestników</t>
  </si>
  <si>
    <t>Konkurs: 
Moje własne innowacje
II edycja</t>
  </si>
  <si>
    <t>Celem  operacji jest aktywizacja rolników oraz mieszkańców obszarów wiejskich do dzielenia się pomysłami i dobrymi praktykami dotyczącymi wprowadzania usprawnień we własnych gospodarstwach rolnych, a także  identyfikacja „rolników innowatorów”, którzy w przyszłości mogą być partnerami projektów realizowanych przez Sieć SIR lub  członkami Grup Operacyjnych EPI oraz tworzenie sieci kontaktów pomiędzy rolnikami i przedstawicielami doradztwa rolniczego. Operacja ma również za zadanie promowanie „małych innowacji”, pokazanie innym, że czasami małym kosztem można samemu wdrożyć pewne innowacyjne rozwiązania usprawniające pracę lub zarządzanie gospodarstwem rolnym.</t>
  </si>
  <si>
    <t xml:space="preserve">Przedmiotem operacji jest organizacja ogólnopolskiego konkursu mającego na celu wyłonienie najlepszych usprawnień wprowadzanych w gospodarstwach przez ich właścicieli, współwłaścicieli bądź domowników. Uczestnicy konkursu będą  przesyłać formularz zgłoszeniowy z opisem swoich rozwiązań i przyczyn, które skłoniły autorów do wprowadzenia przedmiotowych usprawnień. Załącznikiem do formularza będzie foto lub wideo prezentacja. Najciekawsze prace będą nagrodzone i opublikowane na stronie internetowej oraz portalach społecznościowych Sieci SIR, jako dobra praktyka rolnicza oraz przykłady innowacyjnych rozwiązań.  </t>
  </si>
  <si>
    <t>rolnicy, mieszkańcy obszarów wiejskich, przedstawiciele doradztwa rolniczego,  osoby i instytucje zainteresowane tematem</t>
  </si>
  <si>
    <t xml:space="preserve"> liczba laureatów</t>
  </si>
  <si>
    <t xml:space="preserve"> osoba</t>
  </si>
  <si>
    <t>Rozwój AKIS poprzez wzmocnienie współpracy pomiędzy publicznym doradztwem rolniczym i uczelniami</t>
  </si>
  <si>
    <t>Celem operacji jest wsparcie tworzenia efektywnej sieci kontaktów pomiędzy publicznymi jednostkami doradztwa rolniczego a uczelniami wyższymi, a także wzmocnienie współpracy tych instytucji w zakresie wymiany  wiedzy i doświadczeń, ze szczególnym uwzględnieniem prowadzonych prac badawczo-rozwojowych oraz innowacyjnych rozwiązań możliwych do wdrożenia w praktyce rolniczej.</t>
  </si>
  <si>
    <t xml:space="preserve"> Projekt obejmie wykonanie analizy, zakończonej raportem, dostępnym dla wszystkich zainteresowanych na stronie internetowej CDR oraz na stronie internetowej Sieci SIR, w celu zidentyfikowania obecnego stanu współpracy pomiędzy publicznymi jednostkami doradztwa rolniczego a uczelniami rolniczymi, wraz z propozycjami działań efektywizujących i poprawiających przepływ informacji i transfer wiedzy.  W konsekwencji zorganizowana zostanie jednodniowa konferencja ogólnopolska w celu zaprezentowania wyników, omówienia i wypracowania ostatecznych rekomendacji. </t>
  </si>
  <si>
    <t>raport w formie elektronicznej</t>
  </si>
  <si>
    <t>liczba raportów</t>
  </si>
  <si>
    <t>przedstawiciele doradztwa rolniczego, uczelni wyższych, administracji publicznej, studenci</t>
  </si>
  <si>
    <t>Centrum Doradztwa Rolniczego w Brwinowie 
ul. Pszczelińska 99, 05-840 Brwinów</t>
  </si>
  <si>
    <t>Usługi cyfrowe wspomagające transfer wiedzy i wdrażanie nowych technologii w rolnictwie</t>
  </si>
  <si>
    <t>Celem operacji jest podniesienie poziomu wiedzy oraz zwiększenia dostępności w zakresie świadczenia usług cyfrowych stosowanych w rolnictwie, warunkujących wzrost dochodu rolniczego oraz wymianę wiedzy i doświadczeń w tym zakresie pomiędzy uczestnikami operacji. Nowoczesne usługi i technologie informatyczne coraz częściej znajdują zastosowanie w działalności rolniczej, przynosząc wymierne efekty dla użytkujących je rolników. Popularyzacja nowoczesnych rozwiązań cyfrowych przyczyni się do wzrostu rentowności gospodarstw oraz poprawy konkurencyjności sektora rolnego. Operacja ma za zadanie wsparcie przygotowania materiałów odnośnie usług cyfrowych oraz zaprezentowanie nowych technologii w praktyce i ułatwienie kontaktów między odbiorcami operacji celem nawiązania współpracy między nauką a praktyką.</t>
  </si>
  <si>
    <t xml:space="preserve">Przedmiotem operacji jest realizacja 2 szkoleń z warsztatami praktycznymi dla 50 uczestników, szczególnie w temacie wdrażania rolnictwa precyzyjnego oraz nowych technologii cyfrowych w gospodarstwie rolnym oraz przygotowanie materiałów wspierających świadczenie usług cyfrowych. Materiały będą udostępnione uczestnikom w formie elektronicznej na informatycznym nośniku danych oraz będą dostępne na stronie internetowej CDR i Sieci SIR. </t>
  </si>
  <si>
    <t>rolnicy, mieszkańcy obszarów wiejskich, przedstawiciele doradztwa rolniczego, nauczyciele i uczniowie szkół rolniczych, osoby i instytucje zainteresowane tematem</t>
  </si>
  <si>
    <t>Centrum Doradztwa Rolniczego w Brwinowie
Oddział w Poznaniu
ul. Winogrady 63, 61-659 Poznań</t>
  </si>
  <si>
    <t>materiały wspierające świadczenie usług cyfrowych</t>
  </si>
  <si>
    <t>liczba materiałów</t>
  </si>
  <si>
    <t>Dzień Przedsiębiorcy Rolnego 2022</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</si>
  <si>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Organizacja konkursu ma na celu popularyzację i promowanie osiągnięć doradców w zakresie innowacji w rolnictwie i na obszarach wiejskich.   </t>
  </si>
  <si>
    <t>Przedmiotem operacji jest organizacja konferencji hybrydowej, w temacie innowacyjnych rozwiązań i najnowszych trendów w produkcji roślinnej i zwierzęcej, a także organizacja ogólnopolskiego Konkursu "Doradca Roku", który będzie uhonorowaniem najlepszych doradców za działalność w zakresie upowszechniania  wiedzy oraz innowacyjnych rozwiązań w praktyce rolniczej, współpracy i wspólnych inicjatyw realizowanych przez rolników i mieszkańców obszarów wiejskich. Materiały konferencyjne będą wydane w formie papierowej i elektronicznej, dostępnej na stronie internetowej CDR oraz Sieci SIR.</t>
  </si>
  <si>
    <t>konferencja hybrydowa</t>
  </si>
  <si>
    <t>rolnicy, mieszkańcy obszarów wiejskich, przedstawiciele doradztwa rolniczego, przedstawiciele nauki, brokerzy innowacji, przedstawiciele instytucji pozarządowych i samorządowych</t>
  </si>
  <si>
    <t>materiały konferencyjne</t>
  </si>
  <si>
    <t>liczba opracowanych materiałów</t>
  </si>
  <si>
    <t xml:space="preserve">wersja elektroniczna </t>
  </si>
  <si>
    <t>liczba laureatów poziom krajowy</t>
  </si>
  <si>
    <t>liczba laureatów poziom wojewódzki</t>
  </si>
  <si>
    <t>Dobre praktyki rolnicze korzystne dla środowiska i klimatu</t>
  </si>
  <si>
    <t xml:space="preserve">Celem operacji jest wsparcie rolników we wdrażaniu nowych wyzwań jakie stoją przed współczesnym rolnictwem, tj. zrównoważonym rozwojem przyjaznym środowisku. Niezbędne jest przekazywanie aktualnej wiedzy i najlepszych przykładów z praktyki wpisujących się w nowe działania, które mają na celu stworzenie zachęt dla rolników do realizacji praktyk korzystnych dla środowiska i klimatu, ukierunkowując wsparcie na przejście na bardziej zrównoważone i przyjazne środowisku rolnictwo. </t>
  </si>
  <si>
    <t>Przedmiotem operacji jest realizacja 10 filmów propagujących wiedzę i prezentujących dobre praktyki rolnicze w realizacji korzystnych praktyk dla środowiska i klimatu. Filmy zostaną zamieszczone na stronie internetowej CDR i Sieci SIR, za pośrednictwem kanału CDR na platformie YouTube.</t>
  </si>
  <si>
    <t>liczba filmów</t>
  </si>
  <si>
    <t>rolnicy, mieszkańcy obszarów wiejskich, przedstawiciele doradztwa rolniczego, nauki, administracji, przedstawiciele szkół rolniczych, osoby i instytucje zainteresowane tematem</t>
  </si>
  <si>
    <t>Centrum Doradztwa Rolniczego w Brwinowie
Oddział w Radomiu 
ul. Chorzowska 16/18, 26-600 Radom</t>
  </si>
  <si>
    <t>VII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</si>
  <si>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</si>
  <si>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1 konferencji , dotyczącej tematyki wdrażania innowacyjnych rozwiązań w rolnictwie. Organizowany w ramach operacji konkurs "Najciekawsze innowacyjne rozwiązania w rolnictwie" służy promocji innowacyjnych rozwiązań technologicznych i organizacyjnych w produkcji rolniczej.</t>
  </si>
  <si>
    <t>Centrum Doradztwa Rolniczego w Brwinowie
Oddział w Radomiu
ul. Chorzowska 16/18, 26-600 Radom</t>
  </si>
  <si>
    <t>liczba laureatów</t>
  </si>
  <si>
    <t xml:space="preserve">Rozwój innowacyjnych technologii odnawialnych źródeł energii na obszarach wiejskich </t>
  </si>
  <si>
    <t xml:space="preserve">Celem operacji jest przekazanie wiedzy i informacji na temat innowacyjnych rozwiązań w technologiach odnawialnych źródeł energii na obszarach wiejskich oraz upowszechnianie dobrych praktyk. Przedstawione informacje przyczynią się do podniesienia świadomości potrzeby produkcji czystej energii oraz przyczynią się do zahamowania zmian klimatycznych. Operacja ma za zadanie ułatwienie kontaktów między nauką, samorządem i przedsiębiorcami oraz nawiązaniem współpracy między nauką, a praktyką. </t>
  </si>
  <si>
    <t xml:space="preserve">Przedmiotem realizacji operacja jest organizacja 1 konferencji  oraz wyjazdu studyjnego, dotyczących tematyki rozwoju innowacyjnych technologii odnawialnych źródeł energii na obszarach wiejskich. 
</t>
  </si>
  <si>
    <t>liczba wyjazdów</t>
  </si>
  <si>
    <t>Innowacyjne rozwiązania w pszczelarstwie</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</si>
  <si>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i efektywności pracy gospodarstw pasiecznych oraz poprawy konkurencyjności sektora pszczelarskiego. Operacja ma za zadanie ułatwienie kontaktów między grupami odbiorców operacji celem nawiązania stałej współpracy między nauką a praktyką.</t>
  </si>
  <si>
    <t xml:space="preserve"> Przedmiotem operacji jest realizacja 1 konferencji, dotyczącej tematyki innowacyjnych rozwiązań w pszczelarstwie oraz 1 krajowego wyjazdu studyjnego. Tematyka wyjazdu będzie dotyczyła innowacyjnych rozwiązań w gospodarce pasiecznej.</t>
  </si>
  <si>
    <t>przedstawiciele doradztwa rolniczego, przedstawiciele nauki, rolnicy, przedsiębiorcy, instytucje pracujące na rzecz rolnictwa, pszczelarze</t>
  </si>
  <si>
    <t>Spotkania informacyjno-szkoleniowe dla pracowników WODR oraz CDR wykonujących i wspierających zadania na rzecz SIR</t>
  </si>
  <si>
    <t xml:space="preserve">
Celem operacji jest kontynuacja cyklicznych spotkań podczas których uczestnicy wymieniają się doświadczeniami oraz dobrymi praktykami z zakresu funkcjonowania i realizacji zadań Sieci SIR oraz wspierania tworzących się oraz realizujących projekty Grup Operacyjnych EPI. Grupa docelowa spotkań uzyskuje bieżące informacje dotyczące działania "Współpraca" w ramach PROW 2014-2020 oraz pomocy technicznej , a także doskonali umiejętności miękkie. Podczas spotkań omawiane będą również tematy dotyczące realizacji zadań w ramach Planu Strategicznego Wspólnej Polityki Rolnej na lata 2023-2027.</t>
  </si>
  <si>
    <t xml:space="preserve">Przedmiotem operacji jest realizacja cyklicznych spotkań informacyjno-szkoleniowych, w ramach których koordynatorzy i brokerzy Sieci na rzecz innowacji w rolnictwie i na obszarach wiejskich, oraz osoby wspierające Sieć wymieniają się swoimi doświadczeniami, oraz wypracowują plany działań na kolejne miesiące i lata, dzięki czemu działalność Sieci w poszczególnych jednostkach doradztwa rolniczego oraz oddziałach CDR jest ujednolicona.  </t>
  </si>
  <si>
    <t>spotkanie informacyjno-szkoleniowe</t>
  </si>
  <si>
    <t>pracownicy CDR i WODR, przedstawiciele administracji publicznej</t>
  </si>
  <si>
    <t xml:space="preserve">Wpływ Grup Operacyjnych EPI na rozwój polskiego rolnictwa i obszarów wiejskich </t>
  </si>
  <si>
    <t>Celem operacji jest upowszechnienie wiedzy o działaniu „Współpraca” oraz projektach realizowanych przez polskie Grupy Operacyjne EPI, polegających na wdrażaniu innowacyjnych rozwiązań,  a także pokazanie ich pozytywnego wpływu na dynamikę rozwoju polskiego rolnictwa, produkcji żywności oraz obszarów wiejskich.</t>
  </si>
  <si>
    <t xml:space="preserve">Operacja będzie obejmowała kompleksowe opracowanie  broszury promującej polskie Grupy Operacyjne EPI oraz upowszechniającej informacje o  realizowanych prze te Grupy projektach.  Broszura zostanie opracowana w wersji elektronicznej oraz papierowej. Przedmiotem operacji jest także  zrealizowanie filmu krótkometrażowego ukazującego korzyści z realizacji projektów w ramach działania „Współpraca”, film zostanie zamieszczony na stronie internetowej CDR i Sieci SIR, za pośrednictwem kanału CDR na platformie YouTube, oraz  organizacja krajowego  wyjazdu studyjnego, podczas którego uczestnicy zapoznają się z rezultatami prac prowadzonych przez Grupy Operacyjne.
</t>
  </si>
  <si>
    <t>Liczba publikacji</t>
  </si>
  <si>
    <t>rolnicy, przedstawiciele doradztwa rolniczego, przedstawiciele nauki, przedsiębiorcy oraz inni, zainteresowani tematyką operacji</t>
  </si>
  <si>
    <t>I - IV</t>
  </si>
  <si>
    <t>Liczba filmów</t>
  </si>
  <si>
    <t>liczba wyświetleń</t>
  </si>
  <si>
    <t>Liczba wyjazdów</t>
  </si>
  <si>
    <t>30</t>
  </si>
  <si>
    <t xml:space="preserve">Hodowla zwierząt gospodarski w celu prowadzenia terapii z udziałem zwierząt - instrukcje wdrożeniowe </t>
  </si>
  <si>
    <t>Celem operacji jest przekazanie wiedzy praktycznej i informacji na temat prowadzenia hodowli zwierząt gospodarskich dedykowanej przygotowaniu zwierząt do pracy terapeutycznej zarówno z dziećmi, jaki i osobami z niepełnosprawnościami oraz z seniorami. Terapia prowadzona z udziałem zwierząt to metoda wspomagająca leczenie oraz rehabilitację, polegająca na bliskim i naturalnym kontakcie ze zwierzętami. Usługi takie mogą zostać wprowadzone do gospodarstw rolnych, agroturystycznych oraz przedsiębiorstw na obszarach wiejskich. Funkcje terapeutyczne zwierząt gospodarski (m.in. koni, osłów, kur, kóz) pozwalają na projektowanie konkretnych usług dającym możliwość dywersyfikacji dochodu gospodarstw rolnych w oparciu o nowatorskie metody pracy ze zwierzętami.</t>
  </si>
  <si>
    <t xml:space="preserve"> Przedmiotem operacji jest opracowanie publikacji (instrukcji wdrożeniowej usług terapeutycznych do gospodarstw rolnych) dotyczącej prowadzenia hodowli zwierząt gospodarskich w celu przystosowania ich do pracy terapeutycznej z ludźmi. Operacja zakłada wydanie tej publikacji w wersji elektronicznej oraz w wersji drukowanej w liczbie 1500 egzemplarzy. Przedmiotem operacji jest również realizacja szkolenia e-learningowego dla 300 osób. Treść merytoryczna szkolenie e-learnigowego powstanie w oparciu o opracowaną publikację. W ramach operacji planuje się również zrealizowanie filmu edukacyjnego na temat prowadzenia terapii ze zwierzętami, film zostanie zamieszczony na stronie internetowej CDR i Sieci SIR, za pośrednictwem kanału CDR na platformie YouTube, oraz zorganizowanie wyjazdu studyjnego do gospodarstwa prowadzącego zajęcia ze zwierzętami.  </t>
  </si>
  <si>
    <t>liczba publikacji</t>
  </si>
  <si>
    <t>mieszkańcy obszarów wiejskich, rolnicy, przedsiębiorcy, przedstawiciele organizacji pozarządowych, przedstawiciele podmiotów doradczych oraz inne osoby lub przedstawiciele podmiotów zaineresowanych tematyką operacji</t>
  </si>
  <si>
    <t>Centrum Doradztwa Rolniczego w Brwinowie 
Oddział w Krakowie
ul. Meiselsa 1, 31-063 Kraków</t>
  </si>
  <si>
    <t>szkolenie 
e-learningowe</t>
  </si>
  <si>
    <t>300</t>
  </si>
  <si>
    <t>Doradztwo w Edukacji Rolniczej - możliwości wzmocnienia współpracy w ramach AKIS</t>
  </si>
  <si>
    <t xml:space="preserve">Celem operacji jest wzmacnianie powiązań pomiędzy doradztwem a edukacją rolniczą, między innymi poprzez wspieranie wypracowywania systemowych rozwiązań w tym zakresie, a także wspieranie skutecznej wymiany wiedzy i doświadczeń, ze szczególnym uwzględnieniem innowacyjnych rozwiązań wykorzystywanych w produkcji rolniczej. 
</t>
  </si>
  <si>
    <t>Przedmiotem operacji jest kontynuacja spotkań Zespołu roboczego ds. Współpracy pomiędzy publicznym doradztwem rolniczym a jednostkami edukacji rolniczej. W ramach operacji odbędzie się konferencja podsumowująca zdiagnozowane bariery, obszary problemowe oraz  wypracowane sposoby ułatwiające wzajemną współpracę i transfer wiedzy.  Dodatkowo planuje się przeprowadzenie, w obiektach szkolnych,  4 regionalnych wystaw edukacyjnych, na których zostaną zaprezentowane wybrane sprzęty i maszyn rolnicze.</t>
  </si>
  <si>
    <t xml:space="preserve">przedstawiciele doradztwa rolniczego, szkół rolniczych,  administracji publicznej,  jednostek naukowych i badawczo-rozwojowych, uczniowie szkół rolniczych </t>
  </si>
  <si>
    <t>wystawy, pokazy mechanizacyjne</t>
  </si>
  <si>
    <t>liczba</t>
  </si>
  <si>
    <t>Budowanie sieci wymiany wiedzy na rzecz neutralności emisyjnej rolnictwa</t>
  </si>
  <si>
    <t xml:space="preserve">Celem operacji jest budowanie sieci współpracy pomiędzy podmiotami, od których zależy neutralność klimatyczna a przede wszystkim ograniczenie emisji gazów cieplarnianych pochodzenia rolniczego. Realizacja operacji przyczyni się do podniesienia świadomości konieczności wprowadzenia metod i praktyk ograniczających emisje gazów cieplarnianych w gospodarstwach rolnych, ze szczególnym uwzględnieniem nowatorskich rozwiązań. Operacja wpisuje się w zobowiązania Polski wobec UE. Zadaniem operacji jest również wymiana wiedzy między praktyka a nauką. </t>
  </si>
  <si>
    <t xml:space="preserve">Przedmiotem operacji jest trzykrotne zorganizowanie warsztatów w 5 regionach Polski, na których dyskutowane będą rozwiązania ułatwiające adaptację gospodarstw do wymagań związanych z ograniczeniem emisji. Zorganizowanie 2 konferencji oraz relacji z konferencji, realizacja 4 filmów pozwoli na promocję dobrych praktyk związanych z ograniczeniem emisji gazów cieplarnianych. Filmy zostaną opublikowane na stronie internetowej CDR w Brwinowie oraz na stronie Sieci SIR (za pośrednictwem profilu CDR na platformie YouTube). Przedmiotem operacji jest także przeprowadzenie ankiety wśród rolników, dotyczącej doświadczeń, obaw i oczekiwań w temacie ograniczania emisji gazów cieplarnianych oraz wydanie broszury z przykładami rozwiązań odpowiadających na ich potrzeby. Broszura będzie dystrybuowana m.in. wśród 16 WODR (do dalszego rozprzestrzeniania), przedstawicieli nauki i organizacji pozarządowych, a także innych podmiotów i osób zainteresowanych tematem. Wersja elektroniczna broszury zostanie zamieszczona na stronie internetowej CDR oraz stronie internetowej Sieci SIR. 
</t>
  </si>
  <si>
    <t>wskaźnik</t>
  </si>
  <si>
    <t>przedstawiciele doradztwa rolniczego, rolnicy, przedstawiciele nauki, przedstawiciele organizacji pozarządowych, MRiRW, MKiŚ i inni zainteresowani tematyką</t>
  </si>
  <si>
    <t xml:space="preserve">Centrum Doradztwa Rolniczego w Brwinowie
ul. Pszczelińska 99, 05-840 Brwinów     </t>
  </si>
  <si>
    <t>relacja z konferencji</t>
  </si>
  <si>
    <t>liczba relacji</t>
  </si>
  <si>
    <t>łączna liczba wyświetleń</t>
  </si>
  <si>
    <t>badanie ankietowe</t>
  </si>
  <si>
    <t>liczba badań</t>
  </si>
  <si>
    <t>liczba broszur</t>
  </si>
  <si>
    <t>liczba wersji elektronicznych</t>
  </si>
  <si>
    <t>Rozwój Krajowej Sieci Gospodarstw Demonstracyjnych</t>
  </si>
  <si>
    <t xml:space="preserve">Celem operacji jest wsparcie rozbudowy Krajowej Sieci Gospodarstw Demonstracyjnych, zarówno poprzez włączanie kolejnych gospodarstw do tej Sieci, jak też podnoszenie jakości przygotowania gospodarstw do prowadzenia pokazów i demonstracji. Gospodarstwa demonstracyjne są bardzo ważnym elementem systemu AKIS, usprawniającym transfer wiedzy i innowacji, umożliwiają zapoznanie z dobrymi praktykami oraz zastosowanymi nowoczesnymi rozwiązaniami w sposób bezpośredni. </t>
  </si>
  <si>
    <t xml:space="preserve">Przedmiotem operacji jest: organizacja 6 spotkań online dla koordynatorów Sieci ze wszystkich województw, służących wymianie doświadczeń dotyczących najciekawszych pokazów i demonstracji realizowanych w gospodarstwach w obrębie Sieci, 4 szkolenia hybrydowe dla pracowników jednostek doradztwa rolniczego, w których wiodącym tematem będzie wspomaganie gospodarstw w przygotowywaniu oraz prowadzeniu pokazów i demonstracji. W ramach operacji zostanie zrealizowanych 6 krajowych wyjazdów studyjnych, podczas których zostaną zaprezentowane gospodarstwa będące w ścisłej współpracy z jednostkami naukowymi. W wyjeździe studyjnym wezmą udział zarówno koordynatorzy KSGD, jak również przedstawiciele gospodarstw demonstracyjnych, naukowcy współpracujący z gospodarstwami i inni zainteresowani. Wyjazdy studyjne będą promocją dobrych praktyk, a dzięki zróżnicowanej grupie odbiorców, będą doskonałą płaszczyzną wymiany doświadczeń w ramach rozwiązań zastosowanych w gospodarstwach należących do KSGD.  Przewidziane 2 konferencje  hybrydowe będą przede wszystkim okazją do przedstawienia dokonań najciekawszych gospodarstw demonstracyjnych oraz popularyzacji usprawniania transferu wiedzy i innowacji poprzez KSGD. Planowane 3 szkolenia z wyjazdem studyjnym będą obejmować część wykładową, przygotowującą do wizyty w gospodarstwie oraz uczestniczenie w pokazie przeprowadzonym wspólnie przez rolnika i doradcę sprawującego opiekę nad danym gospodarstwem. Szkolenia z wyjazdem studyjnym przeznaczone są dla doradców - koordynatorów wojewódzkich KSGD  oraz  opiekunów merytorycznych gospodarstw demonstracyjnych. Każdy z 6 filmów instruktażowych oraz 2 publikacje wydane w ramach operacji będą formami przekazywania wiedzy pochodzącej z gospodarstw o określonej specyfice, np. na temat wyróżniających się gospodarstw ekologicznych, gospodarstw stanowiących bazę dydaktyczną szkół rolniczych, gospodarstw wyspecjalizowanych w uprawie roślin miododajnych, czy też gospodarstw wykazujących się szczególną pomysłowością w dostosowywaniu swojej infrastruktury do przeprowadzania pokazów i demonstracji. Filmy zostaną opublikowane na stronie internetowej CDR w Brwinowie - zakładka dotycząca KSGD oraz na stronie Sieci SIR (za pośrednictwem profilu CDR na platformie YouTube), będą także wykorzystywane jako materiał szkoleniowy.  Publikacje będą dystrybuowane m.in. wśród 16 WODR (do dalszego rozprzestrzeniania wśród rolników), przedstawicieli nauki i szkół rolniczych, a także innych podmiotów i osób zainteresowanych tematem. Wersje elektroniczne publikacji zostaną zamieszczone na stronie internetowej CDR, w zakładce KSGD, oraz stronie internetowej Sieci SIR. 
Niezbędnym elementem wspomagającym  gospodarstwa demonstracyjne jest dalsze prowadzenie strony internetowej i wzbogacanie jej o nowe funkcjonalności, odpowiadające potrzebom gospodarstw, które będą  przystępować do KSGD.
</t>
  </si>
  <si>
    <t>spotkanie online</t>
  </si>
  <si>
    <t>koordynatorzy wojewódzcy KSGD, przedstawiciele doradztwa rolniczego, posiadacze gospodarstw demonstracyjnych, przedstawiciele placówek badawczych, szkół rolniczych</t>
  </si>
  <si>
    <t>Centrum Doradztwa Rolniczego w Brwinowie
ul. Pszczelińska 99, 05-840 Brwinów</t>
  </si>
  <si>
    <t>szkolenie hybrydowe</t>
  </si>
  <si>
    <t>film instruktażowy</t>
  </si>
  <si>
    <t>łączna liczba wersji elektronicznych</t>
  </si>
  <si>
    <t>łączny nakład</t>
  </si>
  <si>
    <t>strona internetowa</t>
  </si>
  <si>
    <t>aktualizacja strony internetowej</t>
  </si>
  <si>
    <t>szkolenia z wyjazdem studyjnym</t>
  </si>
  <si>
    <t xml:space="preserve">Funkcjonowanie lokalnych partnerstw ds. wody (LPW) </t>
  </si>
  <si>
    <t xml:space="preserve">Celem operacji jest stworzenie płaszczyzny współpracy pomiędzy powstającymi lokalnymi partnerstwami ds. wody (LPW), których członkowie, reprezentują różne podmioty oraz środowiska i mają wpływ na łagodzenie problemów związanych z zarządzaniem wodą na obszarach wiejskich. 
LPW to pierwsza w Polsce tego typu sieć.  
Działania LPW są doskonałym przykładem innowacyjnego, wielopodmiotowego i kompleksowego podejścia do zagadnień związanych z racjonalnym gospodarowaniem zasobami wody. 
Celem operacji jest także prezentacja dobrych praktyk funkcjonowania LPW oraz przykładów przedsięwzięć mających duży wpływ na poprawę gospodarki wodnej i prawidłowe gospodarowanie zasobami wodnymi. 
</t>
  </si>
  <si>
    <t xml:space="preserve">Przedmiotem operacji jest zorganizowanie 2 konferencji i 2 warsztatów dla przedstawicieli ODR oraz innych osób zaangażowanych w proces poprawy gospodarowania zasobami wodnymi. Dopełnieniem tych działań ma być broszura, jako poradnik dla funkcjonowania LPW, prezentujący dobre przykłady zarządzania wodną na obszarach wiejskich.
</t>
  </si>
  <si>
    <t>przedstawiciele LPW, jednostek doradztwa rolniczego, administracji publicznej i samorządów terytorialnych, przedstawiciele nauki</t>
  </si>
  <si>
    <t xml:space="preserve">konferencja </t>
  </si>
  <si>
    <t>Agroleśnictwo - szansą na bioróżnorodność upraw</t>
  </si>
  <si>
    <t xml:space="preserve">Celem operacji jest podniesienie poziomu wiedzy w zakresie innowacyjnych rozwiązań wspólnych upraw roślin rolniczych, zielarskich i drzew. Wypracowanie innowacyjnych rozwiązań upraw pozwoli na  ich wdrożenie w gospodarstwach co przełoży się  na wzrost dochodu, efektywniejsze wykorzystanie powierzchni  oraz  wpłynie na zwiększenie bioróżnorodności w uprawach polowych. Operacja przyczyni się również  do podniesienia świadomości potrzeby realizacji wspólnych upraw trwałych i rolnych na jednym terenie, mających na celu nie tylko zatrzymanie wody w glebie ale również ochronę środowiska naturalnego.  Operacja ma również za zadanie ułatwienie kontaktów i wymiany doświadczeń między nauką a praktyką. </t>
  </si>
  <si>
    <t>Przedmiotem operacji jest realizacja 4 szkoleń  w tematach: agroleśnictwo i systemy agroleśne, 2 wyjazdów studyjnych połączonych z warsztatami do województwa lubelskiego i lubuskiego, dotyczących tematyki projektowania systemów agroleśnych, a także dodruk publikacji pt. "Agroleśnictwo" w nakładzie 1000 egzemplarzy.</t>
  </si>
  <si>
    <t>rolnicy, mieszkańcy obszarów wiejskich, przedstawiciele doradztwa rolniczego, nauczyciele i uczniowie szkół rolniczych i leśnych, przedstawiciele jednostek naukowych,  osoby i instytucje zainteresowane tematem</t>
  </si>
  <si>
    <t>dodruk publikacji</t>
  </si>
  <si>
    <t>liczba drukowanych publikacji</t>
  </si>
  <si>
    <t>Wyzwania środowiskowe we współczesnym rolnictwie - wdrażanie dobrych praktyk</t>
  </si>
  <si>
    <t>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t>
  </si>
  <si>
    <t>Przedmiotem operacji jest organizacja 2 wyjazdów studyjnych krajowych, a także 2 wyjazdów studyjnych zagranicznych, dotyczących tematyki zrównoważonego gospodarowania wodą, rolnictwa ekologicznego, rolnictwa precyzyjnego, gospodarki o obiegu zamkniętym i odnawialnych źródeł energii na obszarach wiejskich.</t>
  </si>
  <si>
    <t>liczba wyjazdów studyjnych krajowych</t>
  </si>
  <si>
    <t xml:space="preserve">przedstawiciele doradztwa rolniczego, przedstawiciele nauki, rolnicy, administracja rządowa i samorządowa, instytucje pracujące na rzecz rolnictwa </t>
  </si>
  <si>
    <t>liczba wyjazdów studyjnych zagranicznych</t>
  </si>
  <si>
    <t>III Szczyt Polskich Grup Operacyjnych EPI</t>
  </si>
  <si>
    <t xml:space="preserve">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GO w dwóch obszarach tematycznych: KŁŻ oraz projekty badawczo-rozwojowe. W ramach konferencji przewiduje się prezentację GO, sesje tematyczne i networkingowe.
</t>
  </si>
  <si>
    <t>liczba uczestników konferencji nr I (projekty badawczo-rozwojowe)</t>
  </si>
  <si>
    <t>liczba uczestników konferencji nr II (KŁŻ)</t>
  </si>
  <si>
    <t xml:space="preserve"> V Forum „Sieciowanie Partnerów SIR”</t>
  </si>
  <si>
    <t xml:space="preserve">Przedmiotem operacji jest organizacja konferencji skierowanej do Partnerów SIR oraz osób i instytucji zainteresowanych innowacyjnymi rozwiązaniami sektora agro. W ramach konferencji uczestnicy, motywowani przez moderatorów wydarzenia, wymienną się swoimi doświadczeniami oraz zyskają nowe kontakty, które mogą być zalążkiem wielopodmiotowej współpracy na rzecz innowacji w rolnictwie.  </t>
  </si>
  <si>
    <t>Dzień Przedsiębiorcy Rolnego 2023</t>
  </si>
  <si>
    <t>Wiedza i Innowacje - XXVIII Międzynarodowe Targi Techniki Rolniczej AGROTECH</t>
  </si>
  <si>
    <t>Celem operacji jest ułatwianie tworzenia oraz funkcjonowania sieci kontaktów pomiędzy rolnikami, podmiotami doradczymi, jednostkami naukowymi oraz innymi podmiotami zainteresowanymi wdrażaniem innowacji w rolnictwie i na obszarach wiejskich. Ułatwianie wymiany wiedzy fachowej oraz dobrych praktyk  w zakresie wdrażania innowacji w rolnictwie i na obszarach wiejskich.</t>
  </si>
  <si>
    <t>Przedmiotem operacji jest organizacja stoiska informacyjno-promocyjnego, podczas XXVIII Międzynarodowych Targów AGROTECH, na którym swoją ofertę będą prezentować jednostki doradztwa rolniczego (CDR i Świętokrzyski ODR) oraz instytuty naukowe podległe pod MRiRW.</t>
  </si>
  <si>
    <t>stoisko informacyjno-promocyjne</t>
  </si>
  <si>
    <t xml:space="preserve"> rolnicy, mieszkańcy obszarów wiejskich, przedstawiciele doradztwa rolniczego i nauki, producenci maszyn i urządzeń oraz środków do produkcji rolnej, inni uczestnicy targów</t>
  </si>
  <si>
    <t>VIII Forum Wiedzy i Innowacji w Rolnictwie</t>
  </si>
  <si>
    <t xml:space="preserve"> Przedmiotem operacji jest realizacja konferencji, dotycząca tematyki wdrażania innowacyjnych rozwiązań w rolnictwie. Organizowany w ramach operacji konkurs "Najciekawsze innowacyjne rozwiązania w rolnictwie" służy promocji innowacyjnych rozwiązań technologicznych i organizacyjnych w produkcji rolniczej.</t>
  </si>
  <si>
    <t>Doradztwo rolnicze w praktyce. III Krajowe Dni Pola, Poświętne 2022</t>
  </si>
  <si>
    <t>Celem operacji jest promocja dobrych praktyk rolniczych sprzyjających ochronie środowiska z zachowaniem rentowności gospodarstw, kształtowanie proinnowacyjnych postaw rolników,   ułatwianie dostępu do  wiedzy fachowej, promocja dywersyfikacji działalności rolniczej,  przedstawienie  źródeł finansowania przedsięwzięć   na obszarach wiejskich. Celem operacji jest także wspieranie tworzenia sieci kontaktów pomiędzy przedstawicielami doradztwa rolniczego a rolnikami i innymi uczestnikami wydarzenia.</t>
  </si>
  <si>
    <t>Przedmiotem operacji jest organizacja stoiska informacyjno-promocyjnego podczas III Krajowych Dni Pola, Poświętne 2022.  Na stoisku swoją ofertę i osiągnięcia prezentować będzie 16 Ośrodków Doradztwa Rolniczego z całego kraju. Szacuje się, że liczba uczestników III Krajowych Dni Pola to 100000.</t>
  </si>
  <si>
    <t xml:space="preserve">Centrum Doradztwa Rolniczego w Brwinowie
Oddział w Radomiu ul. Chorzowska 16/18, 26-600 Radom </t>
  </si>
  <si>
    <t>Woda w rolnictwie - dobre praktyki gospodarowania zasobami wodnymi</t>
  </si>
  <si>
    <t>Celem operacji jest wypracowanie innowacyjnych rozwiązań w zakresie racjonalnej gospodarki wodnej na obszarach wiejskich województwa dolnośląskiego, a także wymiana wiedzy, doświadczeń pomiędzy specjalistami z dziedziny hydrologii w rolnictwie, meteorologii, inżynierii i ochrony środowiska oraz przedstawicielami doradztwa rolniczego pełniącymi funkcję koordynatorów ds. SIR, zajmującymi się Lokalnymi Partnerstwami ds. Wody w województwie dolnośląskim podczas dwudniowych warsztatów.</t>
  </si>
  <si>
    <t>Przedmiotem operacji jest organizacja warsztatów, podczas której zostaną wypracowane wspólne rozwiązania przyczyniające się do upowszechniania racjonalnego gospodarowania wodą w gospodarstwach rolnych województwa dolnośląskiego, a także wdrażania innowacyjnych przedsięwzięć. Wypracowane zaś na warsztatach rozwiązania będą wykorzystane podczas wyjazdów studyjnych realizowanych w ramach pozostałych operacji z Planu operacyjnego KSOW na lata 2022-2023, stanowiąc źródło inspiracji i nauki dla uczestników wyjazdów, w tym rolników oraz mieszkańców obszarów wiejskich województwa dolnośląskiego.</t>
  </si>
  <si>
    <t>Liczba warsztatów</t>
  </si>
  <si>
    <t>przedstawiciele instytucji naukowych, uczelni wyższych, przedstawiciele doradztwa rolniczego  pełniący funkcję koordynatorów ds. SIR zajmujący się Lokalnymi Partnerstwami ds. Wody w województwie dolnośląskim</t>
  </si>
  <si>
    <t>Dolnośląski Ośrodek Doradztwa Rolniczego z siedzibą we Wrocławiu,
ul. Zwycięska 8,
53-033 Wrocław</t>
  </si>
  <si>
    <t xml:space="preserve">Łączna liczba uczestników </t>
  </si>
  <si>
    <t xml:space="preserve">Woda i środowisko – ochrona zasobów wodnych w powiecie górowskim </t>
  </si>
  <si>
    <t>Celem operacji, w ramach której zaplanowano wyjazd studyjny, jest upowszechnianie innowacyjnych rozwiązań w zakresie racjonalnej gospodarki wodnej na obszarach wiejskich powiatu górowskiego,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górowskiego,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</si>
  <si>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górowskiego, przez już powstałe Dolnośląskie Partnerstwo ds. Wody (DPW) na terenie powiatu górowskiego. Miejsce docelowe wyjazdu studyjnego to teren województwa dolnośląskiego.</t>
  </si>
  <si>
    <t>Liczba wyjazdów studyjnych</t>
  </si>
  <si>
    <t xml:space="preserve">członkowie Dolnośląskiego Partnerstwa ds. Wody (DPW) na terenie powiatu górowskiego,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górowskiego </t>
  </si>
  <si>
    <t>Woda i środowisko – ochrona zasobów wodnych w powiecie oleśnickim</t>
  </si>
  <si>
    <t>Celem operacji, w ramach której zaplanowano wyjazd studyjny, jest upowszechnianie innowacyjnych rozwiązań w zakresie racjonalnej gospodarki wodnej na obszarach wiejskich powiatu oleśnickiego, propagowanie nowoczesnych, sprzyjających środowisku metod gospodarowania zasobami wodnymi w rolnictwie i na obszarach wiejskich, a także wymiana wiedzy, doświadczeń pomiędzy uczestnikami wyjazdu – członkami Dolnośląskiego Partnerstwa ds. Wody (DPW) na terenie powiatu oleśnickiego,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</si>
  <si>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oleśnickiego, przez już powstałe Dolnośląskie Partnerstwo ds. Wody (DPW) na terenie powiatu oleśnickiego. Miejsce docelowe wyjazdu studyjnego to teren województwa dolnośląskiego.</t>
  </si>
  <si>
    <t xml:space="preserve">członkowie Dolnośląskiego Partnerstwa ds. Wody (DPW) na terenie powiatu oleśnickiego,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oleśnickiego </t>
  </si>
  <si>
    <t>Woda i środowisko – ochrona zasobów wodnych w powiecie oławskim</t>
  </si>
  <si>
    <t>Celem operacji, w ramach której zaplanowano wyjazd studyjny, jest upowszechnianie innowacyjnych rozwiązań w zakresie racjonalnej gospodarki wodnej na obszarach wiejskich powiatu oławskiego,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oławskiego,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</si>
  <si>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oławskiego, przez już powstałe Dolnośląskie Partnerstwo ds. Wody (DPW) na terenie powiatu oławskiego. Miejsce docelowe wyjazdu studyjnego to teren województwa dolnośląskiego. </t>
  </si>
  <si>
    <t xml:space="preserve">członkowie Dolnośląskiego Partnerstwa ds. Wody (DPW) na terenie powiatu oławskiego,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oławskiego </t>
  </si>
  <si>
    <t>Woda i środowisko – ochrona zasobów wodnych w powiecie milickim</t>
  </si>
  <si>
    <t>Celem operacji, w ramach której zaplanowano wyjazd studyjny, jest upowszechnianie innowacyjnych rozwiązań w zakresie racjonalnej gospodarki wodnej na obszarach wiejskich powiatu milickiego, propagowanie nowoczesnych, sprzyjających środowisku metod gospodarowania zasobami wodnymi w rolnictwie i na obszarach wiejskich, a także wymiana wiedzy, doświadczeń pomiędzy uczestnikami wyjazdu – członkami Dolnośląskiego Partnerstwa ds. Wody (DPW) na terenie powiatu milickiego,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</si>
  <si>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milickiego, przez już powstałe Dolnośląskie Partnerstwo ds. Wody (DPW) na terenie powiatu milickiego. Miejsce docelowe wyjazdu studyjnego to teren województwa dolnośląskiego.</t>
  </si>
  <si>
    <t xml:space="preserve">członkowie Dolnośląskiego Partnerstwa ds. Wody (DPW) na terenie powiatu milickiego, w tym przedstawiciele jednostek samorządowych, a także inne osoby zainteresowane wdrażaniem innowacji w zakresie racjonalnego gospodarowania zasobami wodnymi, przedstawiciele zespołu eksperckiego i doradztwa rolniczego, rolnicy i mieszkańcy obszarów wiejskich powiatu milickiego </t>
  </si>
  <si>
    <t>Woda i środowisko – ochrona zasobów wodnych w powiecie strzelińskim</t>
  </si>
  <si>
    <t>Celem operacji, w ramach której zaplanowano wyjazd studyjny, jest upowszechnianie innowacyjnych rozwiązań w zakresie racjonalnej gospodarki wodnej na obszarach wiejskich powiatu strzelińskiego,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strzelińskiego,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</si>
  <si>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strzelińskiego, przez już powstałe Dolnośląskie Partnerstwo ds. Wody (DPW) na terenie powiatu strzelińskiego. Miejsce docelowe wyjazdu studyjnego to teren województwa dolnośląskiego.</t>
  </si>
  <si>
    <t xml:space="preserve">członkowie Dolnośląskiego Partnerstwa ds. Wody (DPW) na terenie powiatu strzelińskiego,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strzelińskiego </t>
  </si>
  <si>
    <t>Woda i środowisko – ochrona zasobów wodnych w powiecie średzkim</t>
  </si>
  <si>
    <t>Celem operacji, w ramach której zaplanowano wyjazd studyjny, jest upowszechnianie innowacyjnych rozwiązań w zakresie racjonalnej gospodarki wodnej na obszarach wiejskich powiatu średzkiego, propagowanie nowoczesnych, sprzyjających środowisku metod gospodarowania zasobami wodnymi w rolnictwie i na obszarach wiejskich, a także wymiana wiedzy, doświadczeń pomiędzy uczestnikami wyjazdu – członkami Dolnośląskiego Partnerstwa ds. Wody (DPW) na terenie powiatu średzkiego,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</si>
  <si>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średzkiego, przez już powstałe Dolnośląskie Partnerstwo ds. Wody (DPW) na terenie powiatu średzkiego. Miejsce docelowe wyjazdu studyjnego to teren województwa dolnośląskiego. </t>
  </si>
  <si>
    <t>członkowie Dolnośląskiego Partnerstwa ds. Wody (DPW) na terenie powiatu średzkiego, w tym przedstawiciele jednostek samorządowych, a także inne osoby zainteresowane wdrażaniem innowacji w zakresie racjonalnego gospodarowania zasobami wodnymi, przedstawiciele zespołu eksperckiego i doradztwa rolniczego, rolnicy i mieszkańcy obszarów wiejskich powiatu średzkiego</t>
  </si>
  <si>
    <t>Woda i środowisko – ochrona zasobów wodnych w powiecie trzebnickim</t>
  </si>
  <si>
    <t>Celem operacji, w ramach której zaplanowano wyjazd studyjny, jest upowszechnianie innowacyjnych rozwiązań w zakresie racjonalnej gospodarki wodnej na obszarach wiejskich powiatu trzebnickiego, propagowanie nowoczesnych, sprzyjających środowisku metod gospodarowania zasobami wodnymi w rolnictwie i na obszarach wiejskich, a także wymiana wiedzy, doświadczeń pomiędzy uczestnikami wyjazdu – członkami Dolnośląskiego Partnerstwa ds. Wody (DPW) na terenie powiatu trzebnickiego,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</si>
  <si>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trzebnickiego, przez już powstałe Dolnośląskie Partnerstwo ds. Wody (DPW) na terenie powiatu trzebnickiego. Miejsce docelowe wyjazdu studyjnego to teren województwa dolnośląskiego.</t>
  </si>
  <si>
    <t>członkowie Dolnośląskiego Partnerstwa ds. Wody (DPW) na terenie powiatu trzebnickiego,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trzebnickiego</t>
  </si>
  <si>
    <t>Woda i środowisko – ochrona zasobów wodnych w powiecie wołowskim</t>
  </si>
  <si>
    <t>Celem operacji, w ramach której zaplanowano wyjazd studyjny, jest upowszechnianie innowacyjnych rozwiązań w zakresie racjonalnej gospodarki wodnej na obszarach wiejskich powiatu wołowskiego, propagowanie nowoczesnych, sprzyjających środowisku metod gospodarowania zasobami wodnymi w rolnictwie i na obszarach wiejskich, a także wymiana wiedzy, doświadczeń pomiędzy uczestnikami wyjazdu – członkami Dolnośląskiego Partnerstwa ds. Wody (DPW) na terenie powiatu wołowskiego,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</si>
  <si>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wołowskiego, przez już powstałe Dolnośląskie Partnerstwo ds. Wody (DPW) na terenie powiatu wołowskiego. Miejsce docelowe wyjazdu studyjnego to teren województwa dolnośląskiego.</t>
  </si>
  <si>
    <t>członkowie Dolnośląskiego Partnerstwa ds. Wody (DPW) na terenie powiatu wołowskiego,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wołowskiego</t>
  </si>
  <si>
    <t>Woda i środowisko – ochrona zasobów wodnych w powiecie wrocławskim</t>
  </si>
  <si>
    <t>Celem operacji, w ramach której zaplanowano wyjazd studyjny, jest upowszechnianie innowacyjnych rozwiązań w zakresie racjonalnej gospodarki wodnej na obszarach wiejskich powiatu wrocławskiego,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wrocławskiego,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</si>
  <si>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wrocławskiego, przez już powstałe Dolnośląskie Partnerstwo ds. Wody (DPW) na terenie powiatu wrocławskiego. Miejsce docelowe wyjazdu studyjnego to teren województwa dolnośląskiego.</t>
  </si>
  <si>
    <t>członkowie Dolnośląskiego Partnerstwa ds. Wody (DPW) na terenie powiatu wrocławskiego,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wrocławskiego</t>
  </si>
  <si>
    <t>Woda i środowisko – ochrona zasobów wodnych w powiecie świdnickim</t>
  </si>
  <si>
    <t>Celem operacji, w ramach której zaplanowano wyjazd studyjny, jest upowszechnianie innowacyjnych rozwiązań w zakresie racjonalnej gospodarki wodnej na obszarach wiejskich powiatu świdnickiego, propagowanie nowoczesnych, sprzyjających środowisku metod gospodarowania zasobami wodnymi w rolnictwie i na obszarach wiejskich, a także wymiana wiedzy, doświadczeń pomiędzy uczestnikami wyjazdu – członkami Dolnośląskiego Partnerstwa ds. Wody (DPW) na terenie powiatu świdnickiego,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</si>
  <si>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świdnickiego, przez już powstałe Dolnośląskie Partnerstwo ds. Wody (DPW) na terenie powiatu świdnickiego. Miejsce docelowe wyjazdu studyjnego to teren województwa dolnośląskiego.</t>
  </si>
  <si>
    <t>członkowie Dolnośląskiego Partnerstwa ds. Wody (DPW) na terenie powiatu świdnickiego,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świdnickiego</t>
  </si>
  <si>
    <t>Woda i środowisko – ochrona zasobów wodnych w powiecie ząbkowickim</t>
  </si>
  <si>
    <t>Celem operacji, w ramach której zaplanowano wyjazd studyjny, jest upowszechnianie innowacyjnych rozwiązań w zakresie racjonalnej gospodarki wodnej na obszarach wiejskich powiatu ząbkowickiego,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ząbkowickiego,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</si>
  <si>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ząbkowickiego, przez już powstałe Dolnośląskie Partnerstwo ds. Wody (DPW) na terenie powiatu ząbkowickiego. Miejsce docelowe wyjazdu studyjnego to teren województwa dolnośląskiego.</t>
  </si>
  <si>
    <t>członkowie Dolnośląskiego Partnerstwa ds. Wody (DPW) na terenie powiatu ząbkowickiego,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ząbkowickiego</t>
  </si>
  <si>
    <t>Woda i środowisko – ochrona zasobów wodnych w powiecie dzierżoniowskim</t>
  </si>
  <si>
    <t>Celem operacji, w ramach której zaplanowano wyjazd studyjny, jest upowszechnianie innowacyjnych rozwiązań w zakresie racjonalnej gospodarki wodnej na obszarach wiejskich powiatu dzierżoniowskiego, propagowanie nowoczesnych, sprzyjających środowisku metod gospodarowania zasobami wodnymi w rolnictwie i na obszarach wiejskich, a także wymiana wiedzy, doświadczeń pomiędzy uczestnikami wyjazdu – członkami Dolnośląskiego Partnerstwa ds. Wody (DPW) na terenie powiatu dzierżoniowskiego,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</si>
  <si>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dzierżoniowskiego, przez już powstałe Dolnośląskie Partnerstwo ds. Wody (DPW) na terenie powiatu dzierżoniowskiego. Miejsce docelowe wyjazdu studyjnego to teren województwa dolnośląskiego.</t>
  </si>
  <si>
    <t>członkowie Dolnośląskiego Partnerstwa ds. Wody (DPW) na terenie powiatu dzierżoniowskiego,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dzierżoniowskiego</t>
  </si>
  <si>
    <t>Woda i środowisko – ochrona zasobów wodnych w powiecie kłodzkim</t>
  </si>
  <si>
    <t>Celem operacji, w ramach której zaplanowano wyjazd studyjny, jest upowszechnianie innowacyjnych rozwiązań w zakresie racjonalnej gospodarki wodnej na obszarach wiejskich powiatu kłodzkiego, propagowanie nowoczesnych, sprzyjających środowisku metod gospodarowania zasobami wodnymi w rolnictwie i na obszarach wiejskich, a także wymiana wiedzy, doświadczeń pomiędzy uczestnikami wyjazdu – członkami Dolnośląskiego Partnerstwa ds. Wody (DPW) na terenie powiatu kłodzkiego,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</si>
  <si>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kłodzkiego, przez już powstałe Dolnośląskie Partnerstwo ds. Wody (DPW) na terenie powiatu kłodzkiego. Miejsce docelowe wyjazdu studyjnego to teren województwa dolnośląskiego. </t>
  </si>
  <si>
    <t>członkowie Dolnośląskiego Partnerstwa ds. Wody (DPW) na terenie powiatu kłodzkiego, w tym przedstawiciele jednostek samorządowych, a także inne osoby zainteresowane wdrażaniem innowacji w zakresie racjonalnego gospodarowania zasobami wodnymi, przedstawiciele zespołu eksperckiego i doradztwa rolniczego, rolnicy i mieszkańcy obszarów wiejskich powiatu kłodzkiego</t>
  </si>
  <si>
    <t>Woda i środowisko – ochrona zasobów wodnych w powiecie wałbrzyskim</t>
  </si>
  <si>
    <t>Celem operacji, w ramach której zaplanowano wyjazd studyjny, jest upowszechnianie innowacyjnych rozwiązań w zakresie racjonalnej gospodarki wodnej na obszarach wiejskich powiatu wałbrzyskiego, propagowanie nowoczesnych, sprzyjających środowisku metod gospodarowania zasobami wodnymi w rolnictwie i na obszarach wiejskich, a także wymiana wiedzy, doświadczeń pomiędzy uczestnikami wyjazdu – członkami Dolnośląskiego Partnerstwa ds. Wody (DPW) na terenie powiatu wałbrzyskiego,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</si>
  <si>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wałbrzyskiego, przez już powstałe Dolnośląskie Partnerstwo ds. Wody (DPW) na terenie powiatu wałbrzyskiego. Miejsce docelowe wyjazdu studyjnego to teren województwa dolnośląskiego.</t>
  </si>
  <si>
    <t>członkowie Dolnośląskiego Partnerstwa ds. Wody (DPW) na terenie powiatu wałbrzyskiego, w tym przedstawiciele jednostek samorządowych, a także inne osoby zainteresowane wdrażaniem innowacji w zakresie racjonalnego gospodarowania zasobami wodnymi, przedstawiciele zespołu eksperckiego i doradztwa rolniczego, rolnicy i mieszkańcy obszarów wiejskich powiatu wałbrzyskiego</t>
  </si>
  <si>
    <t>Woda i środowisko – ochrona zasobów wodnych w powiecie głogowskim</t>
  </si>
  <si>
    <t>Celem operacji, w ramach której zaplanowano wyjazd studyjny, jest upowszechnianie innowacyjnych rozwiązań w zakresie racjonalnej gospodarki wodnej na obszarach wiejskich powiatu głogowskiego,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głogowskiego,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</si>
  <si>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głogowskiego, przez już powstałe Dolnośląskie Partnerstwo ds. Wody (DPW) na terenie powiatu głogowskiego. Miejsce docelowe wyjazdu studyjnego to teren województwa dolnośląskiego.</t>
  </si>
  <si>
    <t>członkowie Dolnośląskiego Partnerstwa ds. Wody (DPW) na terenie powiatu głogowskiego,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głogowskiego</t>
  </si>
  <si>
    <t>Woda i środowisko – ochrona zasobów wodnych w powiecie legnickim</t>
  </si>
  <si>
    <t>Celem operacji, w ramach której zaplanowano wyjazd studyjny, jest upowszechnianie innowacyjnych rozwiązań w zakresie racjonalnej gospodarki wodnej na obszarach wiejskich powiatu legnickiego, propagowanie nowoczesnych, sprzyjających środowisku metod gospodarowania zasobami wodnymi w rolnictwie i na obszarach wiejskich, a także wymiana wiedzy, doświadczeń pomiędzy uczestnikami wyjazdu – członkami Dolnośląskiego Partnerstwa ds. Wody (DPW) na terenie powiatu legnickiego,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</si>
  <si>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legnickiego, przez już powstałe Dolnośląskie Partnerstwo ds. Wody (DPW) na terenie powiatu legnickiego. Miejsce docelowe wyjazdu studyjnego to teren województwa dolnośląskiego. </t>
  </si>
  <si>
    <t>członkowie Dolnośląskiego Partnerstwa ds. Wody (DPW) na terenie powiatu legnickiego,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legnickiego</t>
  </si>
  <si>
    <t>Woda i środowisko – ochrona zasobów wodnych w powiecie lubińskim</t>
  </si>
  <si>
    <t>Celem operacji, w ramach której zaplanowano wyjazd studyjny, jest upowszechnianie innowacyjnych rozwiązań w zakresie racjonalnej gospodarki wodnej na obszarach wiejskich powiatu lubińskiego,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</si>
  <si>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lubińskiego, przez już powstałe Dolnośląskie Partnerstwo ds. Wody (DPW) na terenie powiatu lubińskiego. Miejsce docelowe wyjazdu studyjnego to teren województwa dolnośląskiego.</t>
  </si>
  <si>
    <t>członkowie Dolnośląskiego Partnerstwa ds. Wody (DPW) na terenie powiatu lubińskiego,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lubińskiego</t>
  </si>
  <si>
    <t>Woda i środowisko – ochrona zasobów wodnych w powiecie jaworskim</t>
  </si>
  <si>
    <t>Celem operacji, w ramach której zaplanowano wyjazd studyjny, jest upowszechnianie innowacyjnych rozwiązań w zakresie racjonalnej gospodarki wodnej na obszarach wiejskich powiatu jaworskiego, propagowanie nowoczesnych, sprzyjających środowisku metod gospodarowania zasobami wodnymi w rolnictwie i na obszarach wiejskich, a także wymiana wiedzy, doświadczeń pomiędzy uczestnikami wyjazdu – członkami Dolnośląskiego Partnerstwa ds. Wody (DPW) na terenie powiatu jaworskiego,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</si>
  <si>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jaworskiego, przez już powstałe Dolnośląskie Partnerstwo ds. Wody (DPW) na terenie powiatu jaworskiego. Miejsce docelowe wyjazdu studyjnego to teren województwa dolnośląskiego.</t>
  </si>
  <si>
    <t>członkowie Dolnośląskiego Partnerstwa ds. Wody (DPW) na terenie powiatu jaworskiego, w tym przedstawiciele jednostek samorządowych, a także inne osoby zainteresowane wdrażaniem innowacji w zakresie racjonalnego gospodarowania zasobami wodnymi, przedstawiciele zespołu eksperckiego i doradztwa rolniczego, rolnicy i mieszkańcy obszarów wiejskich powiatu jaworskiego</t>
  </si>
  <si>
    <t>Woda i środowisko – ochrona zasobów wodnych w powiecie polkowickim</t>
  </si>
  <si>
    <t>Celem operacji, w ramach której zaplanowano wyjazd studyjny, jest upowszechnianie innowacyjnych rozwiązań w zakresie racjonalnej gospodarki wodnej na obszarach wiejskich powiatu polkowickiego,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polkowickiego,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</si>
  <si>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polkowickiego, przez już powstałe Dolnośląskie Partnerstwo ds. Wody (DPW) na terenie powiatu polkowickiego. Miejsce docelowe wyjazdu studyjnego to teren województwa dolnośląskiego.</t>
  </si>
  <si>
    <t>członkowie Dolnośląskiego Partnerstwa ds. Wody (DPW) na terenie powiatu polkowickiego,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polkowickiego</t>
  </si>
  <si>
    <t>Woda i środowisko – ochrona zasobów wodnych w powiecie złotoryjskim</t>
  </si>
  <si>
    <t>Celem operacji, w ramach której zaplanowano wyjazd studyjny, jest upowszechnianie innowacyjnych rozwiązań w zakresie racjonalnej gospodarki wodnej na obszarach wiejskich powiatu złotoryjskiego, propagowanie nowoczesnych, sprzyjających środowisku metod gospodarowania zasobami wodnymi w rolnictwie i na obszarach wiejskich, a także wymiana wiedzy, doświadczeń pomiędzy uczestnikami wyjazdu – członkami Dolnośląskiego Partnerstwa ds. Wody (DPW) na terenie powiatu złotoryjskiego,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</si>
  <si>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złotoryjskiego, przez już powstałe Dolnośląskie Partnerstwo ds. Wody (DPW) na terenie powiatu złotoryjskiego. Miejsce docelowe wyjazdu studyjnego to teren województwa dolnośląskiego.</t>
  </si>
  <si>
    <t>członkowie Dolnośląskiego Partnerstwa ds. Wody (DPW) na terenie powiatu złotoryjskiego, w tym przedstawiciele jednostek samorządowych, a także inne osoby zainteresowane wdrażaniem innowacji w zakresie racjonalnego gospodarowania zasobami wodnymi, przedstawiciele zespołu eksperckiego i doradztwa rolniczego, rolnicy i mieszkańcy obszarów wiejskich powiatu złotoryjskiego</t>
  </si>
  <si>
    <t>Woda i środowisko – ochrona zasobów wodnych w powiecie bolesławieckim</t>
  </si>
  <si>
    <t>Celem operacji, w ramach której zaplanowano wyjazd studyjny, jest upowszechnianie innowacyjnych rozwiązań w zakresie racjonalnej gospodarki wodnej na obszarach wiejskich powiatu bolesławieckiego, propagowanie nowoczesnych, sprzyjających środowisku metod gospodarowania zasobami wodnymi w rolnictwie i na obszarach wiejskich, a także wymiana wiedzy, doświadczeń pomiędzy uczestnikami wyjazdu – członkami Dolnośląskiego Partnerstwa ds. Wody (DPW) na terenie powiatu bolesławieckiego,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</si>
  <si>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bolesławieckiego, przez już powstałe Dolnośląskie Partnerstwo ds. Wody (DPW) na terenie powiatu bolesławieckiego. Miejsce docelowe wyjazdu studyjnego to teren województwa dolnośląskiego.</t>
  </si>
  <si>
    <t>członkowie Dolnośląskiego Partnerstwa ds. Wody (DPW) na terenie powiatu bolesławieckiego, w tym przedstawiciele jednostek samorządowych, a także inne osoby zainteresowane wdrażaniem innowacji w zakresie racjonalnego gospodarowania zasobami wodnymi, przedstawiciele zespołu eksperckiego i doradztwa rolniczego, rolnicy i mieszkańcy obszarów wiejskich powiatu bolesławieckiego</t>
  </si>
  <si>
    <t>Woda i środowisko – ochrona zasobów wodnych w powiecie kamiennogórskim</t>
  </si>
  <si>
    <t>Celem operacji, w ramach której zaplanowano wyjazd studyjny, jest upowszechnianie innowacyjnych rozwiązań w zakresie racjonalnej gospodarki wodnej na obszarach wiejskich powiatu kamiennogórskiego, propagowanie nowoczesnych, sprzyjających środowisku metod gospodarowania zasobami wodnymi w rolnictwie i na obszarach wiejskich, a także wymiana wiedzy, doświadczeń pomiędzy uczestnikami wyjazdu – członkami Dolnośląskiego Partnerstwa ds. Wody (DPW) na terenie powiatu kamiennogórskiego,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</si>
  <si>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kamiennogórskiego, przez już powstałe Dolnośląskie Partnerstwo ds. Wody (DPW) na terenie powiatu kamiennogórskiego. Miejsce docelowe wyjazdu studyjnego to teren województwa dolnośląskiego.</t>
  </si>
  <si>
    <t>członkowie Dolnośląskiego Partnerstwa ds. Wody (DPW) na terenie powiatu kamiennogórskiego,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kamiennogórskiego</t>
  </si>
  <si>
    <t>Woda i środowisko – ochrona zasobów wodnych w powiecie karkonoskim</t>
  </si>
  <si>
    <t>Celem operacji, w ramach której zaplanowano wyjazd studyjny, jest upowszechnianie innowacyjnych rozwiązań w zakresie racjonalnej gospodarki wodnej na obszarach wiejskich powiatu karkonoskim, propagowanie nowoczesnych, sprzyjających środowisku metod gospodarowania zasobami wodnymi w rolnictwie i na obszarach wiejskich, a także wymiana wiedzy, doświadczeń pomiędzy uczestnikami wyjazdu – członkami Dolnośląskiego Partnerstwa ds. Wody (DPW) na terenie powiatu karkonoskiego,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</si>
  <si>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karkonoskiego, przez już powstałe Dolnośląskie Partnerstwo ds. Wody (DPW) na terenie powiatu karkonoskiego. Miejsce docelowe wyjazdu studyjnego to teren województwa dolnośląskiego.</t>
  </si>
  <si>
    <t>członkowie Dolnośląskiego Partnerstwa ds. Wody (DPW) na terenie powiatu karkonoskiego,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karkonoskiego</t>
  </si>
  <si>
    <t>Woda i środowisko – ochrona zasobów wodnych w powiecie lubańskim</t>
  </si>
  <si>
    <t>Celem operacji, w ramach której zaplanowano wyjazd studyjny, jest upowszechnianie innowacyjnych rozwiązań w zakresie racjonalnej gospodarki wodnej na obszarach wiejskich powiatu lubańskiego,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lubańskiego,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</si>
  <si>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lubańskiego, przez już powstałe Dolnośląskie Partnerstwo ds. Wody (DPW) na terenie powiatu lubańskiego. Miejsce docelowe wyjazdu studyjnego to teren województwa dolnośląskiego.</t>
  </si>
  <si>
    <t>członkowie Dolnośląskiego Partnerstwa ds. Wody (DPW) na terenie powiatu lubańskiego,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lubańskiego</t>
  </si>
  <si>
    <t>Woda i środowisko – ochrona zasobów wodnych w powiecie lwóweckim</t>
  </si>
  <si>
    <t>Celem operacji, w ramach której zaplanowano wyjazd studyjny, jest upowszechnianie innowacyjnych rozwiązań w zakresie racjonalnej gospodarki wodnej na obszarach wiejskich powiatu lwóweckiego, propagowanie nowoczesnych, sprzyjających środowisku metod gospodarowania zasobami wodnymi w rolnictwie i na obszarach wiejskich, a także wymiana wiedzy, doświadczeń pomiędzy uczestnikami wyjazdu – członkami Dolnośląskiego Partnerstwa ds. Wody (DPW) na terenie powiatu lwóweckiego,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</si>
  <si>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lwóweckiego, przez już powstałe Dolnośląskie Partnerstwo ds. Wody (DPW) na terenie powiatu lwóweckiego. Miejsce docelowe wyjazdu studyjnego to teren województwa dolnośląskiego.</t>
  </si>
  <si>
    <t>członkowie Dolnośląskiego Partnerstwa ds. Wody (DPW) na terenie powiatu lwóweckiego, w tym przedstawiciele jednostek samorządowych, a także inne osoby zainteresowane wdrażaniem innowacji w zakresie racjonalnego gospodarowania zasobami wodnymi, przedstawiciele zespołu eksperckiego i doradztwa rolniczego, rolnicy i mieszkańcy obszarów wiejskich powiatu lwóweckiego</t>
  </si>
  <si>
    <t>Woda i środowisko – ochrona zasobów wodnych w powiecie zgorzeleckim</t>
  </si>
  <si>
    <t>Celem operacji, w ramach której zaplanowano wyjazd studyjny, jest upowszechnianie innowacyjnych rozwiązań w zakresie racjonalnej gospodarki wodnej na obszarach wiejskich powiatu zgorzeleckiego, propagowanie nowoczesnych, sprzyjających środowisku metod gospodarowania zasobami wodnymi w rolnictwie i na obszarach wiejskich, a także wymiana wiedzy, doświadczeń pomiędzy uczestnikami wyjazdu – członkami Dolnośląskiego Partnerstwa ds. Wody (DPW) na terenie powiatu zgorzeleckiego,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</si>
  <si>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zgorzeleckiego, przez już powstałe Dolnośląskie Partnerstwo ds. Wody (DPW) na terenie powiatu zgorzeleckiego. Miejsce docelowe wyjazdu studyjnego to teren województwa dolnośląskiego.</t>
  </si>
  <si>
    <t>członkowie Dolnośląskiego Partnerstwa ds. Wody (DPW) na terenie powiatu zgorzeleckiego, w tym przedstawiciele jednostek samorządowych, a także inne osoby zainteresowane wdrażaniem innowacji w zakresie racjonalnego gospodarowania zasobami wodnymi, przedstawiciele zespołu eksperckiego i doradztwa rolniczego, rolnicy i mieszkańcy obszarów wiejskich powiatu zgorzeleckiego</t>
  </si>
  <si>
    <t>Racjonalne wykorzystanie zasobów wodnych na Dolnym Śląsku</t>
  </si>
  <si>
    <t xml:space="preserve">Planowana w ramach operacji konferencja ma na celu podsumowanie prac i wniosków przez Dolnośląskie Partnerstwa ds. Wody na terenie województwa dolnośląskiego, które nasunęły się podczas realizowanych wyjazdów studyjnych. Fachowa wiedza przekazywana podczas konferencji wskaże nie tylko możliwości racjonalnego wykorzystania zasobów wodnych na Dolnym Śląsku, ale również pozwoli na kontynuację działań związanych z racjonalnym wykorzystywaniem zasobów wodnych na Dolnym Śląsku. </t>
  </si>
  <si>
    <t xml:space="preserve">Przedmiotem operacji jest organizacja konferencji, podczas której przedstawione zostaną wnioski z wyjazdów studyjnych, pozwalające na dalszą diagnozę sytuacji, w zakresie zarządzania zasobami wody pod kątem potrzeb rolnictwa i mieszkańców obszarów wiejskich na terenie województwa dolnośląskiego, a także analizę problemów oraz potencjalnych możliwości ich rozwiązania. </t>
  </si>
  <si>
    <t>konferencja/konferencja online</t>
  </si>
  <si>
    <t>Liczba konferencji/konferencji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</si>
  <si>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doradztwa rolniczego, przedsiębiorcy mający oddziaływanie na stan wód na danym terenie, inne podmioty zainteresowane tematem z województwa dolnośląskiego</t>
  </si>
  <si>
    <t>Tradycyjne odmiany sadownicze</t>
  </si>
  <si>
    <t xml:space="preserve">Celem operacji, w ramach której zaplanowano warsztaty jest wymiana wiedzy i doświadczeń, a także zdobycie lub podniesienie wiedzy  nt. zachowania różnorodności genetycznej roślin poprzez wprowadzanie tradycyjnych odmian w dolnośląskich sadach. Ponadto także rozwój przedsiębiorczości i podejmowanie wspólnych innowacyjnych rozwiązań związanych z wprowadzeniem dawnych odmian sadowniczych na obszarach wiejskich Dolnego Śląska oraz budowanie świadomości konsumenckiej w zakresie wytwarzania produktów wysokiej jakości dzięki stosowaniu mniejszej ilości środków ochrony roślin. </t>
  </si>
  <si>
    <t>Przedmiotem operacji jest organizacja warsztatów i wydanie broszury. Warsztaty pozwolą na przybliżenie mało rozpowszechnianej i promowanej tematyki jaką jest uprawa tradycyjnych odmian sadowniczych. 
Broszura stanowić będzie natomiast przewodnik po tradycyjnych odmianach sadowniczych z Dolnego Śląska. Broszura opracowana będzie w wersji papierowej oraz elektronicznej i zamieszczona na stronie internetowej Dolnośląskiego Ośrodka Doradztwa Rolniczego z siedzibą we Wrocławiu - www.dodr.pl oraz stronie internetowej Sieci SIR www.sir.cdr.gov.pl.</t>
  </si>
  <si>
    <t>mieszkańcy obszarów wiejskich, rolnicy, właściciele gospodarstw agroturystycznych, przedstawiciele doradztwa rolniczego, osoby zainteresowane prowadzeniem sadów opartych na tradycyjnych odmianach</t>
  </si>
  <si>
    <t>Łączna liczba uczestników</t>
  </si>
  <si>
    <t>Liczba broszur</t>
  </si>
  <si>
    <t>Wersja elektroniczna</t>
  </si>
  <si>
    <t xml:space="preserve">Łączny nakład </t>
  </si>
  <si>
    <t>Rolnictwo regeneratywne 
w ramach Zespołu tematycznego związanego z zagadnieniami chowu i hodowli bydła mięsnego</t>
  </si>
  <si>
    <t>Zaplanowany do realizacji w ramach przedmiotowej operacji wyjazd studyjny ma na celu podniesienie poziomu wiedzy w zakresie chowu i hodowli bydła mięsnego w gospodarstwie regeneratywnym, a przede wszystkim  zachęcenie uczestników do współpracy w zakresie tworzenia grup operacyjnych EPI ukierunkowanych na realizację innowacyjnych projektów związanych z chowem i hodowlą bydła mięsnego.</t>
  </si>
  <si>
    <t>Przedmiotem operacji jest organizacja wyjazdu studyjnego do województwa lubuskiego, podczas którego przedstawione zostaną dobre praktyki i innowacyjne rozwiązania stosowane w gospodarstwie regeneratywnym, dające uczestnikom możliwość porównania różnych modeli gospodarowania. Miejsce realizacji operacji wybrano głównie ze względu na fakt, iż województwo lubuskie jest pierwszym regionem w Polsce, w którym powstały i funkcjonują gospodarstwa regeneratywne wdrażające innowacyjne rozwiązania związane z chowem i hodowlą bydła mięsnego.</t>
  </si>
  <si>
    <t>dolnośląscy rolnicy, producenci, hodowcy bydła, przedstawiciele doradztwa rolniczego, przedstawiciele świata nauki, mieszkańcy obszarów wiejskich zainteresowani tematyką</t>
  </si>
  <si>
    <t>Wielkie SER-wowanie</t>
  </si>
  <si>
    <t xml:space="preserve">Przedmiotowa operacja poprzez realizację konferencji, wyjazdu studyjnego oraz targów ma na celu rozwój przedsiębiorczości na obszarach wiejskich poprzez podniesienie poziomu wiedzy i umiejętności w zakresie serowarstwa, wykorzystującego surowce pochodzące z własnego gospodarstwa, wymianę wiedzy i doświadczeń, a także wskazanie konsumentowi końcowemu bezpośredniego źródła sprzedaży produktów z gospodarstwa rolnego i małego przetwórstwa oraz innych usług i artykułów od rolników na stoiskach podczas Targów sera „Wielkie SER-wowanie”. Dodatkowo operacja ma za zadanie budowanie sieci partnerskich związanych z serowarstwem, poprzez budowanie wspólnej marki i promocji.
</t>
  </si>
  <si>
    <t xml:space="preserve">
Przedmiotem niniejszej operacji poprzez realizację konferencji i wyjazdu studyjnego jest wskazanie możliwości zrównoważonego rozwoju gospodarstw rodzinnych, w obszarze produkcji przetwórstwa mlecznego, promocja produktów tworzonych obecnie, nawiązanie relacji biznesowych oraz bezpośrednich relacji producent-klient (krótki łańcuch dostaw), podniesienie poziomu wiedzy na temat produkcji farmerskiej. Miejsce docelowe wyjazdu studyjnego to gospodarstwa zajmujące się przetwórstwem mleka i produkcją wyrobów mlecznych prowadzące działalność na terenie województwa dolnośląskiego i/lub województw ościennych.
Natomiast Targ sera umożliwi przybliżenie i wskazanie dostępności produktów wytworzonych lokalnie konsumentom na terenie województwa dolnośląskiego, także tym nie do końca zainteresowanych zdrowym stylem życia i poprawnym odżywianiem. </t>
  </si>
  <si>
    <t xml:space="preserve">konferencja/konferencja online,
</t>
  </si>
  <si>
    <t>rolnicy, producenci, właściciele gospodarstw agroturystycznych, przedstawiciele doradztwa rolniczego, mieszkańcy obszarów wiejskich zainteresowani tematyką, osoby, które związane są zawodowo z wytwarzaniem serów i innych produktów w gospodarstwach rodzinnych lub też są zainteresowane rozwojem w tej branży</t>
  </si>
  <si>
    <t>targ</t>
  </si>
  <si>
    <t>Liczna targów</t>
  </si>
  <si>
    <t xml:space="preserve"> 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</si>
  <si>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Szacowana łączna liczba uczestników</t>
  </si>
  <si>
    <t>Naturalna produkcja żywności w gospodarstwie rolnym</t>
  </si>
  <si>
    <t xml:space="preserve">Celem operacji jest umożliwienie zapoznania się z dobrymi praktykami stosowanymi w gospodarstwach, które prowadzą produkcję i przetwórstwo metodami rolnictwa ekologicznego. 
Organizacja wyjazdu studyjnego pozwoli na utworzenie platformy sprzyjającej bezpośredniej rozmowie, wymianie wiedzy i doświadczeń, zaprezentowaniu dobrych praktyk. Pozwoli na utworzenie sieci kontaktów pomiędzy osobami zainteresowanymi wdrażaniem innowacji w rolnictwie i na obszarach wiejskich,  a w dłuższej perspektywie zachęci do podejmowania wspólnych innowacyjnych działań. </t>
  </si>
  <si>
    <t>Przedmiotem operacji będzie realizacja wyjazdu studyjnego do gospodarstw prowadzących produkcję i przetwórstwo metodami charakterystycznymi dla rolnictwa ekologicznego. Miejscem docelowym wyjazdu studyjnego będą gospodarstwa położone na terenie województwa łódzkiego bądź na trasie przejazdu Wrocław-Łódź. Szczególnie ważnym punktem będzie udział w targach pokazujących potencjał i zapotrzebowanie ze strony konsumentów na żywność naturalną, certyfikowaną, regionalną i tradycyjną, a w szczególności wytwarzaną przez polskich rolników i producentów.</t>
  </si>
  <si>
    <t>dolnośląscy rolnicy, producenci rolni, mieszkańcy obszarów wiejskich, przedstawiciele doradztwa rolniczego, osoby  zainteresowane współpracą we wdrażaniu innowacyjnych rozwiązań na obszarach wiejskich oraz podejmowaniem i rozwojem przedsiębiorczości na obszarach wiejskich</t>
  </si>
  <si>
    <t>Budowanie marki winiarskiej w oparciu o potencjał regionu</t>
  </si>
  <si>
    <t xml:space="preserve">Celem operacji jest rozwój przedsiębiorczości na obszarach wiejskich poprzez podniesienie poziomu wiedzy i umiejętności w zakresie innowacyjnych rozwiązań związanych z dziedzictwem kulinarnym regionu, a także  zachęcenie uczestników do współpracy w zakresie tworzenia grup operacyjnych EPI ukierunkowanych na realizację innowacyjnych projektów związanych z dziedzictwem kulinarnym Dolnego Śląska. 
</t>
  </si>
  <si>
    <t>W ramach przedmiotowej operacji zaplanowano warsztaty oraz katalog. Podczas warsztatów każda winnica zaprezentuje swoje wina, spośród których zostaną wybrane te, które najbardziej pasują do regionalnych dań wytwarzanych w oparciu o lokalne produkty. Natomiast katalog pn. "Winnice Dolnego Śląska" oprócz rysu historycznego zawierać będzie opisy współczesnych winiarzy, którzy starają się odtworzyć dawne tradycje. Opracowanie publikacji umożliwi przedstawienie tradycji i dziedzictwa winiarskiego, a także dobrych praktyk stosowanych w gospodarstwach funkcjonujących obecnie. Tak zrealizowany przedmiot operacji pozwoli na zacieśnianie relacji między dolnośląskimi rolnikami, producentami wina, a w dłuższej perspektywie pozwoli na utworzenie grupy operacyjnej EPI, ukierunkowanej na realizację innowacyjnych projektów w ramach działania M16 "Współpraca". Publikacja opracowana będzie zarówno w wersji papierowej oraz elektronicznej i zamieszczona na stronie internetowej Dolnośląskiego Ośrodka Doradztwa Rolniczego z siedzibą we Wrocławiu - www.dodr.pl oraz stronie internetowej Sieci SIR www.sir.cdr.gov.pl.</t>
  </si>
  <si>
    <t>rolnicy, właściciele gospodarstw winiarskich, restauratorzy, sommelierzy, przedstawiciele doradztwa rolniczego, mieszkańcy obszarów wiejskich i inne osoby zainteresowane wdrażaniem innowacji w rolnictwie i na obszarach wiejskich z wykorzystaniem środków dostępnych w ramach działania „Współpraca"</t>
  </si>
  <si>
    <t>katalog</t>
  </si>
  <si>
    <t>Liczba katalogów</t>
  </si>
  <si>
    <t xml:space="preserve"> każda osoba zainteresowana enologią oraz tematycznymi wydarzeniami organizowanymi na terenie Dolnego Śląska</t>
  </si>
  <si>
    <t>Łączny nakład</t>
  </si>
  <si>
    <t>Produkcja win ekologicznych w małej winiarni</t>
  </si>
  <si>
    <t>Celem operacji poprzez realizację wyjazdu studyjnego jest rozwój przedsiębiorczości na obszarach wiejskich poprzez podniesienie poziomu wiedzy i umiejętności w zakresie innowacyjnych rozwiązań związanych z uprawą winorośli i produkcją win, w tym win ekologicznych, a także zachęcenie uczestników do współpracy w zakresie tworzenia grup operacyjnych EPI ukierunkowanych na realizację innowacyjnych projektów związanych z ekologiczną uprawą winorośli i produkcją win ekologicznych.</t>
  </si>
  <si>
    <t>Realizacja zagranicznego wyjazdu studyjnego pozwoli dolnośląskim winiarzom i osobom zainteresowanym założeniem działalności związanej z enologią na skorzystanie z fachowej wiedzy i doświadczeń austriackich winiarzy z regionu Burgenland, jednego z dwóch największych regionów winiarskich w Austrii. Ekologiczny trend w austriackich winnicach pozwala na odchodzenie od ingerencji w naturalne procesy na rzecz uchwycenia lokalnej specyfiki wina wynikającej ze środowiska. Zaplanowane wizyty studyjne w austriackich gospodarstwach winiarskich oraz spotkanie z przedstawicielami uczelni Weinbauschule Eisenstadt, na terenie której znajduje się siedmiohektarowa winnica częściowo prowadzona ekologicznie, pozwolą na transfer wiedzy z nauki do praktyki w oparciu o profesjonalną bazę dydaktyczną i innowacyjne przedsięwzięcia, stanowiące źródło inspiracji dla uczestników, w tym także członków Zespołu tematycznego związanego z zagadnieniami winiarstwa. Podczas wyjazdu zostaną także przedstawione możliwości tworzenia grup operacyjnych, jakie daje działanie "Współpraca".</t>
  </si>
  <si>
    <t>dolnośląscy winiarze, rolnicy, mieszkańcy obszarów wiejskich, właściciele gospodarstw agroturystycznych, przedstawiciele doradztwa rolniczego, osoby  zainteresowane współpracą we wdrażaniu innowacyjnych rozwiązań m.in. w ramach działania "Współpraca"  oraz podejmowaniem i rozwojem przedsiębiorczości na obszarach wiejskich</t>
  </si>
  <si>
    <t xml:space="preserve">Innowacyjne praktyki przedsiębiorczości na terenach wiejskich Dolnego Śląska </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</si>
  <si>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spotkania.</t>
  </si>
  <si>
    <t>Przedmiotem operacji jest organizacja spotkania oraz wojewódzkiego konkursu pn. „AGROLIGA 2022”. Realizacja spotkania umożliwi upowszechnienie wśród przedstawicieli środowisk wspierających wdrażanie innowacji na obszarach wiejskich Dolnego Śląska wiedzę w zakresie rozwoju obszarów wiejskich. Tematem przewodnim spotkania będzie przedsiębiorczość i jej rozwój na obszarach Dolnego Śląska. Konkurs natomiast pozwoli na  zaprezentowanie najlepszych innowacyjnych przedsięwzięć z obszarów wiejskich Dolnego Śląska. W ramach konkursu, spośród uczestników, w kategorii Rolnik oraz Firma wyłonieni zostaną Mistrzowie oraz Wicemistrzowie obu kategorii.</t>
  </si>
  <si>
    <t>spotkanie/spotkanie online</t>
  </si>
  <si>
    <t>Liczba spotkań/spotkań online</t>
  </si>
  <si>
    <t>rolnicy, właściciele gospodarstw rolnych uczestniczących w konkursie, mieszkańcy obszarów wiejskich, uczestnicy konkursu lat ubiegłych, przedstawiciele doradztwa rolniczego, przedstawiciele instytucji działających na rzecz rolnictwa, osoby zainteresowane podejmowaniem i rozwojem przedsiębiorczości  na obszarach wiejskich</t>
  </si>
  <si>
    <t>Liczba konkursów</t>
  </si>
  <si>
    <t>Liczba laureatów</t>
  </si>
  <si>
    <t>Innowacyjność w gospodarce pasiecznej w kontekście Zielonego Ładu</t>
  </si>
  <si>
    <t xml:space="preserve">Konferencja dotycząca innowacyjności w gospodarce pasiecznej pozwoli na transfer wiedzy z nauki do praktyki, a uczestnikom na wdrożenie innowacyjnych rozwiązań w sektorze pszczelarskim. Wymiana doświadczeń i spostrzeżeń pomiędzy uczestnikami umożliwi tworzenie sieci współpracy partnerskiej pomiędzy podmiotami zainteresowanymi wdrażaniem inicjatyw na rzecz rozwoju obszarów wiejskich, produkcji żywności i  na obszarach wiejskich. </t>
  </si>
  <si>
    <t xml:space="preserve">Przedmiotem operacji jest organizacja konferencji, podczas której przedstawione zostaną informacje na temat innowacyjnych rozwiązań i wspierania modernizacji w gospodarstwach pasiecznych, innowacyjnych produktów leczniczych, a także walki z chorobami. Wszystkie ww. tematy omówione zostaną w kontekście Zielonego Ładu. </t>
  </si>
  <si>
    <t xml:space="preserve">rolnicy, pszczelarze, mieszkańcy obszarów wiejskich, właściciele gospodarstw agroturystycznych, przedstawiciele doradztwa rolniczego, osoby zainteresowane prowadzeniem gospodarstw pasiecznych </t>
  </si>
  <si>
    <t>Fotografia marketingowa - innowacje w dolnośląskim przetwórstwie</t>
  </si>
  <si>
    <t>Celem operacji jest wsparcie działających grup operacyjnych realizujących projekty polegające na skracaniu łańcucha dostaw żywności, zachęcenie uczestników do współpracy w zakresie tworzenia grup operacyjnych EPI ukierunkowanych na realizację innowacyjnych projektów,  a także wsparcie rozwoju przedsiębiorczości poprzez podniesienie wiedzy i umiejętności w zakresie wspólnej promocji, skracania łańcuchów dostaw wśród dolnośląskich rolników i producentów, promocja produktów regionalnych, jakości życia oraz wsi jako miejsca do życia i rozwoju zawodowego oraz budowanie świadomości konsumenckiej w zakresie produktów wytwarzanych przez dolnośląskich rolników i producentów (w tym członków Zespołu tematycznego ds. Dolnośląskiego Targu Rolnego).</t>
  </si>
  <si>
    <t xml:space="preserve">Przedmiotem operacji jest organizacja warsztatów, podczas których wskazane zostanie jak w najbardziej odpowiedni sposób zaprezentować swój produkt regionalny w internecie, aby podkreślić jego wysoką jakość, biorąc pod uwagę utrzymującą się pandemię, a przy tym rosnące oczekiwania klientów, a także rozwój nowych technologii. Warsztaty nauczą jak łączyć handel tradycyjny z internetowym. </t>
  </si>
  <si>
    <t>członkowie grup operacyjnych KŁŻ, rolnicy i producenci rolni, przedstawiciele doradztwa rolniczego, mieszkańcy obszarów wiejskich i inne osoby zainteresowane wdrażaniem innowacji w rolnictwie i na obszarach wiejskich z wykorzystaniem środków dostępnych w ramach działania "Współpraca"</t>
  </si>
  <si>
    <t>Europejski Zielony Ład kierunkiem rozwoju rolnictwa ekologicznego</t>
  </si>
  <si>
    <t>Celem operacji jest podniesienie wiedzy z zakresu rozpoczynania produkcji ekologicznej oraz jej prowadzenia, przetwórstwa, organizacji gospodarstwa ekologicznego oraz sprzedaży wytworzonych produktów, a także zasad prowadzenia produkcji rolnej zgodnie ze zmieniającymi się przepisami prawa w tym zakresie. Zostaną również przedstawione dobre praktyki produkcyjne z elementami innowacyjnymi w dobrze zorganizowanym kompletnym gospodarstwie ekologicznym, w którym jest prowadzona produkcja roślinna, zwierzęca, przetwórstwo oraz sklep. Wszytko to ma na celu zachęcenie uczestników, w tym członków zespołu tematycznego ds. rolnictwa ekologicznego do współpracy w zakresie tworzenia grup operacyjnych EPI ukierunkowanych na realizację innowacyjnych projektów związanych z rolnictwem ekologicznym.</t>
  </si>
  <si>
    <t>Operacja będzie realizowana wielopłaszczyznowo. Zaplanowane są 3 formy. Pierwszy etap to spotkania zespołu tematycznego ds. rolnictwa ekologicznego, który zidentyfikuje problem i wyznaczy główne kierunki działania. Drugi etap to wyjazd studyjny do demonstracyjnego gospodarstwa ekologicznego, w którym jest prowadzona produkcja roślinna, zwierzęca, przetwórstwo ekologiczne oraz sklep w gospodarstwie. Jest to dobrze zorganizowane kompletne gospodarstwo ekologiczne realizujące założenia i cele Zielonego Ładu. W gospodarstwie zaplanowana jest część teoretyczna i praktyczna. Kolejną formą jest konferencja, której przewodnim tematem będzie Europejski Zielony Ład w kontekście rolnictwa ekologicznego. Podczas realizowanych wszystkich ww. form przedstawione zostaną możliwości tworzenia grup operacyjnych, jakie daje działanie "Współpraca".</t>
  </si>
  <si>
    <t>spotkanie/spotkanie online,</t>
  </si>
  <si>
    <t xml:space="preserve"> rolnicy ekologiczni,
rolnicy konwencjonalni zainteresowani przestawianiem gospodarstw na produkcję ekologiczną, konsumenci żywności ekologicznej, przedstawiciele doradztwa rolniczego prowadzący doradztwo z zakresu rolnictwa ekologicznego, pracownicy jednostek naukowych oraz osoby  zainteresowane współpracą we wdrażaniu innowacyjnych rozwiązań m.in. w ramach działania "Współpraca"</t>
  </si>
  <si>
    <t>Wspieranie rozwoju ofert edukacyjnych w gospodarstwach rolnych</t>
  </si>
  <si>
    <t>Celem operacji jest ułatwienie wymiany kontaktów pomiędzy mieszkańcami obszarów wiejskich, rolnikami, przedstawicielami doradztwa rolniczego, przedstawicielami instytucji zaangażowanymi w rozwój obszarów wiejskich na Dolnym Śląsku, utworzenie wspólnej płaszczyzny do zdobycia fachowej wiedzy w zakresie rozwijania innowacyjnej formy przedsiębiorczości w postaci oferty edukacyjnej w gospodarstwach rolnych, prezentacja dobrych praktyk – uczestników i laureatów konkursu „Najlepsza zagroda edukacyjna z Dolnego Śląska".</t>
  </si>
  <si>
    <t>Przedmiotem operacji jest organizacja wyjazdu studyjnego, spotkania i konkursu, a także wydanie broszury. Podczas wyjazdu zostaną zaprezentowane przykłady ofert wybranych zagród edukacyjnych oraz przedstawione innowacje, które mogą usprawnić tworzenie i funkcjonowanie sieci kontaktów pomiędzy członkami grupy docelowej. Spotkanie będzie doskonałą okazją do zaprezentowania innowacyjnych rozwiązań, które mogą usprawnić tworzenie i funkcjonowanie sieci kontaktów. Podczas spotkania zaprezentowane zostaną również oferty laureatów wojewódzkiego konkursu na „Najlepszą zagrodę edukacyjną z Dolnego Śląska”, jako przykładu dobrych praktyk oraz broszura prezentująca oferty laureatów i uczestników konkursu. Broszura opracowana będzie w wersji papierowej oraz elektronicznej i zamieszczona na stronie internetowej Dolnośląskiego Ośrodka Doradztwa Rolniczego z siedzibą we Wrocławiu - www.dodr.pl oraz stronie internetowej Sieci SIR www.sir.cdr.gov.pl.</t>
  </si>
  <si>
    <t>rolnicy, mieszkańcy obszarów wiejskich, przedstawiciele doradztwa rolniczego, wiejscy oferenci usług turystycznych, przedstawiciele instytucji,  właścicieli gospodarstw agroturystycznych i zagród edukacyjnych, mieszkańcy obszarów wiejskich oraz osoby zaangażowane we wdrażanie innowacji na obszarach wiejskich Dolnego Śląska</t>
  </si>
  <si>
    <t xml:space="preserve">spotkanie/spotkanie online </t>
  </si>
  <si>
    <t>Promocja tradycyjnej żywności przez Koła Gospodyń Wiejskich w kontekście Zielonego Ładu</t>
  </si>
  <si>
    <t>Celem operacji jest utworzenie wspólnej płaszczyzny do zdobycia fachowej wiedzy w zakresie przetwórstwa tradycyjnej żywności oraz integracji i tworzenia sieci kontaktów pomiędzy dolnośląskimi Kołami Gospodyń Wiejskich, umożliwienie wymiany kontaktów, integracji i tworzenia sieci pomiędzy dolnośląskimi Kołami Gospodyń Wiejskich oraz prezentacja dobrych praktyk w zakresie działalności KGW.</t>
  </si>
  <si>
    <t>Przedmiotem operacji jest organizacja konferencji, podczas której przyczyni się do stworzenia wspólnej płaszczyzny w zakresie tworzenia sieci kontaktów, integracji na poziomie regionalnym i wymiany doświadczeń pomiędzy poszczególnymi Kołami Gospodyń Wiejskich. Zintegrowane KGW będą doskonałym narzędziem do promocji KŁŻ, a także ukazywania walorów żywności wysokiej jakości oraz wpierania wprowadzania nowych strategii jak "od pola do stołu".</t>
  </si>
  <si>
    <t>członkinie i członkowie dolnośląskich Kół Gospodyń Wiejskich oraz przedstawiciele instytucji rolniczych, okołorolniczych zaangażowanych w rozwój obszarów wiejskich Dolnego Śląska i wdrażanie innowacji w rolnictwie, w tym przedstawiciele doradztwa rolniczego</t>
  </si>
  <si>
    <t>Pielęgnowanie młodej winnicy</t>
  </si>
  <si>
    <t>Poprzez realizację operacji uczestnicy będą mieli możliwość skorzystania z wiedzy fachowej w zakresie pielęgnacji młodej winnicy. Dowiedzą się między innymi o podstawowych zasadach cięcia winorośli, stosowanych wiosennych środkach ochrony i nawożenia czy systemach prowadzenia winorośli. W części praktycznej uczestnicy będą mieli możliwość nauczyć się jak pielęgnować młodą winnicę.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t>
  </si>
  <si>
    <t xml:space="preserve">Przedmiotem operacji jest organizacja warsztatów, podczas których uczestnicy uzyskają podstawową wiedzę z zakresu innowacyjnych technologii uprawy winorośli oraz wdrażania nowatorskich rozwiązań jak prawidłowo pielęgnować młodą winnicę. 
</t>
  </si>
  <si>
    <t>mieszkańcy obszarów wiejskich, rolnicy, właściciele gospodarstw agroturystycznych, przedstawiciele doradztwa rolniczego, osoby  zainteresowane podejmowaniem i rozwojem przedsiębiorczości na obszarach wiejskich oraz wdrażaniem innowacyjnych rozwiązań na obszarach wiejskich</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</si>
  <si>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</si>
  <si>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</si>
  <si>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</si>
  <si>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pszczelarze, rolnicy,  właściciele kwater agroturystycznych i obiektów turystyki wiejskiej, mieszkańcy obszarów wiejskich, przedstawiciele doradztwa rolniczego, nauczyciele i pracownicy naukowi zainteresowani apiterapią i apiturystyką</t>
  </si>
  <si>
    <t>Kujawsko-Pomorski Ośrodek Doradztwa Rolniczego w Minikowie</t>
  </si>
  <si>
    <t xml:space="preserve"> 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</si>
  <si>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</si>
  <si>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</si>
  <si>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</si>
  <si>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</si>
  <si>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</si>
  <si>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</si>
  <si>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materiał filmowy</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</si>
  <si>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</si>
  <si>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</si>
  <si>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</si>
  <si>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</si>
  <si>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wydawnictwo</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</si>
  <si>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</si>
  <si>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</si>
  <si>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</si>
  <si>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 xml:space="preserve">liczba wyjazdów </t>
  </si>
  <si>
    <t>rolnicy i przetwórcy ekologiczni, rolnicy konwencjonalni zainteresowani systemem rolnictwa ekologicznego, doradcy rolni</t>
  </si>
  <si>
    <t xml:space="preserve">liczba uczestników </t>
  </si>
  <si>
    <t xml:space="preserve">liczba konkursów </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</si>
  <si>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</si>
  <si>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</si>
  <si>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</si>
  <si>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</si>
  <si>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</si>
  <si>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</si>
  <si>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</si>
  <si>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</si>
  <si>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</si>
  <si>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</si>
  <si>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</si>
  <si>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</si>
  <si>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</si>
  <si>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</si>
  <si>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</si>
  <si>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</si>
  <si>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</si>
  <si>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</si>
  <si>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</si>
  <si>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</si>
  <si>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</si>
  <si>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</si>
  <si>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</si>
  <si>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</si>
  <si>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Warsztaty organizacyjne dla grup operacyjnych</t>
  </si>
  <si>
    <t>Celem operacji jest pomoc osobom zainteresowanym  utworzeniem grupy operacyjnej i doborze partnerów oraz pomoc w opracowaniu innowacji w rolnictwie.</t>
  </si>
  <si>
    <t>Przedmiotem operacji jest organizacja warsztatów, podczas których uczestnicy zorganizują nową grupę operacyjną z pomocą profesjonalnego szkoleniowca. W trakcie zajęć uczestnicy nabędą również umiejętności pracy w grupie różnorodnej, opracują plan działania grupy operacyjnej i zasady współpracy.</t>
  </si>
  <si>
    <t>rolnicy, przedsiębiorcy, naukowcy, doradcy zainteresowani tematem innowacji w rolnictwie</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</si>
  <si>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</si>
  <si>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województwa lubelskiego, w których skład wejdą przedstawiciele  administracji publicznej, rolników, doradztwa rolniczego, nauki. </t>
  </si>
  <si>
    <t xml:space="preserve"> W ramach operacji będą przeprowadzone spotkania w poszczególnych powiatach województwa lubelskiego oraz konferencja podsumowująca projekt LPW. Nagrane będą dwa filmy instruktażowe ukazujące dobre praktyki w zakresie racjonalnego gospodarowania wodą na obszarach wiejskich, dostępne będą na kanale YouTube LODR w Końskowoli i zostaną wyemitowane w telewizji regionalnej TVP3 Lublin. W powiatach w których prowadzone jest lub będzie partnerstwo zostaną opracowane w formie online raporty, które staną się swego rodzaju Wieloletnimi Planami Działania zawierającymi analizę stanu obecnego oraz listą rekomendacji i inwestycji do zapewnienia racjonalnej gospodarki wodą.</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</si>
  <si>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</si>
  <si>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Lubelski Ośrodek Doradztwa Rolniczego w Końskowoli</t>
  </si>
  <si>
    <t>emisja telewizyjna</t>
  </si>
  <si>
    <t xml:space="preserve">Zespół tematyczny ds. serowarstwa </t>
  </si>
  <si>
    <t>Celem operacji jest inicjowanie wymiany wiedzy i doświadczeń, identyfikacja bieżących problemów oraz poszukiwanie możliwości ich rozwiązania pomiędzy przedstawicielami różnych środowisk w zakresie serowarstwa. Utworzenie Zespołu Tematycznego ds. serowarstwa umożliwi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</si>
  <si>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serowarskie, szkolenia i wyjazd studyjny obejmujące zagadnienia z przetwórstwo mleka, produkcji i sprzedaży żywności pochodzenia zwierzęcego w ramach RHD bądź MLO, ulepszone receptury serów podpuszczkowych, wytwarzanie serów w warunkach domowych oraz sprzedaż wytworzonych produktów bezpośrednio konsumentowi finalnemu, a więc promowanie krótkich łańcuchów dostaw.  Dodatkowo z warsztatów powstanie film relacja, który będzie dostępny na kanale YouTube LODR w Końskowoli. Wyjazd studyjny planowany jest do województwa podlaskiego ze względu na długie tradycje serowarskie tego regionu. Uczestnikami wyjazdu będą rolnicy, producenci rolni, hodowcy, mieszkańcy obszarów wiejskich. Wyjazd będzie okazją do wymiany wiedzy i doświadczeń między serowarami lubelskimi i podlaskimi, poszukiwania możliwości współpracy.  </t>
  </si>
  <si>
    <t>rolnicy, producenci rolni, hodowcy, mieszkańcy obszarów wiejskich, osoby zainteresowane tworzeniem grup operacyjnych w zakresie przetwórstwa mleka, osoby zainteresowane wdrażaniem innowacji w rolnictwie i na obszarach wiejskich,  osoby zainteresowane tematyką</t>
  </si>
  <si>
    <t>film relacja</t>
  </si>
  <si>
    <t>liczba emisji/odtworzeń</t>
  </si>
  <si>
    <t>Nowoczesne rozwiązania w zakładaniu i prowadzeniu pasieki</t>
  </si>
  <si>
    <t xml:space="preserve">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t>
  </si>
  <si>
    <t xml:space="preserve">Przedmiotem operacji jest organizacja warsztatów oraz wyjazdu studyjnego dla osób rozpoczynających przygodę z pszczelarstwem. Uczestnicy warsztatów zdobędą wiedzę i umiejętności z zakresu zakładania i prowadzenia pasieki oraz wykorzystania nowoczesnych narzędzi w monitorowaniu i zarządzaniu pasieką. W trakcie wyjazdu uczestnicy zwiedzą kultowe dla pszczelarzy miejsca nauki i wiedzy, gdzie wysłuchają wykładów z zakresu nowoczesnych technik utrzymania pszczół. </t>
  </si>
  <si>
    <t>rolnicy, początkujący pszczelarze, osoby zainteresowane tematyką</t>
  </si>
  <si>
    <t>Gala Grup EPI województwa                                  lubelskiego</t>
  </si>
  <si>
    <t xml:space="preserve">Celem operacji jest zapoczątkowanie sieciowania lubelskich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 . </t>
  </si>
  <si>
    <t xml:space="preserve">Podczas pierwszej uroczystej Gali Grup Operacyjnych EPI w województwie lubelskim, planowana jest promocja i upowszechnianie rezultatów GO, a także konsultacje z przedstawicielami Grup i brokerami innowacji oraz podsumowanie działania „Współpraca” i przyszłości Grup Operacyjnych. </t>
  </si>
  <si>
    <t>konsorcjanci Grup Operacyjnych EPI realizujących swoje projekty na terenie woj. lubelskiego, osoby zainteresowane tematem innowacji w rolnictwie</t>
  </si>
  <si>
    <t>Lubelskie Forum innowacji w rolnictwie</t>
  </si>
  <si>
    <t>Celem operacji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t>
  </si>
  <si>
    <t xml:space="preserve">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Forum jest doskonałą płaszczyzną do inicjowania powstawania partnerstw na rzecz innowacji. </t>
  </si>
  <si>
    <t>rolnicy, mieszkańcy obszarów wiejskich, przedstawiciele doradztwa rolniczego oraz przedstawiciele samorządu rolniczego, jednostek naukowych, organizacji działających na rzecz rolnictwa ,osoby zainteresowane tematem</t>
  </si>
  <si>
    <t>Zielony ład blisko nas</t>
  </si>
  <si>
    <t xml:space="preserve">Celem operacji jest popularyzacja oraz upowszechnienie praktycznych zasad, które dotyczą Europejskiego Zielonego Ładu, a szczególnie strategii na rzecz różnorodności biologicznej oraz „od pola do stołu”, które kładą nacisk na nową i lepszą równowagę między przyrodą, systemami żywnościowymi, a różnorodnością biologiczną. </t>
  </si>
  <si>
    <t>Przedmiotem operacji jest opracowanie i realizacja 5 filmów z zakresu przedmiotowej tematyki operacji, które wykorzystywane będą jako materiały dydaktyczne. Filmy instruktażowe to przekazywanie wiedzy i informacji merytorycznych potrzebnych rolnikom. Będą one realizowane w udziałem naukowców z  Uniwersytetu Przyrodniczego w Lublinie. Filmy zamieszczone będą na stronie internetowej ośrodka, na portalu społecznościowym ośrodka oraz będą wyemitowane w telewizji regionalnej TVP3 Lublin.</t>
  </si>
  <si>
    <t>mieszkańcy obszarów wiejskich, rolnicy, przedstawiciele doradztwa rolniczego, osoby zainteresowane tematyką</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</si>
  <si>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</si>
  <si>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zbioru i konserwacji pasz na trwałych użytkach zielonych.
</t>
  </si>
  <si>
    <t>Przedmiotem operacji jest organizacja konferencji oraz wydanie publikacji. Podczas konferencji przybliżone będą innowacyjne rozwiązania w zakresie gospodarowania na trwałych użytkach zielonych, opracowane przez Grupy operacyjne, w których uczestniczył LODR w Końskowoli.  Przybliżone będą zagadnienia dotyczące nowej technologii i metody organizacji produkcji paszy z trwałych użytków zielonych, zastosowania innowacyjnych technologii szacowania i monitoringu plonu z wykorzystaniem dronów oraz wykorzystania nowych rozwiązań technicznych w siewniku do podsiewu użytków zielonych. Publikacja również w wersji elektronicznej będzie zamieszczona na stronie internetowej LODR w Końskowoli jako materiał pokonferencyjny, a także na stronie internetowej Sieci SIR.</t>
  </si>
  <si>
    <t>mieszkańcy obszarów wiejskich, rolnicy, przedstawiciele doradztwa rolniczego oraz przedstawiciele samorządu rolniczego, jednostek naukowych, organizacji działających na rzecz rolnictwa, osoby zainteresowane tematyką</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</si>
  <si>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</si>
  <si>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t>
  </si>
  <si>
    <t xml:space="preserve">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</si>
  <si>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</si>
  <si>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Innowacyjne rozwiązania w krótkich łańcuchach żywności ekologicznej – dobre przykłady z Lubelszczyzny</t>
  </si>
  <si>
    <t>Celem operacji jest zapoznanie uczestników z formami przedsiębiorczości związanymi z produkcją żywności wysokiej jakości na niewielką skalę. Wyjazd będzie okazja do stworzenia sieci współpracy pomiędzy mieszkańcami obszarów wiejskich, rolnikami prowadzącymi sprzedaż bezpośrednią produktów rolnych lub rolniczy handel detaliczny – RHD zajmujący się przetwórstwem na niewielką skalę, doradcami rolniczymi.</t>
  </si>
  <si>
    <t xml:space="preserve">Przedmiotem operacji jest organizacja wyjazdu studyjnego obejmującego zagadnienia związane ze skróceniem łańcucha żywności ekologicznej oraz zachęcenie uczestników do podejmowania podobnych inicjatyw na terenie województwa. Upowszechnienie wiedzy w zakresie tworzenia krótkich łańcuchów dostaw w sektorze rolno-spożywczym, wsparcie dla producentów rolnych w zakresie zbytu produktów oraz zmian/rozszerzenia form sprzedaży bezpośredniej, zdobycie wiedzy i umiejętności w zakresie doradzania na temat przedsiębiorczości na obszarach wiejskich to główne założenia operacji. </t>
  </si>
  <si>
    <t>rolnicy, rolnicy prowadzący sprzedaż bezpośrednią produktów rolnych lub rolniczy handel detaliczny - RHD zajmujący się przetwórstwem na niewielką skalę z terenu województwa lubelskiego, przedstawiciele doradztwa rolniczego z terenu województwa lubelskiego</t>
  </si>
  <si>
    <t>Jagnięcina i baranina - efektywne wykorzystanie potencjału hodowlanego rodzimych ras</t>
  </si>
  <si>
    <t>Celem operacji jest uświadomienie i promocja walorów jakościowych produktów z ras rodzimych,  zainteresowanie przetwórstwem oraz zainicjowanie krótkiego łańcucha dostaw. Wysoka jakość surowca rodzimych ras w połączeniu z umiejętnością efektywnego przetwarzania tuszek, odwołującego się do tradycji i dziedzictwa kulinarnego stanowić może atut umożliwiający zyskanie przewagi rynkowej. Warsztaty będą okazją do nawiązania kontaktów, wymiany doświadczeń i zainteresowania mało popularnymi rodzimymi rasami zwierząt.</t>
  </si>
  <si>
    <t>Warsztaty obejmują zainteresowanie rolników, przetwórców, właścicieli kwater turystycznych przetwórstwem jagnięciny rodzimych ras zwierząt, przekazanie wiedzy o ich zaletach oraz umiejętności przetwarzania.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Dodatkowo z warsztatów powstanie film relacja, który będzie dostępny na kanale YouTube LODR w Końskowoli.</t>
  </si>
  <si>
    <t>rolnicy, przetwórcy, właściciele kwater turystycznych, hodowcy zwierząt, osoby zainteresowane tematyką</t>
  </si>
  <si>
    <t>Przetwórstwo na małą skalę szansą dla niewielkich producentów rolnych</t>
  </si>
  <si>
    <t>Celem operacji jest rozpowszechnianie wśród mieszkańców obszarów wiejskich województwa lubelskiego przetwórstwa owoców i warzyw z własnego gospodarstwa na małą skalę oraz promowanie krótkich łańcuchów dostaw. W obecnej sytuacji rynkowej ważne jest, aby producenci owoców i warzyw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</si>
  <si>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warsztatów dla rolników i przetwórców, przy współpracy z Uniwersytetem Przyrodniczym w Lublinie. Ważnym elementem operacji będzie nawiązanie partnerskiej współpracy pomiędzy różnymi podmiotami sfery naukowej, doradczej i produkcyjnej obejmującej producentów owoców i warzyw, którzy działają w sferze małego przetwórstwa. </t>
  </si>
  <si>
    <t>rolnicy, przetwórcy, osoby zainteresowane tematyką</t>
  </si>
  <si>
    <t>Wyspa Innowacji</t>
  </si>
  <si>
    <t xml:space="preserve">Celem operacji jest przekazanie informacji na temat innowacyjnych rozwiązań możliwych do wdrożenia w gospodarstwie rolnym warunkujących spełnienie wymogów Europejskiego Zielonego  Ładu, wzrost dochodu rolniczego oraz wymiana wiedzy i doświadczeń w tym zakresie pomiędzy uczestnikami operacji. </t>
  </si>
  <si>
    <t xml:space="preserve">Przedmiotem operacji jest zorganizowanie stoiska wystawienniczego "Wyspa Innowacji" na Polu  Doświadczalno-Wdrożeniowym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Pokazy polowe oraz sprzętu, poletka demonstracyjne,  stoiska firmowe dadzą możliwość podniesienia wiedzy przez uczestników, stanowiąc tym samym doskonałą okazję do wymiany doświadczeń oraz szerokiej dyskusji w wybranych aspektach. </t>
  </si>
  <si>
    <t>rolnicy, 
przedstawiciele doradztwa rolniczego,  przedsiębiorcy, przedstawiciele instytucji rolniczych, około rolniczych i naukowych, przedstawiciele organizacji i stowarzyszeń, osoby zainteresowane tematyką</t>
  </si>
  <si>
    <t>liczba podmiotów na stoisku  wystawienniczym</t>
  </si>
  <si>
    <t>pokazy polowe</t>
  </si>
  <si>
    <t>Dobre praktyki w rolnictwie łotewskim: hodowla bydła i przetwórstwo</t>
  </si>
  <si>
    <t>Celem operacji będzie aktywizacja mieszkańców obszarów wiejskich, hodowców, rolników w ramach stworzenia partnerstw na poczet projektów i powstania potencjalnych Grup Operacyjnych EPI nakierowanych na innowacyjne rozwiązania w zakresie hodowli bydła oraz przetwórstwa. Przedstawienie dobrych praktyk w zakresie wdrażania innowacyjnych rozwiązań w rolnictwie i na obszarach wiejskich w tym m.in. w zakresie hodowli bydła na przykładzie Łotwy będzie podstawą dla inspiracji nowatorskich projektów w przedmiocie działania "Współpraca". Wzbogaceniem operacji będzie poznanie innowacyjnych przykładów w prowadzeniu produkcji zwierzęcej oraz w zakresie przetwórstwa rolnego. Sieciowanie partnerów SIR w połączeniu z identyfikacją partnerów na poczet powstania potencjalnych Grup Operacyjnych.</t>
  </si>
  <si>
    <t xml:space="preserve">W ramach operacji zostanie zorganizowany wyjazd studyjny dla 30 uczestników poświęcony tematyce innowacji rolniczych stosowanych w Łotwie. Wyjazd będzie podstawą do kontynuacji nawiązanej współpracy ze stroną łotewską, wymianą doświadczeń w aspekcie prowadzonej innowacyjnej praktyki rolniczej jak również poznaniem mechanizmu wsparcia finansowego, w tym działania "Współpraca". Nawiązany kontakt międzynarodowy będzie podstawą do tworzenia się potencjalnych Grup Operacyjnych. </t>
  </si>
  <si>
    <t>Uczestnicy zespołów tematycznych, mieszkańcy obszarów wiejskich, rolnicy, hodowcy bydła oraz przedsiębiorcy sektora rolno-spożywczego i przedstawiciele jednostek naukowych oraz samorządowych, właściciele gospodarstw agroturystycznych i ekologicznych zainteresowani nowatorskimi rozwiązaniami w dziedzinie produkcji zwierzęcej oraz przetwórstwie.</t>
  </si>
  <si>
    <t>Lubuski Ośrodek Doradztwa Rolniczego</t>
  </si>
  <si>
    <t>Hodowla bydła szansą na rozwój dla lubuskich rolników</t>
  </si>
  <si>
    <t>Głównym celem operacji będzie podniesienie poziomu wiedzy na temat aktualnych innowacji w produkcji bydła mięsnego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dot. dobrostanu zwierząt, będą podstawą do identyfikacji problemów i innowacyjnych rozwiązań w gospodarstwach rolnych zajmujących się hodowlą bydła na terenie województwa lubuskiego i tym samym podstawą do tworzenia się Grup Operacyjnych w ramach Działania "Współpraca". Wydarzenie pozwoli na zaprezentowanie aktualnej sytuacji w sektorze hodowli bydła, wskazanie szans i problemów lubuskich hodowców oraz propozycji wykorzystania potencjału warunków naturalnych województwa lubuskiego.</t>
  </si>
  <si>
    <t xml:space="preserve">Przedmiotem operacji będzie zorganizowanie konferencji i warsztatów dla szerokiego grona zainteresowanych chowem i hodowlą bydła, w tym dla uczestników (hodowców, przedstawicieli jednostek naukowych) spoza województwa. Warsztaty w połączeniu z konferencją pozwolą na konfrontację zdobytej wiedzy z praktyką. Połączenie różnorodnych form realizacji operacji najbardziej wpisuje się w efektywną współpracę rolników z hodowcami, przedsiębiorcami, przetwórcami oraz jednostkami naukowymi i doradczymi na poczet powstania potencjalnych Grup Operacyjnych w ramach działania "Współpraca".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</si>
  <si>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</si>
  <si>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Produkcja żywności wysokiej jakości</t>
  </si>
  <si>
    <t xml:space="preserve">Celem operacji będzie przedstawienie znaczenia i roli produkcji żywności najwyższej jakości produkowanej w sposób przyjazny dla środowiska. Konferencja będzie miała za zadanie ponadto poszerzanie świadomości na temat produkcji żywności wysokiej jakości co nabiera coraz większego znaczenia w otaczającym nas świecie produkcji przemysłowej. Efektem operacji będzie w przypadku konsumentów poszerzenie świadomości na temat żywności wysokiej jakości, w przypadku producentów zwiększenie wiedzy z zakresu produkcji najwyższej jakości żywności a także form efektywnej sprzedaży płodów rolnych. </t>
  </si>
  <si>
    <t>Przedmiotem operacji będzie organizacja konferencji dla 100 uczestników dla wskazanej grupy docelowej, w tym rolników oraz mieszkańców obszarów wiejskich. W ramach konferencji przedstawione zostaną zagadnienia produkcji zdrowej żywności - jej pozytywnego wpływu na zdrowie i środowisko w formie wykładów połączonych z panelami dyskusyjnymi. W panelach dyskusyjnych udział wezmą przedstawiciele jednostek publicznych, samorządowych, ponadto naukowych i doradczych związanych z sektorem rolno-spożywczym.</t>
  </si>
  <si>
    <t>Mieszkańcy obszarów wiejskich, właściciele gospodarstw ekologicznych, rolnicy, instytucje naukowe i samorządowe, przedsiębiorcy, przetwórcy oraz specjaliści LODR i inni zainteresowani innowacyjnymi aspektami tematyki żywności wysokiej jakości.</t>
  </si>
  <si>
    <t>II - IV</t>
  </si>
  <si>
    <t>Lubuskie innowacje podczas Targów Rolniczych</t>
  </si>
  <si>
    <r>
      <t xml:space="preserve">Celem operacji będzie przedstawienie nowoczesnych i innowacyjnych rozwiązań stosowanych w produkcji rolniczej poprzez prezentację nowoczesnych maszyn i urządzeń rolniczych. Współczesne rolnictwo stawia coraz większe wymagania pod względem jakości produkcji dlatego niezbędne jest stosowanie nowoczesnych i innowacyjnych maszyn, aby sprostać tym wymaganiom a także utrzymać się na rynku w obliczu coraz większej konkurencji. Przekazanie wiedzy w dziedzinie innowacyjnych rozwiązań technologicznych podczas targów rolniczych będzie okazją do przekazu informacji dla szerokiego grona zainteresowanych. Ponadto, będzie doskonałą platformą dla transferu wiedzy w zakresie innowacji na poczet rozwoju </t>
    </r>
    <r>
      <rPr>
        <i/>
        <sz val="11"/>
        <rFont val="Calibri"/>
        <family val="2"/>
        <charset val="238"/>
        <scheme val="minor"/>
      </rPr>
      <t>Sieci na rzecz innowacji w rolnictwie i na obszarach wiejskich</t>
    </r>
    <r>
      <rPr>
        <sz val="11"/>
        <rFont val="Calibri"/>
        <family val="2"/>
        <charset val="238"/>
        <scheme val="minor"/>
      </rPr>
      <t xml:space="preserve">. </t>
    </r>
  </si>
  <si>
    <t xml:space="preserve">Przedmiotem operacji będzie: 1. Organizacja pokazu nowoczesnych maszyn do uprawy roślin rolniczych zapewniających zmniejszenie kosztów produkcji oraz zwiększenie opłacalności produkcji roślinnej. 2. Organizacja pokazu zwierząt hodowlanych mająca na celu zapoznanie uczestników pokazu z zagadnieniami hodowli różnych gatunków zwierząt oraz popularyzacją możliwości prowadzenia produkcji zwierzęcej  w swoich gospodarstwach rolnych w przypadku rolników. 3. Organizacja pokazu nowoczesnych maszyn do wykonywania zabiegów pielęgnacyjnych w uprawach sadowniczych i ogrodniczych, którego celem jest przedstawienie nowoczesnych rozwiązań pozwalających znacząco ograniczyć koszty związane z nakładem pracy oraz oszczędnością czasu co jest kluczowym czynnikiem w przypadku upraw sadowniczych i ogrodniczych. 4. Organizacja pokazu związanego z przedstawieniem produktów regionalnych podczas Targów Rolniczych w Kalsku jako nowoczesnej formy sprzedaży produktów rolnych wysokiej jakości bezpośrednio konsumentom w wyniku skrócenia łańcucha dostaw. Przedmiotowe pokazy zostaną zaprezentowane podczas corocznego wydarzenia organizowanego przez LODR w Kalsku jakim są Targi Rolnicze. Szacowana liczba uczestników biorących udział w Targach wynosi ok. 3000 osób.  </t>
  </si>
  <si>
    <t>pokaz</t>
  </si>
  <si>
    <t>Uczestnicy Targów Rolniczych, mieszkańcy obszarów wiejskich, rolnicy, hodowcy, winiarze oraz przedsiębiorcy i przedstawiciele jednostek naukowych oraz samorządowych, właściciele gospodarstw ekologicznych i agroturystycznych i inne osoby zainteresowane innowacjami w rolnictwie</t>
  </si>
  <si>
    <t>II - III</t>
  </si>
  <si>
    <t>Koła Gospodyń Wiejskich - rola w tworzeniu Krótkich Łańcuchów Dostaw Żywności.</t>
  </si>
  <si>
    <t>Celem operacji będzie podniesienie poziomu wiedzy i umiejętności na temat innowacyjnego modelu sprzedaży produktów rolnych w ramach tworzenia Krótkich Łańcuchów Dostaw Żywności poprzez zorganizowanie konferencji dla przedstawicieli Kół Gospodyń Wiejskich z województwa lubuskiego. Koła Gospodyń Wiejskich, odgrywają ogromną rolę w produkcji lokalnej żywności wysokiej jakości. Celem organizacji konferencji z udziałem KGW będzie zainicjowanie rozwoju małych rynków, zwiększenia produkcji produktów najwyższej jakości w ramach idei skracania łańcucha dostaw żywności, hasła Polskiego Ładu: Od pola do stołu.</t>
  </si>
  <si>
    <t>W ramach operacji zostanie zorganizowana konferencja dla 60 uczestników, będących członkami różnych Kół Gospodyń Wiejskich z województwa lubuskiego. Środowisko KGW będzie doskonałym źródłem dla przekazu wiedzy w zakresie tworzenia Krótkich Łańcuchów Dostaw w aspekcie sprzedaży lokalnej żywności wysokiej jakości.</t>
  </si>
  <si>
    <t>Członkowie Kół Gospodyń Wiejskich, rolnicy, mieszkańcy obszarów wiejskich, uczestnicy spotkań Zespołów Tematycznych ds. innowacji, przedstawiciele instytucji publicznych i samorządowych, właściciele gospodarstw agroturystycznych i ekologicznych, przetwórcy sektora rolno-spożywczego, specjaliści LODR i inni zainteresowani ideą Krótkich Łańcuchów Dostaw Żywności.</t>
  </si>
  <si>
    <t>III - IV</t>
  </si>
  <si>
    <t>Innowacyjne rozwiązania wspierające rozwój gospodarki pasiecznej na przykładzie dobrych praktyk z województwa mazowieckiego i lubelskiego.</t>
  </si>
  <si>
    <t>Podstawowym celem operacji jest aktywizacja inicjatyw wśród pszczelarzy w ramach powstania potencjalnych Grup Operacyjnych na terenie województwa lubuskiego. W województwie lubuskim obserwujemy stały rozwój gospodarki pasiecznej. Wyjazd studyjny pozwoli na nawiązanie kontaktów z pszczelarzami oraz jednostkami naukowymi spoza województwa w ramach przedstawienia innowacyjnych rozwiązań prowadzenia gospodarki pasiecznej w zgodzie z naturą. Przy tym, celem operacji będzie wskazanie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</si>
  <si>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W ramach operacji zostanie zorganizowany kilkudniowy wyjazd studyjny dla 30 uczestników z województwa lubuskiego - zainteresowanych prowadzeniem pasieki. Wyjazd poza województwo będzie podstawą do nawiązania współpracy i inicjacją nawiązania wzajemnych kontaktów, stworzenia sposobności do zapoczątkowania dalekosiężnych relacji partnerskich w ramach utworzenia potencjalnych Grup Operacyjnych, identyfikacji nowatorskich rozwiązań wśród pszczelarzy, jednostek naukowych oraz doradców rolniczych między województwami.</t>
  </si>
  <si>
    <t>Operacja skierowana jest dla uczestników spotkań Zespołów Tematycznych ds. innowacji, rolników, przedsiębiorców, pszczelarzy, przedstawicieli instytucji naukowych, samorządowych i doradczych zainteresowanych innowacjami w gospodarce pasiecznej na poczet powstania Grup Operacyjnych w ramach Działania "Współpraca" na terenie województwa lubuskiego.</t>
  </si>
  <si>
    <t>Zespoły Tematyczne ds. innowacji</t>
  </si>
  <si>
    <r>
      <t xml:space="preserve">Celem poszczególnych Zespołów Tematycznych ds. innowacji jest inicjowanie wymiany wiedzy i doświadczeń w zakresie innowacji na obszarach wiejskich, identyfikacji bieżących problemów oraz poszukiwanie możliwości ich rozwiązania pomiędzy przedstawicielami różnych środowisk: rolników, doradców, winiarzy, jednostek naukowych i samorządowych,  przedsiębiorców sektora rolno-spożywczego czy hodowców. Tematyka wokół powstałych Zespołów ściśle odpowiada na aktualne potrzeby w zakresie rozwoju innowacji w rolnictwie jak i charakter środowiskowy województwa lubuskiego. Przy tym, powstałe Zespoły będą podstawą dla tworzących się inicjatyw na poczet rozwoju </t>
    </r>
    <r>
      <rPr>
        <i/>
        <sz val="11"/>
        <rFont val="Calibri"/>
        <family val="2"/>
        <charset val="238"/>
        <scheme val="minor"/>
      </rPr>
      <t>Sieci na rzecz innowacji w rolnictwie i na obszarach wiejskich</t>
    </r>
    <r>
      <rPr>
        <sz val="11"/>
        <rFont val="Calibri"/>
        <family val="2"/>
        <charset val="238"/>
        <scheme val="minor"/>
      </rPr>
      <t>. Podsumowaniem operacji będzie publikacja materiałów informacyjnych dostępnych dla szerokiego grona zainteresowanych tematyką innowacji w rolnictwie.</t>
    </r>
  </si>
  <si>
    <t>Przedmiotem operacji będzie zorganizowanie różnych form realizacji operacji w 2022 r. dla ścisłego grona zainteresowanych w ramach powstałych Zespołów Tematycznych ds. innowacji (winiarzy, hodowców, pszczelarzy, ekologów, przetwórców). Poszczególna forma realizacji operacji zostanie dostosowana do przekazu treści o innowacjach dla wskazanego Zespołu Tematycznego ds. innowacji. Przy tym, w ramach podsumowania operacji zostanie wydana publikacja dostępna dla szerokiego grona zainteresowanych. Publikacja zostanie opracowana w formie drukowanej oraz w wersji elektronicznej, która udostępniona zostanie na stronie Lubuskiego ODR oraz Sieci SIR.</t>
  </si>
  <si>
    <t>Rolnicy, producenci rolni, hodowcy, mieszkańcy obszarów wiejskich, właściciele gospodarstw agroturystycznych i ekologicznych, pszczelarze, winiarze, jednostki naukowe i samorządowe, przedsiębiorcy sektora rolno-spożywczego, specjaliści LODR i inne osoby zainteresowane wdrażaniem innowacji w rolnictwie i na obszarach wiejskich.</t>
  </si>
  <si>
    <t xml:space="preserve">warsztaty  </t>
  </si>
  <si>
    <t>egzemplarzy</t>
  </si>
  <si>
    <t xml:space="preserve"> wersja elektroniczna</t>
  </si>
  <si>
    <t>Innowacje w uprawie, ochronie i pielęgnacji winorośli z uwzględnieniem wpływu gleby na parametry jakościowe owoców i wysokość plonu</t>
  </si>
  <si>
    <t>Celem operacji jest zapoznanie uczestników z najnowszymi rozwiązaniami w produkcji, ochronie i pielęgnacji winorośli, podniesienie poziomu wiedzy w zakresie zakładania winnicy, doborem odmian oraz utrzymaniem gleby w winnicy na poczet powstania potencjalnych Grup Operacyjnych w ramach działania "Współpraca". Celem konferencji połączonej z pokazem będzie wyznaczenie kierunków rozwoju, a także oczekiwań obecnych producentów winorośli mających duży wpływ na podjęcie właściwych decyzji i wyborów dla przyszłych plantatorów. Prezentowane tematy podczas konferencji będą odpowiedzią na potrzeby lubuskich winiarzy w zakresie aktualnych i innowacyjnych rozwiązań  technologicznych w uprawie winorośli, a także zachętą do alternatywnych źródeł dochodu we własnym gospodarstwie. Celem operacji będzie upowszechnienie wiedzy na temat innowacyjnych rozwiązań w sektorze rolno-spożywczym oraz identyfikacja potrzeb i problemów w tym zakresie. Operacja ma także na celu promocję dobrych praktyk w uprawie winorośli w regionie.</t>
  </si>
  <si>
    <t>W ramach operacji zorganizowane zostaną dwie formy realizacji operacji w postaci konferencji i pokazu dla 50 uczestników. Połączenie dwóch form będzie podstawą do zwiększenia poziomu wiedzy uczestników zarówno od strony merytorycznej jak i praktycznej w zakresie złożonej tematyki innowacji w uprawie, ochronie i pielęgnacji winorośli. Zaprezentowane w ramach konferencji prelekcje przedstawicieli jednostek naukowych oraz specjalistów będą podstawą do identyfikacji problemów i innowacyjnych rozwiązań w prowadzeniu winnicy, a nawiązanie kontaktu z naukowcami będzie podstawą do tworzenia się potencjalnych Grup Operacyjnych w ramach Działania "Współpraca".</t>
  </si>
  <si>
    <t>Uczestnicy spotkań Zespołu Tematycznego Winiarzy, rolnicy, mieszkańcy obszarów wiejskich, przedsiębiorcy sektora rolno-spożywczego, winiarze, przedstawiciele instytucji naukowych, samorządowych i doradczych zainteresowani innowacjami w uprawie winorośli i produkcji wina.</t>
  </si>
  <si>
    <t>Rolnictwo regeneratywne - dobra praktyka szwedzkich rolników.</t>
  </si>
  <si>
    <t xml:space="preserve">Głównym celem operacji będzie podniesienie poziomu wiedzy i wymiana doświadczeń w zakresie prowadzenia gospodarstwa zgodnie z zasadami rolnictwa regeneratywnego pomiędzy polskimi a szwedzkimi rolnikami. Przy tym, będzie inicjacją do nawiązania wzajemnych kontaktów a w perspektywie powstania potencjalnych Grup Operacyjnych w ramach działania "Współpraca". Podczas wyjazdu zostaną przekazane założenia i warunki w ramach możliwości uzyskania wsparcia finansowego jakie potencjalni partnerzy mogą uzyskać w ramach działania "Współpraca". Poznanie szwedzkich tradycji rolniczych oraz zapoznanie się z praktyką rolnictwa regeneratywnego na najwyższym poziomie. W wyjeździe wezmą udział początkujący jak i doświadczone osoby w prowadzeniu gospodarstwa metodą rolnictwa regeneratywnego co przyczyni się do przekazania wzajemnych doświadczeń oraz nawiązania współpracy na poczet utworzenia Grup Operacyjnych w ramach działania "Współpraca". </t>
  </si>
  <si>
    <t xml:space="preserve">W ramach operacji zostanie zorganizowany wyjazd studyjny poświęcony tematyce rolnictwa regeneratywnego. Wyjazd do Szwecji - gospodarstwa prowadzonego przez Richarda Perkinsa - autorytetu w zakresie prowadzenia gospodarstwa zgodnie z modelem rolnictwa regeneratywnego, należącego do grupy najbardziej cenionych rolników na świecie - będzie najlepszym przykładem dobrej praktyki rolniczej dla 30 uczestników operacji oraz okazją do zdobycia wiedzy i nawiązania kontaktów w ramach tworzenia potencjalnych Grup Operacyjnych w ramach działania "Współpraca". </t>
  </si>
  <si>
    <t xml:space="preserve">Rolnicy, mieszkańcy obszarów wiejskich, uczestnicy operacji w ramach Zespołów Tematycznych ds. innowacji, przedstawiciele jednostek naukowych, samorządowych i doradczych oraz wspierających działalność rolniczą, właściciele gospodarstw ekologicznych i osoby zainteresowane prowadzeniem gospodarstwa rolnego zgodnie z założeniami i genezą rolnictwa regeneratywnego. </t>
  </si>
  <si>
    <t>Lokalne Partnerstwo ds. wody na terenie województwa lubuskiego (LPW)</t>
  </si>
  <si>
    <t>Celem operacji jest zainicjowanie współpracy oraz stworzenie sieci kontaktów w ramach powołania Lokalnych Partnerstw ds. wody między lokalnym społeczeństwem a instytucjami naukowymi i administracją publiczną na poczet prawidłowego zarządzania gospodarką wodną na obszarach wiejskich ze szczególnym uwzględnieniem rolnictwa. Transfer wiedzy i innowacji w zakresie gospodarowania wodą, diagnoza sytuacji w zakresie zarządzania zasobami wodnymi pod kątem potrzeb rolnictwa, upowszechnianie dobrych praktyk w zakresie gospodarki wodnej i oszczędnego gospodarowania wodą w rolnictwie i na obszarach wiejskich na terenie województwa lubuskiego. Operacja przyczyni się do sieciowania wielopodmiotowych kontaktów na poczet rozwoju Sieci na rzecz innowacji w rolnictwie i na obszarach wiejskich.</t>
  </si>
  <si>
    <t>Przedmiotem operacji jest kontynuacja powołania kolejnych Lokalnych Partnerstw ds. Wody na terenie województwa lubuskiego wzorem pilotażowej operacji dot. terenu powiatu świebodzińskiego w 2020 r. oraz sześciu powiatów objętych przedmiotowym Partnerstwem w 2021 r. W spotkaniach wezmą udział przedstawiciele administracji publicznej reprezentujący sektor gospodarki wodnej, spółek wodnych, izby rolniczej, lasów państwowych, parków narodowych i krajobrazowych, instytutów naukowych/uczelni rolniczych, organizacji pozarządowych i rolników na poczet poprawy gospodarki wodne i prawidłowego zarządzania wodą na terenie danego powiatu.</t>
  </si>
  <si>
    <t>Rolnicy, przedstawiciele administracji publicznej reprezentujący sektor gospodarki wodnej, spółek wodnych, izby rolniczej, lasów państwowych, parków narodowych i krajobrazowych, instytutów naukowych/uczelni rolniczych, organizacji pozarządowych, właściciele stawów rybnych.</t>
  </si>
  <si>
    <t>DNI POLA w województwie lubuskim. Innowacyjne rozwiązania wspierające gospodarstwa rolne.</t>
  </si>
  <si>
    <t xml:space="preserve">Celem operacji będzie wymiana wiedzy i doświadczeń pomiędzy uczestnikami w obszarze postępu technologii uprawy, ochrony roślin, nawożenia oraz nawadniania, a także innowacji w sektorze rolnictwa precyzyjnego na podstawie dwóch pokazów polowych. Dni Pola odpowiednio w dwóch miejscach woj. lubuskiego przyczynią się do poznania i wskazania nowych ścieżek rozwoju oraz możliwości zastosowania innowacyjnych rozwiązań w produkcji roślinnej ze szczególnym uwzględnieniem zrównoważonego nawożenia oraz ograniczeniem stosowania pestycydów. W ramach operacji wezmą udział początkujący jak i doświadczone osoby wykorzystujące nowatorskie rozwiązania w produkcji roślinnej, co przyczyni się do nawiązania współpracy lubuskich rolników. </t>
  </si>
  <si>
    <t xml:space="preserve">Przedmiotem operacji będzie bezpośrednia demonstracja upraw połączona z przekazem fachowej wiedzy w zakresie innowacyjnej produkcji roślinnej przez przedstawicieli jednostek naukowych i specjalistów LODR. Zorganizowanie dwóch pokazów podczas Dni Pola będzie najlepszą formą dla demonstracji pól uprawnych i bieżącej wymiany wiedzy i doświadczeń w produkcji roślinnej, ze szczególnym uwzględnieniem zrównoważonego nawożenia oraz ograniczeniem stosowania pestycydów. </t>
  </si>
  <si>
    <t>Rolnicy, mieszkańcy obszarów wiejskich, przedsiębiorcy, doradcy i specjaliści rolniczy, jednostki naukowe i samorządowe oraz inne osoby zainteresowane innowacjami w produkcji roślinnej.</t>
  </si>
  <si>
    <t xml:space="preserve">Innowacyjna gospodarka pasieczna </t>
  </si>
  <si>
    <t>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Realizacja operacji przyczyni się również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</si>
  <si>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Przedmiotem operacji jest założenie przez Łódzki Ośrodek Doradztwa Rolniczego zs. w Bratoszewicach innowacyjnej pasieki pokazowej, która posłuży do przeprowadzenia szkoleń z warsztatami oraz filmów krótkometrażowych z tematyki założenia, prowadzenia nowocześniej pasieki oraz stosowania innowacyjnych technologii w pszczelarstwie. W ramach operacji zostaną zakupione 3 ule typy FLOW -HIVE, które posiadają nowoczesny system umożliwiający miodobranie bez otwierania ula oraz 3 nowoczesne ule, przy których praca opiera się na tradycyjnych metodach pasiecznych, jednocześnie redukując nakład wykonywanych czynności oraz jeden ul pokazowy wyposażony w szklane ściany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akcesoriów niezbędnych do wykonywania czynności przy ulach czy związanych z przeprowadzeniem warsztatów, pokazów, nagrań tj. zmiotka, dłuto, podkurzacz, odzież ochronna i inne.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stałego monitorowania pracy pszczół w ulu, a w dalszej kolejności pozwoli na transfer wiedzy pomiędzy pszczelarzami, rolnikami oraz specjalistami z dziedziny pszczelarstwa. Filmy krótkometrażowe pokażą jak założyć i prowadzić innowacyjną pasiekę oraz zachowanie pszczół w trakcie całego sezonu pszczelarskiego. Filmy będą stanowiły materiał dydaktyczny podczas szkoleń oraz będą dostępne dla zainteresowanych poprzez umieszczenie ich na stronie internetowej ŁODR. Informacja o utworzeniu mini pasieki zostanie umieszczona w miesięczniku branżowym RADA prowadzonym przez ŁODR. W kolejnych lata ŁODR zs. w Bratoszewicach planuje kolejne operacje z wykorzystaniem utworzonej mini pasieki. </t>
  </si>
  <si>
    <t xml:space="preserve">mini pasieka    </t>
  </si>
  <si>
    <t xml:space="preserve">liczba mini pasiek    </t>
  </si>
  <si>
    <t>pszczelarze, osoby zawodowo i hobbystycznie zajmujące się prowadzeniem pasiek, osoby zainteresowane tematyką, członkowie związków, kół pszczelarskich</t>
  </si>
  <si>
    <t>Łódzki Ośrodek Doradztwa Rolniczego z siedzibą w Bratoszewicach</t>
  </si>
  <si>
    <t xml:space="preserve">szkolenia z warsztatami   </t>
  </si>
  <si>
    <t xml:space="preserve">liczba szkoleń z warsztatami   </t>
  </si>
  <si>
    <t xml:space="preserve">łączna liczba uczestników </t>
  </si>
  <si>
    <t xml:space="preserve">filmy krótkometrażowe    </t>
  </si>
  <si>
    <t>liczba filmów krótkometrażowych</t>
  </si>
  <si>
    <t>Rolnictwo ekologiczne - innowacyjne rozwiązania i szerzenie dobrych praktyk</t>
  </si>
  <si>
    <t>Celem operacji jest szerzenie dobrych praktyk w zakresie rolnictwa ekologicznego, propagowanie innowacyjnych rozwiązań  w ekologicznych gospodarstwach rolnych oraz rozpowszechnianie wiedzy z zakresu rolnictwa ekologicznego. Operacja przyczyni się do zacieśnienia współpracy pomiędzy uczestnikami, a także umożliwi wymianę wiedzy i doświadczeń.</t>
  </si>
  <si>
    <t xml:space="preserve">W ramach operacji zostanie zorganizowana Konferencja oraz dwa konkursy:  XV Ogólnopolski Konkurs na Najlepsze gospodarstwo ekologiczne w 2022r-etap wojewódzki oraz Konkurs wiedzy rolnictwo ekologiczne i ochrona środowiska. Tematyka  organizowanej w ramach operacji konferencji obejmie zagadnienia rozwoju nowoczesnych technologii, systemów i rozwiązań stosowanych w rolnictwie, nowych przepisów prawnych, a także produkcji zdrowej żywności. Podczas konferencji poruszane będą tematy związane produkcją zwierzęcą, rozwojem obszarów wiejskich jak również obecną sytuacją rolnictwa ekologicznego.  Organizowany w ramach operacji Konkurs "XV Ogólnopolski Konkurs na Najlepsze gospodarstwo ekologiczne w 2022r. - etap wojewódzki"  będzie uhonorowaniem najlepszych gospodarstw, które upowszechniają  ekologiczne metody produkcji rolnej, a  także propagują poprzez swoją działalność innowacyjne i prośrodowiskowe rozwiązania.  Natomiast  Konkurs wiedzy  przyczyni się do szerzenia wiedzy i propagowania stylu życia jakim jest ekologiczne rolnictwo. </t>
  </si>
  <si>
    <t>rolnicy ekologiczni, mieszkańcy obszarów wiejskich, pracownicy jednostek doradztwa rolniczego, pracownicy naukowi, instytucje pracujące na rzecz rolnictwa  ekologicznego</t>
  </si>
  <si>
    <t>łączna liczba laureatów konkursów</t>
  </si>
  <si>
    <t>Zagroda edukacyjna – dobry przykład dywersyfikacji działalności rolniczej na terenach wiejskich</t>
  </si>
  <si>
    <t xml:space="preserve">Operacja ma na celu zwiększenie wiedzy uczestników na temat możliwości rozpoczęcia działalności edukacyjnej na bazie zasobów gospodarstwa rolnego,  funkcjonowania Ogólnopolskiej Sieci Zagród Edukacyjnych oraz  możliwości rozwinięcia dodatkowych źródeł dochodu poprzez prowadzenie zajęć edukacyjnych. </t>
  </si>
  <si>
    <t xml:space="preserve"> W ramach operacji odbędzie się wyjazd studyjny w trakcie którego zostaną przeprowadzone wykłady na temat warunków założenia zagrody edukacyjnej - wymogów formalnych oraz merytorycznych, a także warunków przystąpienia do Ogólnopolskiej Sieci Zagród Edukacyjnych. Wyjazd studyjny odbędzie się do woj. śląskiego, gdyż w nim funkcjonuje wiele dobrze prosperujących zagród edukacyjnych. Ponadto w ramach wyjazdu studyjnego przedstawione zostaną dobre przykłady funkcjonowania zagród edukacyjnych zrzeszonych wokół "Szlaku Gospodarstw Edukacyjnych Województwa Śląskiego". </t>
  </si>
  <si>
    <t>właściciele zagród edukacyjnych, rolnicy, mieszkańcy obszarów wiejskich, osoby zainteresowane podjęciem działalności edukacyjnej, pracownicy jednostek doradztwa rolniczego</t>
  </si>
  <si>
    <t>Innowacje w rozrodzie i chowie trzody chlewnej</t>
  </si>
  <si>
    <t xml:space="preserve">Celem operacji jest zaprezentowanie uczestnikom innowacyjnych rozwiązań w rozrodzie i chowie trzody chlewnej. Operacja ma za zadanie bezpośrednie przedstawienie najnowszej wiedzy i praktycznych rozwiązań, a także wymianę doświadczeń jej uczestników. Operacja może przyczynić się do wzrostu konkurencyjności gospodarstw produkujących trzodę chlewną, co bez wątpienia przełoży się bezpośrednio na rozwój gospodarstw w woj. łódzkim. </t>
  </si>
  <si>
    <t>W ramach operacji odbędzie się szkolenie, które przyczyni się do poszerzenia wiedzy uczestników z zakresu nowoczesnych rozwiązań stosowanych w rozrodzie i chowie trzody chlewnej, tj. stymulacja występowania rui, badania genetyczne, czy łączenie miotów. Podczas szkolenia zostaną przeprowadzone wykłady z powyżej tematyki. Szkolenie pozwoli na zapoznanie się z najnowszymi badaniami w tym zakresie. Dzięki spotkaniu nawiązane zostaną kontakty między naukowcami i hodowcami, które w przyszłości będą płaszczyzną wymiany wiedzy w tym zakresie.</t>
  </si>
  <si>
    <t>rolnicy, hodowcy i producenci trzody chlewnej, mieszkańcy obszarów wiejskich, pracownicy naukowi, pracownicy jednostek doradztwa rolniczego</t>
  </si>
  <si>
    <t>Zakładanie plantacji winorośli i produkcja wina - szansą na rozwój gospodarstw w województwie łódzkim.</t>
  </si>
  <si>
    <t xml:space="preserve">Celem operacji jest zapoznanie uczestników z najnowszą wiedzą na temat założenia i prowadzenia winnicy.  Projekt ma na celu aktywizowanie uczestników w kierunku nawiązania bliższej współpracy na rzecz tworzenia innowacyjnych projektów w zakresie uprawy winorośli i produkcji wina w ramach działania "Współpraca". </t>
  </si>
  <si>
    <t xml:space="preserve">W ramach operacji zostanie przeprowadzony wyjazd studyjny, który zapozna uczestników z kompleksową wiedzą na temat założenia i prowadzenia winnicy w polskich warunkach klimatycznych. Uprawa winogron oraz produkcja win jest mało znana i rozpowszechniana wśród osób szukających alternatywnych źródeł dochodu. Wyjazd studyjny odbędzie się do woj. podkarpackiego, gdyż jest to winne zagłębie kraju w którym z powodzeniem funkcjonuje ponad 150 winnic. Wyjazd studyjny pozwoli na zdobycie wiedzy teoretycznej oraz praktycznej na temat prawidłowego prowadzenia winnicy, począwszy od sadzeniu krzewów, poprzez cięcie, formowanie, ochronę przed szkodliwymi czynnikami, pielęgnację i nawożenie gleby po stosowanie innowacyjnych rozwiązań w zakresie produkcji wina, czy wymagania prawno-ekonomiczne założenia i prowadzenia winnic oraz możliwości tworzenia Grup Operacyjnych w ramach działania „Współpraca". Dzięki operacji zostaną nawiązane kontakty między uczestnikami, które będą płaszczyzną wymiany wiedzy i mogą zaowocować powstaniem innowacyjnych projektów w ramach działania "Współpraca" na terenie województwa łódzkiego. </t>
  </si>
  <si>
    <t>sadownicy, rolnicy, mieszkańcy obszarów wiejskich, pracownicy naukowi, pracownicy jednostek doradztwa rolniczego</t>
  </si>
  <si>
    <t xml:space="preserve">Celem operacji jest przekazanie najnowszej wiedzy z zakresu dobroczynnego zastosowania ziół w gospodarstwie domowym, kosmetyce oraz wykorzystanie ich w praktyce rolniczej, a także pokazanie nowych metod wytwarzania naturalnych kosmetyków wysokiej jakości.  Operacja ma za zadanie: - promować nowe rozwiązania związane z generowaniem dodatkowego dochodu na obszarach wiejskich;
- wzrost dochodu małych gospodarstw, przedsiębiorczości oraz promocję wsi jako miejsca do życia i rozwoju zawodowego;
- nawiązanie kontaktów między uczestnikami operacji. 
</t>
  </si>
  <si>
    <t xml:space="preserve">W ramach operacji zostanie przeprowadzony wyjazd studyjny, który pokaże w teorii i praktyce najnowszą wiedzę z zakresu zastosowania ziół w gospodarstwie domowym oraz wytwarzania naturalnych kosmetyków. W trakcie wyjazdu odbędą się wykłady na temat roślin leczniczych oraz warsztaty z tworzenia mieszanek ziołowych o specjalistycznych właściwościach. Wyjazd studyjny odbędzie się do woj. podlaskiego, gdyż region ten słynie z tradycji zielarskiej i bogatej wiedzy na temat właściwości ziół, tworzenia leczniczych mieszanek ziołowych stosowanych w gospodarstwie domowym, kosmetyce oraz praktyce rolniczej, a także z tworzenia naturalnych kosmetyków. W trakcie wyjazdu odbędą się wizyty w miejscach związanych z tematyką wyjazdu. </t>
  </si>
  <si>
    <t>rolnicy, członkowie Kół Gospodyń Wiejskich, mieszkańcy obszarów wiejskich, pracownicy naukowi, pracownicy jednostek doradztwa rolniczego</t>
  </si>
  <si>
    <t xml:space="preserve">Turystyka kulinarna  w oparciu o lokalne produkty  </t>
  </si>
  <si>
    <t>Celem operacji jest aktywizacja mieszkańców wsi na rzecz podejmowania inicjatyw w zakresie rozwoju obszarów wiejskich, w tym kreowania miejsc pracy na terenach wiejskich, prowadzących do dywersyfikacji dochodów gospodarstw rolnych. Realizacja operacji pokaże kierunki i perspektywy wykorzystania kulinariów w rozwoju turystycznym regionów z uwzględnieniem jej tradycyjnego sposobu realizacji i przekazu tradycji kulinarnych, jak również pokaże innowacyjne formy współpracy między podmiotami w celu uzyskania wzajemnych korzyści. Założone cele wpłyną na podwyższenie wiedzy uczestników operacji na temat wdrażania innowacyjnych rozwiązań w rolnictwie i na obszarach wiejskich poprzez współpracę i wspólne cele rozwoju.</t>
  </si>
  <si>
    <t>W ramach operacji zostanie przeprowadzony wyjazd studyjny, który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Wyjazd studyjny planowany jest do woj. dolnośląskiego, gdyż region ten słynie ze szlaku kulinarnego pn. „Smaki Dolnego Śląska”, który promuje regionalną kuchnię skupiającą producentów żywności z całego regionu i pokazuje współpracę sieci gospodarstw oraz firm na rzecz rozwoju wspólnej marki. Uczestnicy wyjazdu będą mogli zobaczyć efekty tej współpracy na przykładzie funkcjonujących rozwiązań na terenie woj. dolnośląskiego i przenieść te pozytywne doświadczenia do województwa łódzkiego.</t>
  </si>
  <si>
    <t>rolnicy, przetwórcy produktów lokalnych, członkowie Kół Gospodyń Wiejskich, mieszkańcy obszarów wiejskich, pracownicy naukowi, doradcy rolniczy, pracownicy jednostek doradztwa rolniczego</t>
  </si>
  <si>
    <t xml:space="preserve">Dobre praktyki w organizacji krótkich łańcuchów dostaw żywności </t>
  </si>
  <si>
    <t xml:space="preserve">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</si>
  <si>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W ramach operacji zostanie przeprowadzony wyjazd studyjny, który poszerzy wiedzę uczestników w zakresie wytwarzania i wprowadzania na rynek produktów regionalnych, lokalny, tradycyjnych w zgodzie z obowiązującym prawem oraz dobrych praktyk sprzedaży z uwzględnieniem krótkich łańcuchów dostaw. Wyjazd studyjny pozwoli na zdobycie wiedzy praktycznej i wymiany doświadczeń z producentami żywności wysokiej jakości. Dzięki operacji zostaną nawiązane kontakty między uczestnikami, co może zaowocować nawiązaniem dłuższej współpracy i wprowadzeniem nowych rozwiązań do łódzkich gospodarstw.  Wyjazd studyjny odbędzie się do woj. małopolskiego, gdyż region ten słynie z wytwarzania produktów regionalnych, lokalny, tradycyjnych oraz z dobrych praktyk wprowadzania tych produktów na rynek. </t>
  </si>
  <si>
    <t xml:space="preserve"> rolnicy, przetwórcy produktów lokalnych, członkowie Kół Gospodyń Wiejskich, mieszkańcy obszarów wiejskich, pracownicy naukowi, pracownicy jednostek doradztwa rolniczego</t>
  </si>
  <si>
    <t>Nowoczesne pszczelarstwo ekologiczne</t>
  </si>
  <si>
    <t>Operacja ma na celu zdobycie wiedzy teoretycznej oraz praktycznej na temat nowoczesnych technik prowadzenia pasieki, walki z masowym ginięciem pszczół, metod zwalczania chorób pszczół oraz poprawy jakości miodu poprzez zakładanie pasiek ekologicznych.</t>
  </si>
  <si>
    <t xml:space="preserve"> W ramach operacji zostanie przeprowadzony wyjazd studyjny, podczas którego uczestnicy będą mogli zapoznać się w sposób teoretyczny oraz praktyczny z najważniejszymi zagadnieniami dotyczącymi nowoczesnych technik prowadzenia pasieki, walki z masowym ginięciem pszczół, metod zwalczania chorób pszczół oraz poprawy jakości miodu poprzez zakładanie pasiek ekologicznych. Uczestnicy zdobędą  wiedzę na temat wymogów i standardów prowadzenia ekologicznej pasieki, a także jak pozyskać środki unijne na zorganizowanie nowoczesnego gospodarstwa pasiecznego, spełniające standardy europejskie. Wyjazd studyjny pozwoli na wymianę wiedzy, doświadczeń z pszczelarzami z innego województwa oraz pokaże jakie nowe rozwiązania można wprowadzić do gospodarstw pasiecznych na terenie woj. łódzkiego. Wyjazd studyjny planowany jest do woj. warmińsko-mazurskiego, gdyż prowadzone są tam z powodzeniem ekologiczne gospodarstwa pasieczne.</t>
  </si>
  <si>
    <t>pszczelarze, rolnicy, mieszkańcy obszarów wiejskich, pracownicy naukowi, pracownicy jednostek doradztwa rolniczego</t>
  </si>
  <si>
    <t>Właściwości                        i zastosowanie produktów pszczelich</t>
  </si>
  <si>
    <t xml:space="preserve">Celem operacji jest zdobycie wiedzy teoretycznej oraz praktycznej na temat apiterapii, która zajmuje się zastosowaniem produktów pszczelich w leczeniu i profilaktyce wielu chorób oraz aktywizowanie uczestników w kierunku nawiązania bliższej współpracy na rzecz tworzenia innowacyjnych projektów w zakresie pszczelarstwa w ramach działania "Współpraca".
</t>
  </si>
  <si>
    <t xml:space="preserve">W ramach operacji zostanie przeprowadzony wyjazd studyjny, podczas którego uczestnicy będą mogli zdobyć najnowszą wiedzę na temat apiterapii, która zajmuje się zastosowaniem produktów pszczelich w leczeniu i profilaktyce wielu chorób. Wyjazd studyjny planowany jest do woj. małopolskiego, gdyż prowadzone są tam z powodzeniem gospodarstwa pasieczne z dużą wiedzą praktyczną dotyczącą apiterapii oraz w których znajdują się domki wykorzystywane do API-inhalacji, która ma niezłe właściwości lecznicze. Wyjazd studyjny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 oraz możliwości tworzenia innowacyjnych projektów w ramach działania "Współpraca". </t>
  </si>
  <si>
    <t xml:space="preserve">wyjazd studyjny </t>
  </si>
  <si>
    <t>Przetwórstwo produktów rolnych szansą na rozwój  łódzkich gospodarstw.</t>
  </si>
  <si>
    <t xml:space="preserve">Celem operacji jest popularyzacja innowacyjnych rozwiązań dotyczących przetwórstwa i produkcji żywności wysokiej jakości oraz możliwości sprzedaży produktów w ramach RHD.  Szkolenia z warsztatami przyczynią się do pozyskania wiedzy oraz pobudzenia inwencji i chęci aktywizacji pozarolniczej gospodarstw. Realizacja operacji może przyczynić się do wzrostu producentów rolnych zajmujących się przetwórstwem i produkcją produktów wysokiej jakości w regionie, co sprawi, że staną się oni bardziej konkurencyjni na rynku i bardziej widoczni dla konsumenta. </t>
  </si>
  <si>
    <t xml:space="preserve">W ramach operacji zostaną przeprowadzone szkolenia z warsztatami, gdzie uczestnicy będą mogli zapoznać się w sposób teoretyczny oraz praktyczny z najważniejszymi zagadnieniami związanymi z produkcją serów, wędlin oraz olei. W trakcie wykładów zostaną omówione tematy związane m.in. z higieną doju, oceną mleka jako surowca, rolą drobnoustrojów oraz podpuszczki w produkcji mleczarskiej, a także wymagania prawne, higieniczne i sanitarne dotyczące farmerskiego przetwórstwa mleka, przepisy i wymagane dokumenty przy legalizacji produkcji. Część praktyczna będzie obejmowała naukę wytwarzania różnych gatunków sera, olei oraz wędlin. Zostaną zakupione materiały warsztatowe wysokiej jakości tj. mleko, nasiona, mięso. Uczestnicy będą brali udział w pełnym procesie produkcji, przyjęcie surowca, przygotowanie do przerobu, przetwarzanie, pasteryzacja. Odbędzie się degustacja produktów wytworzonych w Przetwórni. Na zakończenie procesu każdy uczestnik otrzymuje produkt, który powstał przy jego udziale i zaangażowaniu. Operacja zakłada przeszkolenie osób z każdego regionu województwa łódzkiego, dla których zostanie zorganizowany transport na szkolenia. </t>
  </si>
  <si>
    <t xml:space="preserve">szkolenia z warsztatami </t>
  </si>
  <si>
    <t xml:space="preserve"> liczba szkoleń z warsztatami</t>
  </si>
  <si>
    <t>rolnicy, przetwórcy produktów rolnych, mieszkańcy obszarów wiejskich, pracownicy naukowi, pracownicy jednostek doradztwa rolniczego</t>
  </si>
  <si>
    <t>Lokalne Partnerstwo do spraw Wody 2022</t>
  </si>
  <si>
    <t xml:space="preserve">  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</si>
  <si>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 xml:space="preserve">W ramach operacji zostanie zorganizowanych 9 spotkań w 9 powiatach województwa łódzkiego w celu podpisania listu intencyjnego , omówienia propozycji regulaminu partnerstwa oraz zgłoszenia inwestycji, w tym samym celu zostanie zorganizowanych 12 spotkań w pozostałych 12 powiatach. Następnie będą organizowane warsztaty w 12 powiatach województwa łódzkiego, na których zostanie przedstawiony cel powołania i funkcjonowania LPW,  naukowe podstawy zarządzania wodą na terenach rolniczych , diagnoza stanu
zasobów wodnych w poszczególnych powiatach, oraz mapowanie wyzwań /problemów i inwestycji. Zorganizowana będzie 1 konferencja podsumowująca na której omówione zostaną możliwości finansowania i pozyskiwania funduszy unijnych zatwierdzonych w Krajowym Planie Odbudowy przez samorządy, przedstawicieli spółek wodnych. W ramach operacji będzie opracowanych 12  Planów rozwoju gospodarki wodą na terenach wiejskich na lata 2022-2030 wraz z listami inwestycji. Będą zawierały: ogólny i krótki opis powiatu i charakteryzujący utworzone partnerstwo podmiotów i osób fizycznych, w tym: lokalizacja ( położenie w województwie, liczba gmin- wiejskie, miejskie, miejsko-wiejskie RZGW Zarząd Zlewni itp.); ogólna charakterystyka powiatu ( udział gruntów ornych, trwałych użytków zielonych, lasów, obszarów cennych przyrodniczo); charakterystyka rolnictwa w skali powiatu; charakterystyka partnerstwa ( kto wchodzi w skład LPW).
</t>
  </si>
  <si>
    <t>rolnicy, mieszkańcy obszarów wiejskich, spółki wodne, pracownicy jednostek doradztwa rolniczego, przedstawiciele administracji publicznej, pracownicy naukowi, potencjalni partnerzy LPW</t>
  </si>
  <si>
    <t>konferencje</t>
  </si>
  <si>
    <t>plany rozwoju gospodarki wodą w powiecie</t>
  </si>
  <si>
    <t xml:space="preserve">łączna liczba planów </t>
  </si>
  <si>
    <t xml:space="preserve">Innowacyjna Małopolska – tradycja i dziedzictwo kulinarne  </t>
  </si>
  <si>
    <t xml:space="preserve">Celem operacji jest promocja produktów lokalnych i regionalnych oraz wsparcie ich sprzedaży w ramach krótkich łańcuchów dostaw żywności a także wsparcie tworzenia sieci kontaktów pomiędzy osobami i podmiotami zaangażowanymi we wdrażanie innowacyjnych rozwiązań w produkcji żywności.
</t>
  </si>
  <si>
    <t>Przedmiotem operacji jest organizacja konkursu  produktów lokalnych i regionalnych z uwzględnieniem dziedzictwa kulinarnego Małopolski (w dwóch kategoriach).</t>
  </si>
  <si>
    <t>Rolnicy, mieszkańcy obszarów wiejskich, Koła Gospodyń Wiejskich, przedstawiciele instytucji i organizacji działających na rzecz rolnictwa, pracownicy jednostek doradztwa rolniczego, osoby zainteresowane tematem.</t>
  </si>
  <si>
    <t>Małopolski Ośrodek Doradztwa Rolniczego, ul. Osiedlowa 9, 32-082 Karniowice</t>
  </si>
  <si>
    <t>liczba przyznanych nagród (w dwóch kategoriach: miejsca I-III oraz 1 wyróżnienie)</t>
  </si>
  <si>
    <t>osoba / podmiot</t>
  </si>
  <si>
    <t>Produkcja żywności na poziomie gospodarstwa rolnego</t>
  </si>
  <si>
    <t xml:space="preserve">Celem  operacji jest przekazanie odbiorcom wiedzy i  umiejętności praktycznych dotyczących możliwości prowadzenia małego przetwórstwa na poziomie gospodarstwa rolnego, uwarunkowań prawnych oraz wymagań prawa żywnościowego oraz wsparcie wymiany doświadczeń w tym zakresie. </t>
  </si>
  <si>
    <t xml:space="preserve">Przedmiotem operacji jest realizacja trzech dwudniowych  szkoleń tematycznych dotyczących przetwórstwa mięsa, mleka oraz browarnictwa.  Uczestnicy otrzymają podstawowe informacje na temat  możliwości prowadzenia małego przetwórstwa na poziomie gospodarstwa rolnego,  uwarunkowań prawnych oraz wymagań prawa żywnościowego.  W części praktycznej zaprezentowany zostanie  proces technologiczny.                                                                                                                </t>
  </si>
  <si>
    <t>Rolnicy, mieszkańcy obszarów wiejskich, przedstawiciele instytucji i organizacji działających na rzecz rolnictwa, pracownicy jednostek doradztwa rolniczego, osoby zainteresowane tematem.</t>
  </si>
  <si>
    <t>„Od pola do stołu” – promocja żywności lokalnej</t>
  </si>
  <si>
    <t xml:space="preserve">Celem operacji jest promocja produktów lokalnych poprzez  wspieranie  rozwoju przetwórstwa rolno-spożywczego oraz systemów jakości żywności z uwzględnieniem sprzedaży w ramach krótkich łańcuchów dostaw żywności a także wsparcie budowy sieci kontaktów i wymiana wiedzy fachowej.  </t>
  </si>
  <si>
    <t>Przedmiotem operacji jest organizacja czterech szkoleń teoretyczno-warsztatowych z zakresu wykorzystania rodzimych ras zwierząt  w przetwórstwie lokalnym.</t>
  </si>
  <si>
    <t>Promocja i sprzedaż produktów tradycyjnych i lokalnych</t>
  </si>
  <si>
    <t xml:space="preserve">Celem operacji jest promocja produktów lokalnych oraz wsparcie ich sprzedaży w ramach krótkich łańcuchów dostaw żywności oraz innych form bezpośredniego dostarczenia produktów żywnościowych do konsumenta z uwzględnieniem produktu tradycyjnego i agroturystyki "Produkt lokalny marką regionu".   Ponadto operacja wspiera nawiązywanie kontaktów i wymianę wiedzy fachowej pomiędzy różnymi grupami interesariuszy.
</t>
  </si>
  <si>
    <t xml:space="preserve">Przedmiotem operacji będzie organizacja stoiska informacyjno - promocyjnego prezentującego dziedzictwo kulinarne regionu z udziałem producentów budujących lokalną markę.  Stoisko zorganizowane będzie  podczas wystawy rolniczej "Agropromocja" w roku 2022.  Szacuje się, że w wystawie weźmie udział około 30 000 osób (dane na podstawie lat ubiegłych).    Częścią wydarzenia będzie panel tematyczny z udziałem ekspertów reprezentujących instytucje okołorolnicze wspierające sprzedaż w ramach krótkich łańcuchów dostaw.  Ponadto przygotowana zostanie degustacja produktów lokalnych oraz pokaz gotowania.  Całość wydarzenia transmitowana będzie poprzez wejścia telewizyjne realizowane przez telewizję naziemną o zasięgu regionalnym. 
Zapowiedzią wydarzenia będzie nagranie oraz emisja w telewizji naziemnej o zasięgu regionalnym trzech reportaży telewizyjnych prezentujących potencjał obszarów wiejskich w tym:  agroturystyki, produktu tradycyjnego oraz dziedzictwa kulinarnego. </t>
  </si>
  <si>
    <t>liczba stoisk informacyjno-promocyjnych</t>
  </si>
  <si>
    <t>audycja telewizyjna</t>
  </si>
  <si>
    <t>liczba nagranych audycji telewizyjnych</t>
  </si>
  <si>
    <t>liczba emisji</t>
  </si>
  <si>
    <t>9 (3 emisje każdej audycji)</t>
  </si>
  <si>
    <t>Innowacyjne rozwiązania w rolnictwie</t>
  </si>
  <si>
    <t xml:space="preserve">Celem operacji jest ukazanie działalności grup EPI, zarówno w ramach tworzenia krótkich łańcuchów dostaw, jak i konsorcjów zaangażowanych w badanie i wdrożenie innowacji. Operacja ma za zadanie pomóc w promocji kiełkujących inicjatyw, których działalność jest pożądana zarówno przez konsumentów jak i spójna z najnowszymi wymaganiami Zielonego Ładu. Projekty Działania Współpraca powinny być znane szerszemu gronu rolników i naukowców a sprawnie realizowane projekty powinny mieć dodatkową pomoc w postaci promocji.
</t>
  </si>
  <si>
    <t>Przedmiotem operacji jest nagranie oraz emisja w telewizji naziemnej o zasięgu regionalnym dwóch  audycji telewizyjnych dotyczących działalności grup EPI.</t>
  </si>
  <si>
    <t>liczba nagranych audycji  telewizyjnych</t>
  </si>
  <si>
    <t>Rolnicy, mieszkańcy obszarów wiejskich, przedstawiciele instytucji i organizacji działających na rzecz rolnictwa, pracownicy jednostek doradztwa rolniczego, mieszkańcy województwa małopolskiego, osoby zainteresowane tematem.</t>
  </si>
  <si>
    <t>6 (3 emisje każdej audycji)</t>
  </si>
  <si>
    <t>Lokalne Partnerstwo ds. Wody (LPW) w Małopolsce w 2022 r.</t>
  </si>
  <si>
    <t xml:space="preserve">Celem operacji jest wsparcie tworzenia platformy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Operacja jest kontynuacją działań rozpoczętych w latach 2020-2021.  
</t>
  </si>
  <si>
    <t xml:space="preserve">Przedmiotem operacji jest tworzenie i rozwój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konferencja, pokaz lub warsztat, publikacje elektroniczne. Publikacje zostaną zamieszczone na stronie internetowej Małopolskiego Ośrodka Doradztwa Rolniczego w Karniowicach (www.modr.pl) oraz stronie Sieci SIR (www.sir.cdr.gov.pl).  </t>
  </si>
  <si>
    <t xml:space="preserve"> audycja telewizyjna</t>
  </si>
  <si>
    <t>liczba audycji telewizyjnych</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</si>
  <si>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</si>
  <si>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15 (3 emisje każdej audycji)</t>
  </si>
  <si>
    <t>pokaz lub warsztat</t>
  </si>
  <si>
    <t>liczba pokazów lub warsztatów</t>
  </si>
  <si>
    <t>liczba uczestników pokazów lub warsztatów</t>
  </si>
  <si>
    <t>broszura wydana w formie elektronicznej</t>
  </si>
  <si>
    <t>liczba tytułów broszur</t>
  </si>
  <si>
    <t>Rolnictwo ekologiczne szansą rozwoju gospodarstw w Małopolsce.</t>
  </si>
  <si>
    <t xml:space="preserve">Celem operacji jest promocja dobrych praktyk i innowacyjnych rozwiązań w rolnictwie ekologicznym.  </t>
  </si>
  <si>
    <t xml:space="preserve">Przedmiotem operacji jest realizacja konkursu na najlepsze gospodarstwo ekologiczne (o zasięgu małopolskim) oraz konkursu na najlepszego doradcę ekologicznego  (o zasięgu małopolskim). Ponadto wydana zostanie broszura dotycząca produkcji zielarskiej oraz zorganizowane zostanie stoisko informacyjno - promocyjne. Publikacja zostanie zamieszczona na stronie internetowej Małopolskiego Ośrodka Doradztwa Rolniczego w Karniowicach (www.modr.pl) oraz stronie Sieci SIR (www.sir.cdr.gov.pl). </t>
  </si>
  <si>
    <t xml:space="preserve"> konkurs </t>
  </si>
  <si>
    <t>liczba przyznanych  nagród (miejsca I-III oraz po 2 wyróżnienia w każdym konkursie)</t>
  </si>
  <si>
    <t>broszura (publikacja tradycyjna oraz elektroniczna)</t>
  </si>
  <si>
    <t>liczba wydanych tytułów publikacji</t>
  </si>
  <si>
    <t>wersja elektroniczna</t>
  </si>
  <si>
    <t>nakład wydanych publikacji</t>
  </si>
  <si>
    <t>Formalne i nieformalne formy wspólnego działania producentów rolnych na Mazowszu</t>
  </si>
  <si>
    <t>Celem operacji będzie budowanie świadomości producentów rolnych w zakresie produkcji zdrowej żywności w warunkach Zielonego Ładu oraz promowanie dobrych przykładów grupowego działania, w oparciu o współpracę z ośrodkami doradczymi i naukowymi. Celem operacji jest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t>
  </si>
  <si>
    <t>Przedmiotem operacji będzie przeprowadzenie jednej konferencji i nawiązanie kontaktów między rolnikami i producentami zainteresowanymi uczestnictwem w różnych formach grupowego działania, w tym zwiększenie ich wiedzy merytorycznej w tym zakresie.  Zaprezentowanie dobrych praktyk na przykładzie funkcjonujących grup operacyjnych i producenckich. Stworzenie możliwości nawiązania nowych kontaktów biznesowych, utworzenie nowych grup branżowych, które będą miały wpływ na rozwój rolnictwa mazowieckiego poprzez: wymianę doświadczeń i podejmowanie wspólnych inicjatyw  innowacyjnych rozwiązań, w tym w działaniu "Współpraca".</t>
  </si>
  <si>
    <t>rolnicy, przedsiębiorcy z branży rolnej, przedstawiciele jednostek doradztwa rolniczego, grup producenckich, jednostek naukowych, instytutów badawczych</t>
  </si>
  <si>
    <t>Mazowiecki Ośrodek Doradztwa Rolniczego z siedzibą w Warszawie</t>
  </si>
  <si>
    <t>Ochrona zasobów wodnych w krajobrazie rolniczym rolą Lokalnych Partnerstw ds. Wody</t>
  </si>
  <si>
    <t xml:space="preserve">Celem operacji jest wypracowanie, wdrożenie i przetestowanie innowacyjnego systemu zarządzania wodą na obszarach wiejskich, który będzie odpowiedzią na postępujące zmiany klimatu oraz przyczyni się do: zabezpieczenia wody na cele rolnicze, wzrostu retencji krajobrazowej i ochrony cennych siedlisk hygrogenicznych stanowiących ważne ostoje bioróżnorodności terenów rolniczych. Sprawnie funkcjonujące LPW może identyfikować problemy i podejmować inicjatywy w zakresie niezbędnych zmian, wprowadzać nowe, innowacyjne rozwiązania np. w zakresie utrzymania urządzeń melioracyjnych czy funkcjonowania spółek wodnych. Podstawą realizacji operacji będzie zawiązanie sieci kontaktów pomiędzy lokalnymi podmiotami kształtującymi gospodarkę wodną i ciągłe podtrzymywanie współpracy pomiędzy podmiotami. </t>
  </si>
  <si>
    <t>Przedmiotem operacji jest zawiązanie i aktywizacja do działania Lokalnych Partnerstw ds. Wodny w 28 powiatach województwa mazowieckiego, w tym m.in. przeprowadzenie 12 spotkań w celu zdiagnozowania sytuacji i wypracowania rozwiązań w zakresie zarządzania wodą pod kątem potrzeb rolnictwa w skali  powiatów oraz opracowanie 28 ekspertyz (powiatowych planów gospodarowania wodą) zawierających propozycje inwestycji oraz lokalnych działań do podjęcia w powiecie w zakresie racjonalnego gospodarowania wodą w rolnictwie, na które LPW będzie mogło pozyskiwać środki do ich sfinansowania. Dopełnieniem osiągnięcia celu operacji jest organizacja krajowego wyjazdu studyjnego na terenach województwa mazowieckiego (m.in. Bagno Całowanie, rzeka Klusówka i Przywnica, Zalew Zegrzyński), podczas którego w ramach sesji terenowej i wykładowej zostaną zaprezentowane różne formy, sposoby, rozwiązania dotyczące możliwości gromadzenia wody. Przedstawione ich zalety oraz wady pozwolą na wskazanie najbardziej skutecznych działań (w skali powiatu) sprzyjających racjonalnemu gospodarowaniu wodą na terenach rolniczych. Propozycje takich inwestycji będą mogły zostać przedyskutowane z ekspertami z zakresu hydrologii podczas wyjazdu studyjnego i ostatecznie włączone na listy planowanych działań do pojęcia w powiecie w zakresie racjonalnego gospodarowania wodą w rolnictwie. Wszystkie zaplanowane formy realizacji operacji w sposób kompleksowy pozwolą na realizację celu operacji.</t>
  </si>
  <si>
    <t>przedstawiciele administracji publicznej, Państwowego Gospodarstwa Wodnego Wody Polskie, spółek wodnych, izb rolniczych, lasów państwowych, parków narodowych i krajobrazowych, instytutów naukowych, uczelni rolniczych, organizacji pozarządowych, rolnicy, właściciele stawów rybnych, podmioty doradcze, przedsiębiorcy mający oddziaływanie na stan wód</t>
  </si>
  <si>
    <t>ekspertyza</t>
  </si>
  <si>
    <t>liczba ekspertyz</t>
  </si>
  <si>
    <t>Innowacyjne rozwiązania w procesie konserwacji pasz i żywienia bydła mlecznego</t>
  </si>
  <si>
    <t>Celem operacji jest podniesienie jakości działań przy produkcji mleka poprzez propagowanie dobrych praktyk rolniczych na obszarach wiejskich,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dzięki poszerzaniu wiedzy na temat chowu i hodowli bydła mlecznego i produkcji żywności przez rolników.</t>
  </si>
  <si>
    <t>Przedmiotem operacji jest organizacja konferencji dla 70 uczestników, która wpłynie na poszerzenie wiedzy z zakresu żywienia i konserwacji pasz w chowie i hodowli bydła mlecznego, co w konsekwencji będzie miało wpływ na poprawę produkcyjności zwierząt.</t>
  </si>
  <si>
    <t>rolnicy, mieszkańcy obszarów wiejskich, przedstawiciele jednostek doradztwa rolniczego</t>
  </si>
  <si>
    <t>Rolnictwo ekologiczne i perspektywy jego rozwoju w kontekście Europejskiego Zielonego Ładu</t>
  </si>
  <si>
    <t xml:space="preserve">Celem operacji jest upowszechnienie i propagowanie innowacji w produkcji ekologicznej.  Przedsięwzięcie posłuży identyfikacji i wdrażaniu proekologicznych rozwiązań w gospodarstwach rolnych oraz rozpowszechnianiu wiedzy o jakości żywności ekologicznej. Podczas konferencji zaprezentowane zostaną przykłady dobrych praktyk w  gospodarstwach rolnych oraz możliwości rozwoju sektora rolnictwa ekologicznego w Polsce i woj. mazowieckim. </t>
  </si>
  <si>
    <t>W ramach operacji zostanie zorganizowana konferencja, która dostarczy fachowej wiedzy i informacji z zakresu wdrażania innowacji w systemie rolnictwa ekologicznego. Podczas konferencji zaprezentowane zostaną przykłady dobrych praktyk w  gospodarstwach rolnych oraz możliwości rozwoju sektora rolnictwa ekologicznego w Polsce i woj. mazowieckim.</t>
  </si>
  <si>
    <t>konferencja online</t>
  </si>
  <si>
    <t>rolnicy, mieszkańcy obszarów wiejskich zainteresowani tematyką rolnictwa ekologicznego, przedstawiciele jednostek doradztwa rolniczego</t>
  </si>
  <si>
    <t>Innowacje w rozwoju turystyki wiejskiej i zagród edukacyjnych</t>
  </si>
  <si>
    <t xml:space="preserve">Celem operacji jest ułatwienie wymiany fachowej wiedzy pomiędzy podmiotami zainteresowanymi rozwojem przedsiębiorczości na obszarach wiejskich, doskonaleniem i wprowadzaniem innowacji w działalności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daje możliwość rozwijania działalności turystycznej i edukacyjnej na terenach wiejskich. </t>
  </si>
  <si>
    <t>Przedmiotem operacji jest organizacja i przeprowadzenie konferencji online, przekazanie zainteresowanym osobom niezbędnej wiedzy w zakresie innowacyjnych rozwiązań w gospodarstwach agroturystycznych, obiektach turystyki wiejskiej i zagrodach edukacyjnych oraz inicjowanie współpracy podmiotów i osób działających w branży turystycznej i edukacyjnej</t>
  </si>
  <si>
    <t>rolnicy, właściciele gospodarstw agroturystycznych i zagród edukacyjnych, przedsiębiorcy, mieszkańcy obszarów wiejskich zajmujących się działalnością rolniczą i pozarolniczą, pracownicy jednostek doradztwa rolniczego</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</si>
  <si>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</si>
  <si>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</si>
  <si>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</si>
  <si>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rolnicy, mieszkańcy obszarów wiejskich, przedsiębiorcy działający w branży przetwórstwa produktów lokalnych, przedstawiciele jednostek doradztwa rolniczego oraz przedstawiciele jednostek naukowych, przedstawiciele Kół Gospodyń Wiejskich</t>
  </si>
  <si>
    <t>Rolniczy handel detaliczny, jako ważne źródło dochodu dla mieszkańców obszarów wiejskich</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</si>
  <si>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</si>
  <si>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 xml:space="preserve">Przedmiotem operacji jest organizacja jednej konferencji dla 60 uczestników. Ramowy program konferencji obejmuje tematykę dotyczącą innowacyjnych metod przetwarzania surowców z gospodarstwa rolnego oraz ich sprzedaży  w ramach krótkich łańcuchów dostaw (w ramach dostaw bezpośrednich, sprzedaży bezpośredniej, działalności marginalnej, lokalnej i ograniczonej oraz rolniczego handlu detalicznego).
</t>
  </si>
  <si>
    <t>rolnicy, właściciele gospodarstw agroturystycznych, drobni producenci żywności, mieszkańcy wsi i małych miasteczek, którzy poszukują dodatkowego zatrudnienia i alternatywnych źródeł dochodu</t>
  </si>
  <si>
    <t>Kobieta Przedsiębiorcza w Unii Europejskiej – nowe wyzwania i nowe możliwości</t>
  </si>
  <si>
    <t>Celem operacji jest aktywizacja mieszkańców wsi zrzeszonych w Kołach Gospodyń Wiejskich do podejmowania inicjatyw na rzecz rozwoju obszarów wiejskich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owoców i warzyw, możliwości pozyskiwania środków zewnętrznych na działania podejmowane przez KGW oraz poprawnego ich rozliczania.</t>
  </si>
  <si>
    <t>Przedmiotem operacji jest organizacja jednej konferencji dla 60 uczestników. Ramowy program konferencji obejmuje tematykę dotyczącą innowacyjnych technologii przetwórczych oraz innowacyjnych działań dla rolniczek i mieszkanek obszarów wiejskich zrzeszonych w organizacjach.</t>
  </si>
  <si>
    <t>rolnicy, mieszkańcy obszarów wiejskich, przedstawiciele jednostek doradztwa rolniczego, przedstawiciele Kół Gospodyń Wiejskich</t>
  </si>
  <si>
    <t xml:space="preserve">VIII Mazowiecka Konferencja Pszczelarska „Ratujmy Pszczoły” </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</si>
  <si>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</si>
  <si>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</si>
  <si>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</si>
  <si>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Krajowe Dni Pola 2022</t>
  </si>
  <si>
    <t>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t>
  </si>
  <si>
    <t>Przedmiotem operacji jest druk: zaproszeń, plakatów i „Przewodnika po polu doświadczalnym” (publikacja drukowana w nakładzie 3000 egz. oraz zamieszczenie wersji elektronicznej na stronie www.modr.mazowsze.pl, www.pole.modr.mazowsze.pl; www.dnipola2022.pl); artykuły sponsorowane w mediach, prasie i Internecie; zakup gadżetów promocyjnych; organizacja 3 konferencji: I. Grupy operacyjne (EPI-AGRI) instrumentem wsparcia rolnictwa, II. Instytuty Badawcze na rzecz Zielonego Ładu – transfer wiedzy do praktyki rolniczej, III. Plan Strategiczny Wspólnej Polityki Rolnej2023-2027; organizacja 4 namiotów tematycznych w których będą pokazy/warsztaty/eksperci; przeprowadzenie warsztatów i wykładów dotyczących „Pszczelarstwa”; organizacja studia; obsługa konferansjerska; obsługa fotograficzna oraz usługa wynajmu sceny, nagłośnienia i oświetlenia. Dzięki tym formom podczas Krajowych Dni Pola będzie możliwość: transferu wiedzy z nauki do praktyki rolniczej oraz prezentacja innowacji, pokazania wyników doświadczeń polowych, nowych technik i technologii uprawy oraz odmian roślin, szerzenia wiedzy, prezentacji nowości technologicznych i dobrych praktyk z zakresu rolnictwa i rozwoju obszarów wiejskich oraz dorobku hodowlanego w produkcji zwierzęcej.</t>
  </si>
  <si>
    <t>rolnicy, przedstawiciele doradztwa rolniczego, pracownicy uczelni i jednostek naukowych, przedsiębiorcy, studenci kierunków rolniczych, uczniowie szkół rolniczych, zainteresowani tematyką operacji, mieszkańcy obszarów wiejskich, przedstawiciele samorządów</t>
  </si>
  <si>
    <t>relacja online</t>
  </si>
  <si>
    <t>liczba audycji</t>
  </si>
  <si>
    <t>panel dyskusyjny</t>
  </si>
  <si>
    <t>liczba paneli</t>
  </si>
  <si>
    <t>pokaz/prezentacja</t>
  </si>
  <si>
    <t>liczba pokazów/prezentacji</t>
  </si>
  <si>
    <t>tytuł</t>
  </si>
  <si>
    <t>artykuł sponsorowany w mediach/prasie/internecie</t>
  </si>
  <si>
    <t>liczba artykułów</t>
  </si>
  <si>
    <t>wykłady online dla uczniów</t>
  </si>
  <si>
    <t>liczba wykładów</t>
  </si>
  <si>
    <t>Innowacyjna rola probiotechnologii w produkcji rolniczej</t>
  </si>
  <si>
    <t xml:space="preserve">Celem operacji jest upowszechnienie i propagowanie innowacji w produkcji rolniczej, w szczególności w zakresie stosowania probiotechnologii, czyli pożytecznych mikroorganiznów dla poprawy jakości plonów i żyzności gleby, sposoby poprawy zasobności i aktywności biologicznej gleby, co i jak jeść aby żyć zdrowo i radośnie, probiotyki w prowadzeniu domu i budowaniu własnego zdrowia. </t>
  </si>
  <si>
    <t xml:space="preserve">W ramach operacji zostanie zorganizowany wyjazd studyjny dla 25 uczestników, w ramach którego odbędą się sesje wykładowe na temat probiotechnologii, jako sposobu na przywrócenie żyzności gleby oraz jako metody naturalnej uprawy warzyw i zbóż oraz w chowu i hodowli zwierząt.  Uczestnicy odwiedzą gospodarstwa, wytwórnię probiotyków a także Instytut Technologii Mikrobiologicznej. </t>
  </si>
  <si>
    <t xml:space="preserve">Wołowe inspiracje </t>
  </si>
  <si>
    <t>Celem operacji  jest wspieranie transferu wiedzy i innowacji w rolnictwie poprzez zwiększenie świadomości producentów rolnych w zakresie hodowli bydła mięsnego w oparciu o dobrostan, zrównoważony rozwój i ochronę klimatu. Operacja ma na celu tworzenie sieci kontaktów między instytucjami naukowym, doradztwem rolniczym i producentami rolnymi. Celem operacji jest także  poszerzanie współpracy i wymiany wiedzy pomiędzy partnerami systemu Wiedzy i Innowacji w Rolnictwie (AKIS), w szczególności pomiędzy nauką a praktyką rolniczą.</t>
  </si>
  <si>
    <t>Przedmiotem operacji  jest organizacja wyjazdu studyjnego, który wskaże grupie 23 uczestników praktyczne rozwiązania związane z produkcją bydła w typie mięsnym w warunkach zapewniających dobrostan, zrównoważony rozwój i ochronę klimatu. Produkcja żywca wołowego zapewniająca godziwe dochody w oparciu o innowacyjny i inteligentny rozwój branży, obejmujący wykorzystanie badań naukowych i innowacji do tworzenia powiązań między wiedzą a działalnością rolniczą. W ramach operacji zaplanowano krajowy wyjazd studyjny w rejon północno-wschodniej Polski, który słynie z wysokiego poziomu hodowli bydła. Uczestnicy odwiedzą gospodarstwa będące przykładem optymalnego wykorzystania warunków środowiskowych, systemów utrzymania, doboru ras zwierząt oraz organizacji sprzedaży.</t>
  </si>
  <si>
    <t>Konkurs na "Najlepsze gospodarstwo ekologiczne" w 2022 roku w województwie mazowieckim</t>
  </si>
  <si>
    <t xml:space="preserve">Celem operacji jest szerzenie dobrych praktyk w zakresie rolnictwa ekologicznego, wdrażanie innowacyjnych rozwiązań w gospodarstwach rolnych oraz promocja i rozpowszechnianie pozytywnego wizerunku rolnictwa ekologicznego w województwie mazowieckim. Operacja potencjalnie wpłynie na wzrost świadomości wśród producentów i konsumentów w tym zakresie.  </t>
  </si>
  <si>
    <t>W ramach operacji zostanie zorganizowany konkurs dla gospodarstw ekologicznych z województwa mazowieckiego, który jest okazją by zachęcić rolników konwencjonalnych do przestawienia swojego gospodarstwa na metody ekologiczne. Udział w operacji jest dla rolnika wyróżnieniem i motywacją do dalszego rozwoju.</t>
  </si>
  <si>
    <t>rolnicy produkujący w systemie rolnictwa ekologicznego i posiadający aktualny certyfikat wydany przez upoważnioną jednostkę certyfikującą</t>
  </si>
  <si>
    <t>Opolskie dni innowacji</t>
  </si>
  <si>
    <t xml:space="preserve">Celem operacji jest przekazywanie informacji o idei, funkcjach i możliwościach jakie daje uczestnictwo w przedsięwzięciach realizowanych w ramach  Sieci na rzecz innowacji w rolnictwie i na obszarach wiejskich w województwie opolskim.  Zachęcanie do nawiązania współpracy z Siecią da podłoże do pozyskiwania nowych partnerów Sieci bezpośrednio zainteresowanych wdrażaniem innowacyjnych rozwiązań w rolnictwie i na obszarach wiejskich. Nastąpi zgłębienie  wiedzę w zakresie wprowadzania innowacji w gospodarstwach rolnych oraz zaktywizuje  uczestników do  wspierania rozwoju przedsiębiorczości na terenach wiejskich, przyczyni się do zgłębienia wiedzy w zakresie rozwoju lokalnego z uwzględnieniem potencjału ekonomicznego, społecznego i środowiskowego w województwie opolskim.     </t>
  </si>
  <si>
    <t xml:space="preserve">Przedmiotem operacji będzie przygotowanie 6 stoisk informacyjno promocyjnych z expertami oraz pokazami o tematyce: rolnictwo precyzyjne, uprawa bezpłużna, pszczelarstwo, działanie Współpraca, gospodarowanie wodą oraz szkodniki w uprawach rolniczych. Na tematycznych stoiskach  będą dostępne wszystkie publikacje wydane w ramach operacji własnych realizowanych przez OODR w latach ubiegłych oraz odwiedzający otrzymają materiały informacyjno-promocyjne. Szkolenie z warsztatami oraz  konferencja dot. tematyki rolnictwa oraz wdrażania innowacyjnych rozwiązań, wszyscy uczestnicy otrzymają materiały promocyjno informacyjne.  Stoiska będą funkcjonowały w ramach Targów Ogrodniczych, co gwarantuje dużą liczbę zainteresowanych, a tym samym możliwość promowania Sieci szerokiemu gronu odbiorców. Biorąc pod uwagę statystyki z lat ubiegłych średnia liczba odwiedzjących targi kształtuje się na poziomie 20 tys odwiedzających dziennie.  </t>
  </si>
  <si>
    <t>Stoiska informacyjno-promocyjne</t>
  </si>
  <si>
    <t xml:space="preserve"> Rolnicy, przedsiębiorcy z terenów miejsko-wiejskich, doradcy rolniczy , przedstawiciele instytucji naukowych, przedstawiciele samorządów, organizacji branżowych związanych z rolnictwem, mieszkańcy obszarów wiejskich oraz osoby zainteresowane tematem. </t>
  </si>
  <si>
    <t>Opolski Ośrodek Doradztwa Rolniczego w Łosiowie, ul. Główna 1, 49-330 Łosiów</t>
  </si>
  <si>
    <t xml:space="preserve">szkolenie z warsztatami </t>
  </si>
  <si>
    <t xml:space="preserve">Innowacyjne podejście do ziół uprawnych i dziko rosnących </t>
  </si>
  <si>
    <t>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</si>
  <si>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trzydniowy wyjazd studyjny do gospodarstwa rolnego zajmującego się uprawą, zbieractwem i przetwarzaniem ziół zakłada przeszkolenie 30 osób w ramach warsztatów i wykładów z tematyki wykorzystania oraz  możliwości przetwarzania ziół uprawnych i dziko rosnących. Uczestnicy wyjazdu otrzymają materiały szkoleniowe oraz pakiety promocyjne - przykładowe wyroby gotowe na bazie ziół. </t>
  </si>
  <si>
    <t>Rolnicy, właściciele gospodarstw agroturystycznych oraz rolnych woj. opolskiego, członkowie stowarzyszeń oraz lokalnych grup działania, doradcy rolniczy, osoby zainteresowane tematem.</t>
  </si>
  <si>
    <t>Opolskie zespoły tematyczne ds. innowacji w rolnictwie</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</si>
  <si>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szczególnym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</si>
  <si>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Przedmiotem operacji jest organizacja 6 spotkań (20 osób na każdym spotkaniu) w różnych powiatach województwa opolskiego. W trakcie spotkań zespołów tematycznych będą omawiane oraz pokazane możliwości technologiczne, a także przykłady innowacyjnych rozwiązań do zastosowania w praktyce rolniczej.</t>
  </si>
  <si>
    <t>Spotkania tematyczne</t>
  </si>
  <si>
    <t>liczba spotkań tematycznych</t>
  </si>
  <si>
    <t xml:space="preserve">Partnerzy zarejestrowani w bazie Partnerów SIR, potencjalni partnerzy, przedstawiciele jednostek naukowych, przedsiębiorcy, pracownicy jednostek doradztwa rolniczego, rolnicy. </t>
  </si>
  <si>
    <t>Sieciowanie Partnerów SIR województwa opolskiego na rzecz wielopodmiotowych inicjatyw badawczo-rozwojowych</t>
  </si>
  <si>
    <t xml:space="preserve">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</si>
  <si>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Przedmiotem operacji jest przeprowadzenie 2-dniowej konferencji, podczas której nastąpi omówienie tematyki z zakresu Działania „Współpraca” w ramach PROW 2014-2020, zakładania i  funkcjonowania Grup Operacyjnych, metod tworzenia, oraz wdrażania dobrych przykładów, innowacyjnych rozwiązań w rolnictwie i na obszarach wiejskich  w  kraju i za granicą.</t>
  </si>
  <si>
    <t>Konferencja</t>
  </si>
  <si>
    <t xml:space="preserve">partnerzy zarejestrowani w bazie Partnerów SIR, potencjalni partnerzy, przedstawiciele jednostek naukowych, przedsiębiorcy, pracownicy jednostek doradztwa rolniczego, rolnicy. </t>
  </si>
  <si>
    <t>Działanie „Współpraca”- promocja innowacyjności w rolnictwie.  Dobre praktyki w gospodarstwach rolnych, przedsiębiorstwach przetwórstwa rolno-spożywczego i usług rolniczych</t>
  </si>
  <si>
    <t xml:space="preserve">Celem operacji jest wydanie broszury oraz e-broszury z kompendium wiedzy w dziedzinie możliwości jakie dają środki pomocowe w ramach działania „Współpraca” wraz opisem dobrych praktyk we wdrażaniu innowacji w gospodarstwach rolnych, przedsiębiorstwach przetwórstwa rolno-spożywczego i usług rolniczych.  Broszura będzie materiałem dydaktycznym podczas operacji realizowanych w 2022 roku. </t>
  </si>
  <si>
    <t>Przedmiotem operacji będzie wydanie broszury  promującej działanie Współpraca oraz przedstawiającej dobre praktyki w zakresie wdrażania innowacyjnych rozwiązań w gospodarstwach rolnych. Wersja online broszury będzie dostępna na stronie internetowej Opolskiego ODR www.oodr.pl oraz stronie internetowej Sieci SIR www.sir.cdr.gov.pl.</t>
  </si>
  <si>
    <t>Broszura</t>
  </si>
  <si>
    <t xml:space="preserve">Rolnicy, doradcy rolni, przedsiębiorcy, mieszkańcy terenów wiejskich, osoby zainteresowane innowacyjnymi rozwiązaniami z zakresu rolnictwa, pracownicy jednostek doradztwa rolniczego, naukowcy oraz osoby zainteresowane tematyką wdrażania innowacji. </t>
  </si>
  <si>
    <t>e-broszura</t>
  </si>
  <si>
    <t>liczba e-broszur</t>
  </si>
  <si>
    <t>Małe przetwórstwo w gospodarstwie rolnym</t>
  </si>
  <si>
    <t>Celem operacji jest wyposażenie odbiorców w wiedzę  w zakresie przetwórstwa wędlin dojrzewających, przetwórstwa serów i  produkcji winiarskiej  na niewielką skalę.   Poprzez promowanie  małego przetwórstwa operacja wspiera tworzenie krótkich łańcuchów dostaw. Operacja przyczyni się do pozyskiwania nowych partnerów Sieci na rzecz innowacji w rolnictwie i na obszarach wiejskich.</t>
  </si>
  <si>
    <t>Przeprowadzenie 2 dniowego szkolenia o złożonym zakresie tematycznym dot.  dobrych praktyk w  uprawie winorośli i produkcja wina, sieciowe usługi winiarskie: francuskie a polskie modele szlaków wina,  powiększanie oferty o wyroby z przydomowej serowarni, przetwórstwo mięsa jako alternatywa produkcji w gospodarstwie, dobór gatunków i odmian owoców w sadzie i na plantacji na potrzeby drobnego przetwórstwa w gospodarstwie.</t>
  </si>
  <si>
    <t xml:space="preserve">Przedsiębiorcy, rolnicy, osoby z branży rolniczej – winiarzy, serowarzy, wędliniarzy, przedstawiciele podmiotów doradczych, przedstawiciele świata nauki. </t>
  </si>
  <si>
    <t xml:space="preserve">Innowacje w ofercie turystycznej </t>
  </si>
  <si>
    <t>Celem operacji jest aktywizacja mieszkańców wsi na rzecz podejmowania inicjatyw w zakresie rozwoju obszarów wiejskich, w tym kreowania miejsc pracy na terenach wiejskich, prowadzących do dywersyfikacji dochodów gospodarstw rolnych, a także pobudzenie kreatywności właścicieli gospodarstw agroturystycznych w celu stworzenia bogatszej oferty turystycznej województwa opolskiego.</t>
  </si>
  <si>
    <t xml:space="preserve">Przeprowadzenie dwudniowej konferencji o  zakresie tematycznym umożliwiającym  wprowadzanie zmian w oferowanych produktach turystycznych, kreowanie nowych produktów,  wdrażanie  lepszych rozwiązań w procesach obsługi klientów, udoskonalanie oferty turystycznej, wprowadzanie innowacji w obsłudze turystów, wykorzystywanie walorów turystycznych obszaru.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</si>
  <si>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</si>
  <si>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osób</t>
  </si>
  <si>
    <t>Cykl broszur -  Innowacje w winiarstwie</t>
  </si>
  <si>
    <t xml:space="preserve">Celem operacji jest rozwój przedsiębiorczości na obszarach wiejskich poprzez podniesienie poziomu wiedzy i umiejętności w zakresie innowacyjnych rozwiązań w technologii uprawy winorośli. Zakres tematyczny publikacji ukierunkowany został m.in. na upowszechniania enoturystyki, wprowadzeniu nowych technologii w zakładaniu i prowadzeniu winnicy oraz innowacyjnych rozwiązań dla winnic w warunkach zimnego klimatu. </t>
  </si>
  <si>
    <t xml:space="preserve">Przedmiotem operacji jest opracowanie i druk 3 broszur po 250 szt. o następującej tematyce:  
1. „Gospodarstwa Agro-Eno-Turystyczne
- innowacyjna oferta na obszarach wiejskich, 
2. „Nowoczesne technologie zakładania i prowadzenia winnic w warunkach Opolszczyzny”, 
3. "Innowacyjne rozwiązania dla winnic i wina produkowanego w warunkach chłodnego klimatu".  Nakład broszury w wersji drukowanej zostanie sukcesywnie przekazywany podczas wydarzeń realizowanych przez OODR np. szkoleń, warsztatów, stoisk informacyjnych,  konferencji, wyjazdów studyjnych. Broszury  będą stale dostępne w holu siedziby ośrodka, z możliwością nieodpłatnego pobrania przez  rolników, winiarzy oraz osób planujących założyć winnice. Wersje online broszur będą dostępne na stronie internetowej Opolskiego ODR www.oodr.pl. oraz na stronie internetowej Sieci SIR www.sir.cdr.gov.pl. </t>
  </si>
  <si>
    <t>Broszury</t>
  </si>
  <si>
    <t xml:space="preserve"> Rolnicy, osoby z branży rolniczej – winiarze.</t>
  </si>
  <si>
    <t>e-broszury</t>
  </si>
  <si>
    <t xml:space="preserve">Rolnictwo przyjazne środowisku, a bezpieczeństwo żywnościowe </t>
  </si>
  <si>
    <t>Celem wydania publikacji będzie pokazanie praktycznego wymiaru realizowanych przedsięwzięć, zaprezentowanie „dobrych praktyk” oraz ułatwienie wiedzy z zakresu innowacyjnych rozwiązań w rolnictwie przyjaznemu środowisku. Publikacja podniesie świadomość odbiorców w obszarze produkcji żywności wysokiej jakości, ochrony środowiska i bioróżnorodności, promocji produktów regionalnych, możliwości ich wytwarzania w gospodarstwie rolnym.</t>
  </si>
  <si>
    <t xml:space="preserve">Przedmiotem operacji jest wydanie broszury w nakładzie 300 egzemplarzy oraz udostępnieniu jej  w wersji online.  Zakres tematyczny broszury będzie obejmował innowacyjne działania związane z ochroną środowiska m.in. wykorzystanie źródeł odnawialnych do produkcji energii w kierunku ochrony powietrza, gleb i wód, kształtowania krajobrazu, zapobiegania zmianom klimatu oraz ochrony zdrowia ludzi i zwierząt.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</si>
  <si>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 xml:space="preserve">liczba e-broszur                                                    </t>
  </si>
  <si>
    <t>Doradcy rolniczy, pracownicy jednostek doradztwa rolniczego, producenci, rolnicy, mieszkańcy obszarów wiejskich oraz osoby zainteresowane tematem.</t>
  </si>
  <si>
    <t xml:space="preserve">nakład </t>
  </si>
  <si>
    <t xml:space="preserve">Rozwój gospodarstw ekologicznych szansą dla rolników </t>
  </si>
  <si>
    <t xml:space="preserve">
Celem operacji  jest przeszkolenie z dziedziny prowadzenia gospodarstwa rolnego o profilu ekologicznym, a także przekazanie wiedzy  z zakresu tworzenia wspólnych struktur handlowych oraz powiązań organizacyjnych producentów żywności ekologicznej kierowanej do konsumentów. Szkolenie wpłynie na  zwiększenie zainteresowania wdrażaniem innowacji w rolnictwie ekologicznym co stworzy możliwość zapewnienia sobie: regularności dostaw, dostosowania ich wielkości do potrzeb, odpowiedniej i wyrównanej jakości surowca. 
</t>
  </si>
  <si>
    <t xml:space="preserve">Przedmiotem operacji jest przeprowadzenie trzydniowego szkolenia z wyjazdem studyjnym dla 40 osób do wzorcowych gospodarstw ekologicznych z certyfikatem ukierunkowanych na produkcję roślinną oraz zwierzęcą jak również sprzedaż bezpośrednią produktów ekologicznych z gospodarstw .Zakres tematyczny szkolenia skupi się na upowszechnieniu  wiedzy dotyczącej systemów jakości żywności ekologicznej oraz innowacyjnych rozwiązań w rolnictwie ekologicznym. </t>
  </si>
  <si>
    <t>szkolenie z wyjazdem studyjnym</t>
  </si>
  <si>
    <t>liczba szkoleń z wyjazdem studyjnym</t>
  </si>
  <si>
    <t xml:space="preserve">Rolnictwo ekologiczne, a ochrona środowiska </t>
  </si>
  <si>
    <t xml:space="preserve">Celem wydania broszury, e-broszury jest poszerzenie wiedzy na temat  rolnictwa ekologicznego i ochrony środowiska. Przedstawione będzie  upowszechnienie dobrych praktyk w tym obszarze rolnictwa z uwzględnieniem nowości możliwych do wdrożenia. Publikacja  i upowszechnienie jej wzmocni świadomość odbiorców w obszarze produkcji ekologicznej. </t>
  </si>
  <si>
    <t xml:space="preserve"> Przedmiotem operacji jest wydanie e- broszury oraz  broszury w wersji papierowej w ilości 300 egzemplarzy. Zakres tematyczny publikacji ukierunkowany będzie m.in. na wyzwania dla rolnictwa ekologicznego i zagadnień z zakresu tematyki ochrony środowiska.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</si>
  <si>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Innowacyjne rozwiązania techniczne zapobiegające zmianom klimatu</t>
  </si>
  <si>
    <t>Celem operacji będzie poszerzenie wiedzy ze wskazaniem nowoczesnych rozwiązań w obszarze szeroko pojętego rolnictwa, propagowanie działań zapobiegającym zmianom klimatu na terenie gospodarstw w zróżnicowanych sektorach rolnictwa, zmierzających do ochrony środowiska naturalnego: gleby, upraw, wody, zastosowanych środków ochrony roślin, nawozów mineralnych, biostymulatorów i nawozów dolistnych.</t>
  </si>
  <si>
    <t>Przedmiotem operacji jest przeprowadzenie trzydniowego szkolenia z wyjazdem studyjnym dla 40 osób. Szkolenie umożliwi poszerzenie wiedzy ze wskazaniem nowoczesnych rozwiązań w obszarze szeroko pojętego rolnictwa, propagowanie działań zapobiegającym zmianom klimatu na terenie gospodarstw w zróżnicowanych sektorach rolnictwa, zmierzających do ochrony środowiska naturalnego. Wyjazd studyjny planowany jest poza województwo opolskie, tak aby uczestnicy z naszego województwa mogli zobaczyć innowacyjne rozwiązania, jakie są zastosowane w gospodarstwach w innych regionach Polski. Wyjazd skupi się na  wizytach  i pokazach w formie demonstracji w  gospodarstwach rolnych ukierunkowanych pod kątem innowacyjnych  rozwiązań zapobiegających zmianom klimatu.</t>
  </si>
  <si>
    <t>Energia odnawialna - oszczędność dla gospodarstwa rolnego i ochrona środowiska</t>
  </si>
  <si>
    <t xml:space="preserve"> Celem operacji jest poszerzenie wiedzy na temat pozyskiwania energii z odnawialnych źródeł energii. Przedstawienie możliwości zastąpienia konwencjonalnych metod do poboru ciepła i energii elektrycznej poprzez zastosowanie metod niekonwencjonalnych takich jak słońce, woda, ziemia, powietrze. Zdobyta wiedza przez uczestników szkolenia  przyczyni się do  obniżenia kosztów związanych z zużyciem energii w  ich gospodarstwach domowych, a także skutkować będzie zmniejszeniem oddziaływania gospodarstw na zmiany klimatu. </t>
  </si>
  <si>
    <t xml:space="preserve"> Przedmiotem operacji jest przeprowadzenie 4 szkoleń wraz z warsztatami, w każdym szkoleniu udział weźmie po 25  uczniów zgłoszonych z czterech rolniczych szkół średnich  funkcjonujących w  województwie opolskim. 
                        </t>
  </si>
  <si>
    <t>szkolenia z warsztatami</t>
  </si>
  <si>
    <t>liczba szkoleń z warsztatami</t>
  </si>
  <si>
    <t>uczniowie rolniczych szkół średnich województwa opolskiego</t>
  </si>
  <si>
    <t>Wykorzystanie Odnawialnych źródeł energii w gospodarstwie rolnym</t>
  </si>
  <si>
    <t>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Celem operacji jest również pozyskanie nowych partnerów Sieci na rzecz innowacji w rolnictwie i na obszarach wiejskich w województwie opolskim.</t>
  </si>
  <si>
    <t xml:space="preserve">Przedmiotem operacji jest organizacja szkolenia  wraz z wyjazdem studyjnym, którego celem będzie przedstawienie, zarówno w teorii, jak i w praktyce, wykorzystania odnawialnych źródeł energii, przyczyniających się do gospodarki niskoemisyjnej. Uczestnicy szkolenia będą mogli poznać doświadczenia z innych regionów Polski w temacie działań zmierzających do poprawy jakości powietrza poprzez zastosowanie odnawialnych źródeł energii, a co za tym idzie, do zmniejszenia kosztów gospodarstw rolnych.  </t>
  </si>
  <si>
    <t>Szkolenie z wyjazdem studyjnym</t>
  </si>
  <si>
    <t>Doradcy rolniczy, pracownicy jednostek doradztwa rolniczego, producenci, rolnicy, mieszkańcy województwa opolskiego samorządowcy</t>
  </si>
  <si>
    <t>Opolski Ośrodek Doradztwa Rolniczego  49-330 Łosiów, ul. Główna 1</t>
  </si>
  <si>
    <t xml:space="preserve">Spotkania tematyczne dot. założenia lokalnych partnerstw do spraw wody (LPW) </t>
  </si>
  <si>
    <t>Celem operacji  jest seria spotkań tematycznych dążących do nawiązania LPW w każdym powiecie województwa opolskiego oraz opracowanie przez ekspertów długoletnich planów rozwoju gospodarką wodą na terenach wiejskich. Projekt jest zadaniem niezwykle potrzebnym i wymagającym zaangażowania nie tylko administracji wszystkich szczebli, ale przede wszystkim samych użytkowników wód, których decyzje bezpośrednio wpływają na ilość i jakość wody w rolnictwie i na obszarach wiejskich.  Opracowanie diagnostycznego i nowatorskiego planu rozwoju gospodarki wodą na obszarach wiejskich na lata 2022-2030 na terenie powiatów województwa opolskiego  przełoży się na  transfer wiedzy w celu  właściwego przeprowadzenia diagnozy gospodarki wodnej, będącej podstawą podejmowanych działań przyszłych partnerstw.</t>
  </si>
  <si>
    <t>Przedmiotem operacji  jest  organizacja  18 spotkań tematycznych  oraz opracowanie 11 planów rozwoju ściśle związanych z określeniem potrzeb i poszukiwaniu rozwiązywań   w tematyce gospodarowania wodą w województwie opolskim.</t>
  </si>
  <si>
    <t>spotkania tematyczne</t>
  </si>
  <si>
    <t>Potencjalni partnerzy LPW, przedstawiciele jednostek naukowych, samorządów terytorialnych, spółek wodnych, rolnicy, pracownicy jednostek doradztwa rolniczego, oraz osoby zainteresowane tematem.</t>
  </si>
  <si>
    <t>plany rozwoju</t>
  </si>
  <si>
    <t>liczba planów rozwoju</t>
  </si>
  <si>
    <t>liczba egzemplarzy</t>
  </si>
  <si>
    <t xml:space="preserve">wersja online </t>
  </si>
  <si>
    <t>Nowatorskie spojrzenie na melioracje wodne</t>
  </si>
  <si>
    <t xml:space="preserve">Celem operacji jest promowanie, przedstawienie nowości technicznych i naukowych oraz transfer wiedzy na temat melioracji. Wymiana doświadczeń  oraz podniesienie świadomości nt. suszy i sposobów minimalizowania jej skutków, z czym się wiąże zwrócenie uwagi jak ważne jest dbanie o systemy melioracyjne, aby spełniały swoją funkcję regulującą. Zwrócenie uwagi na zapotrzebowanie na wodę dla produkcji rolniczej oraz norm prawnych w zakresie prawa wodnego w funkcjonowaniu spółek wodnych. </t>
  </si>
  <si>
    <t xml:space="preserve">Przedmiotem operacji są warsztaty  o tematyce innowacyjnych technologiach melioracyjnych,  oraz roli wód polskich w systemie gospodarowania wodą które odbędą się w formie teoretycznej i praktycznej na terenie wzorcowego gospodarstwa rolnego. Na potrzeby realizacji operacji zostanie opracowany film krótkometrażowy służący zobrazowaniu szerszemu gronowi  korzyści prawidłowo skonstruowanego systemu melioracyjnego. Film będzie  zamieszczony na stronie Opolskiego ODR www.oodr.pl oraz w mediach społecznościowych Ośrodka za pomocą platformy YouTube. </t>
  </si>
  <si>
    <t>film krótkometrażowy</t>
  </si>
  <si>
    <t xml:space="preserve">Innowacyjne wspomaganie gospodarowania wodą na obszarach wiejskich. </t>
  </si>
  <si>
    <t>Celem operacji jest promowanie innowacyjnych rozwiązań, wymiana wiedzy , przedstawienie nowości technicznych i naukowych oraz upowszechnianie doświadczeń w gospodarce wodnej.  Wszystko to ma prowadzić do budowania kontaktów i transferu wiedzy: nauka – doradztwo – praktyka. Transfer wiedzy na temat właściwego funkcjonowania spółek wodnych wraz z ich wsparciem, możliwości dofinasowania inwestycji wodnych, działalność spółek i zasad korzystania z wód oraz pozyskania zgód wodnoprawnych. Podniesienie świadomości na temat deficytu wody oraz potrzeb nawodnień roślin uprawnych.</t>
  </si>
  <si>
    <t xml:space="preserve">Przedmiotem operacji  będzie organizacja  szkoleń  we wszystkich powiatach województwa opolskiego o tematyce: obserwowania zmian klimatów w Polsce, a zasoby wody dla rolnictwa, innowacyjne technologie stosowane w gospodarowaniu wodą w rolnictwie  oraz  zakładanie spółek wodnych w regionach. </t>
  </si>
  <si>
    <t>Podsumowanie działań i kierunki rozwoju Lokalnych Partnerstw do spraw wody w województwie opolskim</t>
  </si>
  <si>
    <t>Głównym celem operacji będzie podsumowanie działań lokalnych partnerstw do spraw wody na terenie województwa opolskiego. Transfer wiedzy w obrębie działań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Przedstawienie innowacyjnych działań na temat racjonalnego i oszczędnego gospodarowania zasobami wodą na terenach wiejskich. Celem operacji jest również sieciowanie kontaktów na rzecz SIR.</t>
  </si>
  <si>
    <t xml:space="preserve">Przedmiotem operacji jest dwudniowa konferencja podsumowująca działania LPW w województwie opolskim oraz przedstawiająca ich dalsze zadania. Bazą merytoryczną dla konferencji będą dane zebrane podczas realizacji innych operacji w tym zakresie. </t>
  </si>
  <si>
    <t>Innowacyjne rozwiązania w zarządzaniu stadem bydła mlecznego</t>
  </si>
  <si>
    <t>Celem szkolenia jest poszerzenie wiedzy  zakresu  dotyczącego zarządzania stadem bydła mlecznego. Inicjatywa polega na przedstawieniu najnowszych informacji, nowatorskich technologii oraz innowacyjnych rozwiązań w celu utrzymania ekonomicznej rentowności produkcji mleka w województwie opolskim.</t>
  </si>
  <si>
    <t>Przedmiotem operacji jest organizacja 1 dniowego szkolenia,  na którym poruszone zostaną  tematy dotyczące szeroko pojętego żywienia i utrzymania stada bydła mlecznego oraz jego dobrostanu.</t>
  </si>
  <si>
    <t>rolnicy, hodowcy bydła i producenci mleka, doradcy rolniczy i wszystkich zainteresowanych tematem.</t>
  </si>
  <si>
    <t>Dzień kukurydzy – innowacyjne rozwiązania postępu hodowlanego drogą do sukcesu</t>
  </si>
  <si>
    <t>Celem szkolenia połączonego z warsztatami polowymi jest transfer wiedzy pomiędzy rolnikami, a światem nauki w kierunku wykorzystania postępu hodowlanego w uprawie kukurydzy. Polega on na wprowadzaniu nowych, a co za tym idzie bardziej wydajnych odmian, które lepiej wykorzystują istniejące warunki przyrodnicze i rolnicze. Organizacja wydarzenia przy polach doświadczalnych, gdzie zlokalizowana będzie kolekcja odmian kukurydzy przybliży producentom rolnym możliwość poznania wielu nowych odmian kukurydzy. Jej uprawa ma być kluczem do przerwania występowania najpopularniejszych patogenów towarzyszących uprawom zbóż. Udział naukowców w szkoleniu  stworzy możliwość wymiany doświadczeń i spostrzeżeń, zapoznania się z nowinkami naukowymi, a także umożliwi uzyskanie odpowiedzi na trudne pytania. Wymiana wiedzy i doświadczeń jest konieczna aby wprowadzać innowacyjne rozwiązania w uprawie kukurydzy.</t>
  </si>
  <si>
    <t>W ramach realizacji operacji zostanie zorganizowane 1 szkolenie połączone z warsztatami polowymi, gdzie tematem wiodącym będzie wykorzystanie innowacyjnych osiągnięć postępu hodowlanego w kierunku nowych odmian kukurydzy.</t>
  </si>
  <si>
    <t>szkolenie połączone z warsztatami polowymi</t>
  </si>
  <si>
    <t xml:space="preserve">liczba szkoleń </t>
  </si>
  <si>
    <t>Producenci rolni, specjaliści i doradcy rolniczy, naukowcy oraz przedstawiciele z branży rolniczej</t>
  </si>
  <si>
    <t>Innowacyjne rozwiązania w produkcji roślinnej</t>
  </si>
  <si>
    <t xml:space="preserve">Celem szkolenia połączonego z warsztatami polowymi jest przedstawienie nowych rozwiązań w produkcji roślinnej. XXI wiek to dobry moment na wprowadzanie nowoczesnych technologii w uprawach polowych. Operacja umożliwi transfer wiedzy w zakresie najnowszych technologii w produkcji roślinnej ograniczających zużycie nawozów mineralnych, promującymi preparaty oparte na naturalnych komponentach oraz ograniczającymi stosowanie środków ochrony roślin, obejmie prezentację doświadczeń i odmian poszczególnych gatunków roślin uprawnych na polu doświadczalnym Ośrodka wraz z omówieniem ich właściwości, wymagań glebowych i klimatycznych. Szkolenie będzie okazją do  wymiany wiedzy,  doświadczenia i podzielenia się naukowymi nowinkami z zakresu innowacyjnych rozwiązań w produkcji roślinnej. Prezentowane rozwiązania mają być korzystne zarówno dla producentów jak i środowiska. </t>
  </si>
  <si>
    <t>W ramach realizacji operacji zostanie zorganizowane jedno szkolenie połączone z warsztatami polowymi, gdzie zakres tematyczny skupi się wokół stosowania środków ochrony roślin.</t>
  </si>
  <si>
    <t xml:space="preserve">szkolenie połączone z warsztatami </t>
  </si>
  <si>
    <t xml:space="preserve">liczba szkoleń połączonych z warsztatami </t>
  </si>
  <si>
    <t>Nowatorskie podejście do pszczelarstwa</t>
  </si>
  <si>
    <t xml:space="preserve"> Celem operacji jest promowanie innowacyjnych rozwiązań, których stosowanie w gospodarce pasiecznej ma ułatwić i usprawnić wykonywaną prace, a także  wspieranie pszczelarzy, zwłaszcza początkujących w zakładaniu i prowadzeniu własnej pasieki. Organizacja cyklu szkoleń połączonych z warsztatami, które będą odbywać się w trakcie sezonu pszczelarskiego stworzy szansę dla osób zainteresowanych pracą z pszczołami, nauką i pogłębianiem wiedzy z zakresu prowadzenia pasieki od podstaw z wykorzystaniem innowacyjnych rozwiązań. Współpraca z praktykującymi pszczelarzami pozwoli na przekazanie fachowej wiedzy zarówno w sposób praktyczny - podczas warsztatów oraz teoretyczny - na szkoleniu. W trakcie szkoleń i warsztatów uczestnicy będą mogli zapoznać się z aktualnymi rozwiązaniami zmierzającymi do utrzymywania siły rodzin pszczelich oraz wspierającymi zdrowotność pszczół. Prezentowane działania mają  być przepisem na pozyskiwanie optymalnych zbiorów miodu. Celem operacji będzie również  zakup i montaż domku do apiterapii, który posłuży jako doposażenie istniejącej już mini pasieki w OODR Łosiów, a tym samym przyczyni się do pogłębienia wiedzy i  podniesienia świadomości prozdrowotnej wśród społeczeństwa. Apidomek będzie integralnym elementem planowanych warsztatów oraz szkolenia. Odbywające się zajęcia dla początkujących pszczelarzy będą obejmować poszczególne etapy pracy w pasiece, w tym tworzenie odkładów i lokowanie ich w nowych ulach będących częścią apidomku. (</t>
  </si>
  <si>
    <t xml:space="preserve">W ramach operacji zostanie zrealizowanych 10 warsztatów cyklicznych na temat "Jak założyć i prowadzić innowacyjną pasiekę"; 1 szkolenie połączone z warsztatami - "Przegląd nowatorskich rozwiązań w pszczelarstwie"; powstanie domek do apiterapii służący jako element szkoleniowo-warsztatowy oraz nagrane zostaną 4 podcasty o tematyce pszczelarskiej. Podcasty zostaną zamieszczone na stronie internetowej Opolskiego ODR www.oodr.pl oraz w mediach społecznościowych Ośrodka za pomocą platformy YouTube, a  także będą  udostępnione uczestnikom szkolenia w materiałach szkoleniowych za pomocą zaprogramowanych NFCtag lub QR kodówów. </t>
  </si>
  <si>
    <t>pszczelarze, osoby zawodowo i hobbystycznie zajmujące się prowadzeniem pasiek o różnej skali produkcji z terenu województwa opolskiego, osoby zainteresowane tematyką, członkowie kół pszczelarskich</t>
  </si>
  <si>
    <t>liczba apidomków</t>
  </si>
  <si>
    <t>szkolenie z warsztatami</t>
  </si>
  <si>
    <t>podcasty</t>
  </si>
  <si>
    <t>liczba podcastów</t>
  </si>
  <si>
    <t>Innowacje w zarządzaniu gospodarstwem rolnym</t>
  </si>
  <si>
    <t>Celem operacji jest przybliżenie wiedzy fachowej i dobrych praktyk w zakresie zrównoważonego zarządzania gospodarstwem rolnym. Dzisiejsze rolnictwo jest determinowane przez warunki przyrodnicze, technologiczne, organizacyjne i ekonomiczne. Aby osiągnąć zadowalające wyniki produkcyjne w gospodarstwie niezbędnym staje się być skuteczne zarzadzanie gospodarstwem rolnym. Celem operacji jest również wielopodmiotowe sieciowanie kontaktów oraz możliwe pozyskanie nowych partnerów Sieci na rzecz innowacji w rolnictwie i na obszarach wiejskich.</t>
  </si>
  <si>
    <t>Przedmiotem operacji jest organizacja konferencji, w ramach której zostaną przeprowadzone wykłady z zakresu zrównoważonego zarządzania gospodarstwem rolnym.</t>
  </si>
  <si>
    <t>rolnicy, doradcy rolni, mieszkańcy obszarów wiejskich oraz osoby zainteresowane tematem</t>
  </si>
  <si>
    <r>
      <t xml:space="preserve">Plan operacyjny KSOW na lata 2022-2023 (z wyłączeniem działania 8 Plan komunikacyjny) - </t>
    </r>
    <r>
      <rPr>
        <sz val="14"/>
        <rFont val="Calibri"/>
        <family val="2"/>
        <charset val="238"/>
        <scheme val="minor"/>
      </rPr>
      <t xml:space="preserve">Podkarpacki Ośrodek Doradztwa Rolniczego z siedziba w Boguchwale </t>
    </r>
    <r>
      <rPr>
        <i/>
        <sz val="14"/>
        <rFont val="Calibri"/>
        <family val="2"/>
        <charset val="238"/>
        <scheme val="minor"/>
      </rPr>
      <t xml:space="preserve"> </t>
    </r>
    <r>
      <rPr>
        <sz val="14"/>
        <rFont val="Calibri"/>
        <family val="2"/>
        <charset val="238"/>
        <scheme val="minor"/>
      </rPr>
      <t>- styczeń 2022</t>
    </r>
  </si>
  <si>
    <t>Skuteczność ziół w stosowaniu naturalnej kosmetyce i kuchni</t>
  </si>
  <si>
    <t xml:space="preserve">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i kosmetyce. Poprawa wiedzy w tym zakresie przyczyni się do uatrakcyjnienia gospodarstw agroturystycznych, a zbieranie ziół i ich zagospodarowanie może być jedną z atrakcji oferowanych przez te gospodarstwa. Produkty własne  wzbogacone przez domieszkę ziół pochodzących z własnego gospodarstwa w znaczący sposób wpłyną na walory smakowe i zdrowotne. Celem  operacji jest również uświadomienie uczestników o możliwościach wykorzystania ziół jako dobrej podkarpackiej marki. </t>
  </si>
  <si>
    <t xml:space="preserve">Przedmiotem operacji jest zorganizowanie konferencji dla 300 osób, której zadaniem będzie udowodnienie ogromnego znaczenia ziół stosowanych w szczególności w kosmetyce i kuchni.  Poruszona będzie też  ich rola w medycynie ogólnej jak i estetycznej, ustalaniu diety,  poprawiającej pamięć. Ziołolecznictwo, oprócz bogatej i chlubnej przeszłości, ma też bardzo obiecującą przyszłość. Dlatego istnieje konieczność popularyzacji wiedzy o ziołach, o ich składzie i właściwościach oraz zastosowaniu. Konferencja odbywać się będzie hybrydowo . W siedzibie Podkarpackiego Ośrodka Doradztwa Rolniczego w Boguchwale zorganizowane będzie studio, które z pomocą kanałów YouTube i WebEX-sie  umożliwi transmisję konferencji na żywo.  
W tym samym czasie w każdym z 21 Powiatowych Zespołach Doradztwa Rolniczego pracownicy zorganizują spotkania stacjonarne  dla  uczestników, którzy na żywo będą odbiorcami konferencji online.  Każdy z nich otrzyma materiały szkoleniowe 
</t>
  </si>
  <si>
    <t>rolnicy , przedstawiciele nauki, instytucje pracujące na rzecz rolnictwa, osoby zainteresowane proponowaną  tematyką</t>
  </si>
  <si>
    <t xml:space="preserve">I </t>
  </si>
  <si>
    <t>Podkarpacki Ośrodek Doradztwa Rolniczego z siedzibą w Boguchwale</t>
  </si>
  <si>
    <t>osoby</t>
  </si>
  <si>
    <t>Wiosenne targi innowacji na Podkarpaciu</t>
  </si>
  <si>
    <t xml:space="preserve">Celem operacji jest upowszechnienie i propagowanie innowacji w produkcji roślinnej poprzez popularyzację postępu hodowlanego roślin uprawnych jak i w obszarze technologii uprawy, nawożenia, ochrony roślin i nawadniania pod kątem Europejskiego Zielonego Ładu. Cel ten zostanie osiągnięty poprzez zorganizowanie wiosennych targów innowacji na Podkarpaciu .  Na terenie PODR usytuowane zostaną stoiska wystawiennicze  na których wystawcy zaprezentują swój dorobek,  podzielą się swoimi doświadczeniami zdobytymi przez wiele lat.  Będzie to miejsce gromadzenia i promowania dobrych praktyk oraz innowacyjnych rozwiązań w zakresie produkcji roślinnej w tym również produkcji sadowniczej i warzywniczej ze szczególnym uwzględnieniem  zrównoważonego nawożenia oraz ograniczeniem stosowania pestycydów. Bedzie to też okazja do nawiązania kontaktów pomiędzy podmiotami uczestniczącymi w rynku, którzy mają istotny wpływ na rozwój obszarów wiejskich poprzez wprowadzanie innowacji  pod kontem  technologicznym, organizacyjnym i produktowym.  Operacja będzie też służyła promocji działań na rzecz propagowania innowacyjnych rozwiązań dotyczących  rozwoju przetwórstwa rolno-spożywczego  i tworzenia krótkich łańcuchów dostaw żywności oraz innych form bezpośredniego dostarczania produktów żywnościowych do konsumenta. Zastosowane dodatkowe formy realizacji operacji  tj. pokazy czy konferencja pozwoli na zdobycie fachowej wiedzy związanej z wdrażaniem innowacyjnych rozwiązań , które przyczynią się w konsekwencji do dywersyfikacji dochodów gospodarstw rolnych. </t>
  </si>
  <si>
    <t xml:space="preserve">Przedmiotem operacji  będzie organizacja targów podczas których zorganizowane zostaną stoiska wystawiennicze  stanowiące wizytówkę każdego podmiotu, które swoją ofertą i wizualizacją będą przyciągać klientów oraz kontrahentów i zachęcać do współpracy. Konferencja oraz pokazy pozwolą na zaznajomienie się z nowościami w produkcji roślinnej.  Takie przedsięwzięcie przyczyni się do  zwiększenia dochodowości gospodarstw rolnych, gdyż daje szansę na zwiększenie wydajności produkcyjnej i ekonomicznej gospodarstw. Udział rolników w tego typu wydarzeniach daje także możliwość nawiązywania kontaktów oraz wymiany doświadczeń. Dla uczestników wydarzenia będą pełniły funkcje edukacyjne oraz aktywizujące do wdrażania innowacji w swoich gospodarstwach, szczególnie w ujęciu wyzwań związanych z wdrażaniem w przyszłej WPR Europejskiego Zielonego Ładu.
Aby zwiększyć zasięg oddziaływania wydarzenia, które będą odbywały się podczas targów emitowane będą na telebimach oraz za pomocą nośników internetowych. </t>
  </si>
  <si>
    <t xml:space="preserve">podmioty reprezentujące innowacyjne rozwiązania w  branży rolniczej ( w tym : maszyn i sprzętu rolniczego,  roślin,   rolnicy,  przedsiębiorcy, przedstawiciele instytucji naukowo-badawczych,  instytucji doradczych, osoby zainteresowane
</t>
  </si>
  <si>
    <t>II-III kw</t>
  </si>
  <si>
    <t>pokazy</t>
  </si>
  <si>
    <t>Jesienne targi innowacji na Podkarpaciu</t>
  </si>
  <si>
    <t xml:space="preserve">Celem operacji  jest  wymiana wiedzy i doświadczeń  pomiędzy podmiotami uczestniczącymi w rozwoju obszarów wiejskich oraz rozpowszechniania rezultatów działań na rzecz tego rozwoju. Uczestnicy targów poprzez przedstawienie swojej oferty  na stoiskach wystawienniczych  przyczynią się do promocji przykładów ciekawych rozwiązań innowacyjnych  w produkcji i usługach w województwie podkarpackim ze szczególnym uwzględnieniem: branży owocowo-warzywnej, ogrodniczej, sadowniczej,   pszczelarskiej, produkcji zwierzęcej owoców, warzyw, miodów i produktów pszczelich, rękodzieła, podkarpackich winnic  a w tym  niszowych branż  w produkcji roślinnej i zwierzęcej .  Dlatego realizacja ww. operacji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t>
  </si>
  <si>
    <t xml:space="preserve">Realizacja zamierzonego celu odbywać się będzie dzięki organizacji stoisk  wystawienniczych promujących innowacyjne rozwiązania branży rolniczej, pokazów, konferencji związanej z branżą rolniczą. Operacja przyczyni się  do budowania odpowiednich relacji rolnik, producent-konsument, wzmocni świadomość konsumencką i edukacyjną w zakresie uprawy i hodowli  zwierząt ,  produkcji żywności wysokiej jakości. Poprzez udział w targach podkarpaccy przetwórcy ,  rolnicy w tym ogrodnicy i sadownicy,   producenci żywności wysokiej jakości będą  mieli możliwość wspólnej promocji, budowania marki oraz dotarcia do szerszej grupy odbiorców.  Aby zwiększyć zasięg odziaływania targi będą odbywać się w trybie stacjonarnym oraz online za pomocą nośników tele-informatycznych. 
</t>
  </si>
  <si>
    <t xml:space="preserve">targi
</t>
  </si>
  <si>
    <t xml:space="preserve">liczba  wystawców
</t>
  </si>
  <si>
    <t xml:space="preserve">200
</t>
  </si>
  <si>
    <t xml:space="preserve">stoiska </t>
  </si>
  <si>
    <t xml:space="preserve">liczba uczestników  konferencji </t>
  </si>
  <si>
    <t xml:space="preserve">liczba pokazów </t>
  </si>
  <si>
    <t xml:space="preserve">Polski E - Bazar </t>
  </si>
  <si>
    <t xml:space="preserve">Celem operacja jest tworzenie  bezpośredniej sieci kontaktów pomiędzy przedstawicielami Polskiego E-Bazarku z różnych województw Polski a podkarpackimi rolnikami, wytwórcami żywności  oraz osobami i instytucjami oferującymi usługi na rzecz rolnictwa. Nawiązanie tych kontaktów może przyczynić się do rozszerzenie zbytu producentów lokalnych poza województwo podkarpackie. Ponadto celem jest również   popularyzacja proinnowacyjnych postaw w sferze rolnictwa i produkcji żywności, dotyczących m.in. skracania łańcuchów dostaw. </t>
  </si>
  <si>
    <t xml:space="preserve">Organizacja stoisk wystawienniczych podczas targów  polegała  będzie na zaprezentowaniu w sposób stacjonarny wybranych produktów  znajdujących się na  platformach  wojewódzkich E-Bazarków wytworzonych bezpośrednio w gospodarstwach rolnych.  Będzie to  bezpośredni kontakt producentów i konsumentów będących m. in. rolnikami prezentującymi swoje produkty na platformie, w wyniku czego możliwe będzie nawiązanie bezpośrednich, osobistych relacji,  kontaktów między rolnikami, przetwórcami żywności i konsumentami. Prezentacja stoisk wystawienniczych z regionalnymi produktami różnych województw będzie  promocją zdrowej żywności, która stanowi nieodzowny element promowania zdrowego stylu życia. Poprzez degustację produktów konsumenci będą mogli się przekonać o wysokiej jakości i walorach smakowych produktów regionalnych. Utworzone zostanie stoisko informacyjne w ramach którego pracownicy PODR udzielać będą porad związanych z działalnością E-Bazarku jako formy nawiązywania kontaktu pomiędzy podmiotami i zawiązania współpracy partnerskiej, zagadnieniami związanymi z produkcją wyrobów regionalnych, tradycyjnych , metodami sprzedaży w postaci sprzedaży bezpośredniej oraz RHD.  Podczas targów odbędzie się wiele spotkań, paneli tematycznych   i wywiadów podczas których nastąpi wymiana doświadczeń. 
Aby zwiększyć zasięg oddziaływania wydarzenia, które będą odbywały się podczas targów emitowane będą na telebimach oraz za pomocą nośników internetowych. 
Realizacja operacji  pozwoli na promocje sprzedaży bezpośredniej  na bazarach i targowiskach, które  umożliwiają swobodny, bezpośredni kontakt handlowca z klientem i bezpośrednie negocjowanie ceny. 
</t>
  </si>
  <si>
    <t xml:space="preserve">podmioty będące uczestnikami Polskiego E-Bazarku , reprezentujące innowacyjne rozwiązania w  branży rolniczej ( w tym : produktów lokalnych,  produktów tradycyjnych, rękodzieła, maszyn i sprzętu rolniczego,  roślin, )  rolnicy,  przedsiębiorcy, przedstawiciele instytucji naukowo-badawczych,  instytucji doradczych, osoby zainteresowane
</t>
  </si>
  <si>
    <t xml:space="preserve"> Lokalne Partnerstwo ds. wody (LPW) na Podkarpaciu</t>
  </si>
  <si>
    <t>Celem  operacji jest nawiązanie współpracy oraz tworzenie sieci kontaktów między lokalnym społeczeństwem a instytucjami i urzędami w zakresie gospodarki wodnej w zakresie  poprawy zarządzania gospodarką wodną na poziomie powiatów woj. podkarpackiego.</t>
  </si>
  <si>
    <t xml:space="preserve">Przedmiotem operacji jest organizowanie szkoleń, na terenie powiatów województwa podkarpackiego. Poruszana tematyka związana będzie z  racjonalnym gospodarowaniem wodą , przeciwdziałaniem  skutkom suszy i powodzi, kształtowaniem zasobów wodnych na terenach rolniczych województwa podkarpackiego , zasadami tworzenia  Lokalnych Partnerstw ds. Wody na podstawie pilotażowego projektu oraz utworzonych LPW  w roku ubiegłym , możliwościami wsparcia   finansowego na realizację zadań związanych z racjonalnym zagospodarowaniem wody.  Podczas dyskusji nastąpi wzajemne poznanie  zakresów działania i potrzeb związanych z gospodarowaniem wodą poszczególnych członków LPW, diagnoza sytuacji w zakresie zarządzania zasobami wody pod kątem potrzeb rolnictwa i mieszkańców obszarów wiejskich - analiza problemów oraz potencjalnych możliwości ich rozwiązania.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</si>
  <si>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</si>
  <si>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 kw</t>
  </si>
  <si>
    <t xml:space="preserve">Jednosta miary </t>
  </si>
  <si>
    <t>Nowatorskie podejście w żywieniu bydła mlecznego z uwzględnieniem alternatywnego źródła białka dla soi GMO</t>
  </si>
  <si>
    <t>Celem operacji jest prezentacja i wspieranie innowacji w hodowli bydła. Przedstawione  zostaną dobre praktyki, które rolnicy będą mogli wdrożyć w swoich gospodarstwach. Założeniem działania jest wspieranie polskiego rynku paszowego w poszukiwaniu alternatyw dla najdroższego składnika żywieniowego jakim jest białko wysokiej jakości. Problem dostępności białka jest jednym z ważniejszych wyzwań w całej Unii Europejskiej.  Państwa Członkowskie podejmują wiele różnorodnych działań mających na celu pozyskanie białka wysokiej jakości i  uzależnienia się od importowanej soi.</t>
  </si>
  <si>
    <t xml:space="preserve">W ramach operacji zostanie zorganizowana konferencja, która pozwoli zapoznać się rolnikom w tematyce innowacyjności  żywienia, co przyczyni się do zmniejszenia kosztów nakładów finansowych na żywienie i leczenie zwierząt oraz przyczyni się do stosowania takiego żywienia, które zmniejszy emisję azotu i metanu do środowiska. Przyniesie to wymierne korzyści dla producentów jaki i środowiska. </t>
  </si>
  <si>
    <t xml:space="preserve"> hodowcy bydła, rolnicy,  mieszkańcy obszarów wiejskich, przedstawiciele podmiotów świadczących usługi doradcze i inni przedstawiciele działający na rzecz rolnictwa, inne osoby zainteresowane tematem</t>
  </si>
  <si>
    <t>Podlaski Ośrodek Doradztwa Rolniczego w Szepietowie, Szepietowo Wawrzyńce 64, 18-210 Szepietowo</t>
  </si>
  <si>
    <t>liczba uczestników operacji</t>
  </si>
  <si>
    <t xml:space="preserve">Najciekawsza oferta agroturystyczna - konkurs na najlepszą kwaterę </t>
  </si>
  <si>
    <t xml:space="preserve">Celem operacji jest promocja innowacyjnego podejścia do agroturystyki w gospodarstwach agroturystycznych poprzez wprowadzanie nowych usług lub ulepszanie istniejących. Założeniem działania jest upowszechnianie wiedzy z zakresu przedsiębiorczości w postaci agroturystyki oraz propagowanie wypoczynku w gospodarstwach agroturystycznych, aktywizowanie do tworzenia sieci kontaktów pomiędzy rolnikami, podmiotami doradczymi, usługodawcami wprowadzającymi innowacje na obszarach wiejskich w ww. zakresie
</t>
  </si>
  <si>
    <t xml:space="preserve">W ramach operacji zostanie przeprowadzony konkurs i zostanie zorganizowana konferencja, które pozwolą na ułatwienie tworzenia sieci kontaktów między rolnikami, podmiotami doradczym i właścicielami gospodarstw agroturystycznych co pozwoli na promowanie i wdrażanie innowacyjnych rozwiązań.
</t>
  </si>
  <si>
    <t>właściciele gospodarstw agroturystycznych w woj. podlaskim, potencjalni turyści z województwa i kraju, mieszkańcy obszarów wiejskich,  przedstawiciele podmiotów świadczących usługi doradcze i inni przedstawiciele działający na rzecz rolnictwa</t>
  </si>
  <si>
    <t>50</t>
  </si>
  <si>
    <t>Podlaskie zagrody edukacyjne jako innowacyjna forma zdobywania wiedzy</t>
  </si>
  <si>
    <t xml:space="preserve">Celem operacji jest promocja innowacyjnej formy zdobywania wiedzy o wsi, produkcji rolnej i zasad wytwarzania żywności w zgodzie z naturą, przybliżanie dziedzictwa kulturowego wsi i podejmowanie prób ocalenia go przed zapomnieniem.
</t>
  </si>
  <si>
    <t>W ramach operacji zostanie wydana jedna publikacja w temacie upowszechniania wiedzy z zakresu przedsiębiorczości w tworzeniu i funkcjonowaniu zagród edukacyjnych. Publikacja zostanie wydana w wersji papierowej i elektronicznej, która zostanie zamieszczona na stronie internetowej Podlaskiego ODR oraz Sieci SIR.</t>
  </si>
  <si>
    <t>właściciele zagród edukacyjnych w woj. podlaskim, potencjalni turyści, mieszkańcy obszarów wiejskich i miejskich, przedstawiciele podmiotów świadczących usługi doradcze, inne osoby zainteresowanie tematem</t>
  </si>
  <si>
    <t>e-publikacja</t>
  </si>
  <si>
    <t>liczba e-publikacji</t>
  </si>
  <si>
    <t xml:space="preserve">Dobre praktyki stosowane w rolnictwie ekologicznym - konkurs na "Najlepsze gospodarstwo ekologiczne" </t>
  </si>
  <si>
    <t xml:space="preserve">Celem operacji jest promocja dobrych praktyk w rolnictwie ekologicznym oraz innowacyjnych rozwiązań stosowanych w ekologicznych gospodarstwach rolnych. Przedsięwzięcie posłuży identyfikacji i wdrażaniu proekologicznych rozwiązań w gospodarstwach rolnych oraz rozpowszechnianiu wiedzy o jakości żywności ekologicznej, a także promowane będą rozwiązania zmierzające zarówno do wzrostu sprzedaży produktów rolnictwa ekologicznego jak też mające na celu wprowadzenie rozwiązań innowacyjnych i przyjaznych środowisku. Operacja przyczyni się do zacieśnienia współpracy pomiędzy uczestnikami a światem nauki.         
           </t>
  </si>
  <si>
    <t xml:space="preserve"> W ramach operacji zostanie przeprowadzony konkurs oraz seminarium.  Podczas seminarium zaprezentowane zostaną przykłady dobrych praktyk w  gospodarstwach rolnych oraz możliwości rozwoju sektora rolnictwa ekologicznego w Polsce i woj. podlaskim.</t>
  </si>
  <si>
    <t>rolnicy, przedstawiciele doradztwa rolniczego, przedstawiciele nauki, mieszkańcy obszarów wiejskich oraz instytucje pracujące na rzecz rolnictwa ekologicznego</t>
  </si>
  <si>
    <t>liczba seminariów</t>
  </si>
  <si>
    <t>liczba uczestników seminarium</t>
  </si>
  <si>
    <t>Nowatorskie spojrzenie na kluczowe fazy rozwojowe rzepaku i pszenicy ozimej warunkujące opłacalność produkcji</t>
  </si>
  <si>
    <t>Celem operacji jest zwrócenie uwagi na właściwe podejście technologiczne, wśród podlaskich rolników, gwarantujące osiągnięcie zadowalających plonów, przy zachowaniu opłacalności produkcji.  Materiał filmowy skupiony zostanie na najważniejszych fazach rozwojowych roślin, w których to podjęcie właściwych decyzji technologicznych, decyduje o jakości i ilości zebranego plonu.</t>
  </si>
  <si>
    <t>Operacja zostanie zrealizowana poprzez produkcję krótkich filmów instruktażowych prezentujących fazy wzrostu pszenicy i rzepaku wraz z omówieniem kalendarza nawożenia oraz zabiegów agrotechnicznych. Filmy zostaną opublikowane na kanale YouTube Podlaskiego ODR oraz na profilu Podlaskiego ODR na Facebook- u</t>
  </si>
  <si>
    <t>rolnicy, mieszkańcy obszarów wiejskich, doradcy rolniczy, przedstawiciele podmiotów świadczących usługi doradcze, inne osoby zainteresowane tematem</t>
  </si>
  <si>
    <t>I - III</t>
  </si>
  <si>
    <t>łączna liczba odtworzeń</t>
  </si>
  <si>
    <t>Podlaskie Partnerstwa Wodne</t>
  </si>
  <si>
    <t xml:space="preserve">Celem operacji jest wsparcie współpracy oraz stworzenie sieci kontaktów między lokalnym społeczeństwem a instytucjami i urzędami, w zakresie gospodarki wodnej na obszarach wiejskich ze szczególnym uwzględnieniem rolnictwa. Istotne będzie wzajemne poznanie zakresów działania i potrzeb związanych z gospodarowaniem wodą członków LPW, diagnoza sytuacji w zakresie zarządzania zasobami wody pod kątem potrzeb rolnictwa i mieszkańców obszarów wiejskich powiatów województwa podlaskiego - analiza problemów oraz potencjalnych możliwości ich rozwiązania, upowszechnianie dobrych praktyk w zakresie gospodarki wodnej i oszczędnego gospodarowania nią w rolnictwie i na obszarach wiejskich. </t>
  </si>
  <si>
    <t xml:space="preserve">Przedmiotem operacji jest powołanie Lokalnych Partnerstw ds. Wody, obejmujących swym zasięgiem wszystkie powiaty województwa podlaskiego, w ramach operacji zostanie przeprowadzonych 20 spotkań  LPW na których zostanie omówiona sytuacja hydrologiczna terenu, wideokonferencja, wyjazd studyjny na którym zostaną przedstawione dobre praktyki z zakresu gospodarki wodnej  oraz zostaną opracowane wieloletnie plany wraz z listą inwestycji.  Wyjazd planowany jest do Doliny Biebrzy, która cechuje się największą w Polsce pojemnością retencyjną wynoszącą 500 mln m3 - porównywalną do pojemności największych w kraju zbiorników wodnych.  Teren posiada infrastrukturę melioracyjną osuszającą torfowiska. Ponadto na terenie występują sztucznie wyprostowane cieki wodne. Uczestnicy naocznie będą mogli zobaczyć negatywne i pozytywne skutki regulowania i odwadniania torfowisk. </t>
  </si>
  <si>
    <t xml:space="preserve"> Przedstawiciele instytucji samorządowych, spółek wodnych, izby rolniczej, lasów państwowych, wód polskich,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</si>
  <si>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łączna liczba uczestników spotkań</t>
  </si>
  <si>
    <t>wideokonferencja</t>
  </si>
  <si>
    <t>liczba wideokonferencji</t>
  </si>
  <si>
    <t>liczba uczestników wideokonferencji</t>
  </si>
  <si>
    <t>wieloletni plan z listą inwestycji</t>
  </si>
  <si>
    <t>liczba planów</t>
  </si>
  <si>
    <t>Pszczelarstwo kierunkiem przyszłości</t>
  </si>
  <si>
    <t xml:space="preserve">Celem operacji  jest poszukiwanie partnerów w  ramach działania „Współpraca” poprzez wspieranie  tworzeniae sieci kontaktów pomiędzy rolnikami , doradcami, przedstawicielami instytucji naukowych, przedstawicielami instytucji rolniczych i około rolniczych  (służbami)  wspierającymi wdrażanie innowacji na obszarach wiejskich w zakresie hodowli pszczół i prowadzenia gospodarki pasiecznej  oraz poznanie  doświadczeń przydatnych w tworzeniu i funkcjonowaniu Grup Operacyjnych.  Realizacja operacji przyczyni się również do podniesienia wiedzy  uczestników w odniesieniu do stosowanych w branży pszczelarskiej innowacyjnych rozwiązań.  </t>
  </si>
  <si>
    <t xml:space="preserve"> W ramach operacji planowana jest organizacja warsztatów praktycznych połączonych z częścią merytoryczną, które zostaną przeprowadzone przez doświadczonych pszczelarzy. Omówione zostaną tematy zakładania i prowadzenia pasieki oraz możliwości rozwoju pszczelarstwa w ramach działania Współpraca.</t>
  </si>
  <si>
    <t>Potencjalni członkowie GO, osoby zainteresowane działaniem Współpraca, przedstawiciele świata nauki, mieszkańcy obszarów wiejskich i osoby zainteresowane tematyką pszczelarstwa, oraz pszczelarze, przedstawiciele instytucji świadczących usługi doradcze</t>
  </si>
  <si>
    <t>łączna liczba uczestników operacji</t>
  </si>
  <si>
    <t>Podlaska Akademia Serowarska Edycja III</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</si>
  <si>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</si>
  <si>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 ramach operacji zostaną przeprowadzone warsztaty, gala serów, oraz wyjazd studyjny. Uczestnicy zapoznaja się z technologią wytwarzania sera w warunkach domowych bądź małej przetwórni, co umożliwi im podjęcie własnej działalności i podniesienia dochodów prowadzonych własnych gospodarstw.  Dzięki spotkaniom z rolnikami o podobnych zainteresowaniach będzie możliwość wymiany doświadczeń lub nawiązania współpracy. Zaplanowano wyjazd studyjny do Włoch, kraju, który słynie z wytwarzania serów różnego rodzaju, smaku, konsystencji i jest zarazem jednym z największych producentów na świecie.  Zdobytą wiedzę i umiejętności uczestnicy wyjazdu będą mogli wykorzystać na poziomie własnego gospodarstwa.</t>
  </si>
  <si>
    <t>liczba warszatów</t>
  </si>
  <si>
    <t>Mieszkańcy obszarów wiejskich zajmujący się  lub planujący produkcję serów</t>
  </si>
  <si>
    <t>łączna liczba uczestników warsztatów</t>
  </si>
  <si>
    <t>Gala Serów</t>
  </si>
  <si>
    <t>liczba gal</t>
  </si>
  <si>
    <t>liczba uczestników gali</t>
  </si>
  <si>
    <t>Innowacyjne przetwórstwo na małą skalę</t>
  </si>
  <si>
    <t>Celem operacji jest rozpowszechnianie wśród mieszkańców obszarów wiejskich województwa podlaskiego przetwórstwa surowców rolnych pochodzących z własnego gospodarstwa na małą skalę oraz promowanie krótkich łańcuchów dostaw. Działanie przyczyni się do  zapoznania uczestników z innowacjami w przetwórstwie na małą skalę oraz z tematami ściśle związanymi z przetwórstwem.</t>
  </si>
  <si>
    <t>Przedmiotem operacji będą warsztaty i wyjazd studyjny które pozwolą zapoznać się uczestnikom z formami przedsiębiorczości związanymi z produkcją żywności wysokiej jakości na niewielką skalę.</t>
  </si>
  <si>
    <t>Mieszkańcy obszarów wiejskich i osoby zainteresowane tematyką</t>
  </si>
  <si>
    <t>liczba uczestników warsztatów</t>
  </si>
  <si>
    <t>Podlaskie forum innowacji</t>
  </si>
  <si>
    <t xml:space="preserve">Celem operacji jest zaprezentowanie powstałych grup EPI w województwie podlaskim oraz wymiana doświadczeń z grupami zawiązujacymi się. Zaprezentowane zostaną dobre praktyki dotyczące wdrażania innowacji w produkcji roślinnej i zwierzęcej oraz w przetwórstwie, co wpłynie na kształtowanie postaw proinnowacyjnych oraz zwiększy wiedzę na ten temat wśród odbiorców operacji. </t>
  </si>
  <si>
    <t>W ramach operacji zostanie zorganizowana konferencja mająca na celu wymianę doświadczeń pomiędzy istniejącymi grupami EPI, a potencjalnymi beneficjentami działania Współpraca.</t>
  </si>
  <si>
    <t>Rolnicy, mieszkańcy obszarów wiejskich, członkowie i potencjalni członkowie GO, osoby zainteresowane działaniem Współpraca.</t>
  </si>
  <si>
    <t xml:space="preserve"> Innowacyjne formy przedsiębiorczości pozarolniczej- dobre przykłady</t>
  </si>
  <si>
    <t>Celem wyjazdu studyjnego jest zapoznanie jego uczestników z innowacyjnymi rozwiązaniami  wynikającymi z rodzaju prowadzonej działalności rolniczej o zróżnicowanych kierunkach związanych głównie z prowadzeniem małego przetwórstwa w gospodarstwach rolnych. Celem jest również wspieranie innowacji na obszarach wiejskich oraz poznanie ciekawych form przedsiębiorczości pozarolniczej na terenach województw: kujawsko pomorskiego oraz wielkopolskiego.</t>
  </si>
  <si>
    <t>W ramach operacji zostanie zorganizowany wyjazd studyjny do gospodarstw produkujących i sprzedających w ramach rolniczego handlu detalicznego przetwory z własnych produktów rolnych.</t>
  </si>
  <si>
    <t xml:space="preserve">Rolnicy, przetwórcy produktów rolnych, przedstawiciele podmiotów doradczych, mieszkańcy obszarów wiejskich oraz inne osoby zainteresowane tematyką. </t>
  </si>
  <si>
    <t>III/IV</t>
  </si>
  <si>
    <t>liczba uczestników  wyjazdu</t>
  </si>
  <si>
    <t xml:space="preserve"> Innowacje w uprawie, przetwórstwie i dystrybucji ziół w ramach krótkich łańcuchów dostaw</t>
  </si>
  <si>
    <t>Celem operacji  jest zaprezentowanie dobrych praktyk w zakresie wdrażania innowacyjnych rozwiązań w rolnictwie i na obszarach wiejskich w zakresie uprawy ziół jako alternatywnego źródła dochodu w gospodarstwie rolnym oraz wykorzystania ziół w żywieniu człowieka i hodowli zwierząt. Działanie przyczyni się do zapoznania uczestników z tematem upraw ziół oraz ich wykorzystania. Ponadto zaprezentowane będą dobre praktyki z zakresu wprowadzania na rynek produktów oferowanych przez rolników ze szczególnym uwzględnieniem możliwości sprzedaży oraz wzrostu znaczenia i upowszechnienie współpracy między rolnikami jako narzędzie poprawy konkurencyjności na obszarach wiejskich.</t>
  </si>
  <si>
    <t>W ramach operacji zostanie zorganizowany wyjazd studyjny na którym zostaną przedstawione dobre praktyki z zakresu uprawy i wykorzystania ziół. Wyjazd planowany jest do gospodarstwa agroturystycznego na terenie województwa podlaskiego  specjalizującego się w uprawie i przetwarzaniu ziół już od wielu lat. Właściciel oraz pracownicy gospodarstwa posiadają rozległą wiedzę i doświadczenie w tematyce zielarskiej.</t>
  </si>
  <si>
    <t>Rolnicy i mieszkańcy obszarów wiejskich, producenci oraz potencjalni producenci produktów zielarskich, oraz inne osoby zainteresowane tematem.</t>
  </si>
  <si>
    <t xml:space="preserve">II-III </t>
  </si>
  <si>
    <t>Kwiaty na rabaty</t>
  </si>
  <si>
    <t xml:space="preserve">Celem wydania publikacji jest informowanie i przybliżenie mieszkańcom wsi nowości i trendów ogrodniczych w uprawie i pielęgnacji kwitnących roślin ozdobnych, sposobach ich zastosowania w ogrodach terapeutycznych, pokazowych i przydomowych. Zaznajomienie osób zainteresowanych tematem ogrodoterapii.
</t>
  </si>
  <si>
    <t>W ramach operacji powstanie publikacja, która  wpłynie na upowszechnianie wiedzy z zakresu innowacyjnych metod uprawy i pielęgnacji roślin ozdobnych oraz posłuży edukacji w zakresie hortiterapii. Publikacja zostanie wydana w wersji papierowej i elektronicznej, która zostanie zamieszczona na stronie internetowej Podlaskiego ODR oraz Sieci SIR.</t>
  </si>
  <si>
    <t>Mieszkańcy obszarów wiejskich i miejskich, właściciele i domownicy gospodarstw agroturystycznych oraz inne osoby zainteresowane tematem.</t>
  </si>
  <si>
    <t xml:space="preserve"> Przedmiot  operacji</t>
  </si>
  <si>
    <t xml:space="preserve">Innowacje w uprawie, przetwórstwie i dystrybucji produktów ekologicznych z elementami agroleśnictwa  </t>
  </si>
  <si>
    <t xml:space="preserve">           Głównym celem operacji  jest pomoc w utworzeniu potencjalnej grupy operacyjnej, która działałaby w obszarze innowacyjnych metod stosowanych w przetwórstwie ekologicznym i rolnictwie. Operacja ma również na celu ułatwienie wymiany wiedzy oraz dobrych praktyk w zakresie wdrażania innowacji oraz zwiększenie aktywizacji środowiska w zakresie tworzenia sieci kontaktów w sektorze rolnictwa ekologicznego.  W trakcie realizacji operacji poprzez takie formy jak wykłady, warsztaty, dyskusje, konkurs zostaną podjęte między innymi zadania dotyczące  wspólnych inicjatyw na rzecz rozwoju rolnictwa ekologicznego.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t>
  </si>
  <si>
    <t>Przedmiotem operacji jest organizacja  wyjazdu studyjnego do gospodarstw rolnych na terenie województwa podlaskiego oraz mazowieckiego. Przedmiotem operacji jest także organizacja konkursu dla rolników ekologicznych, posiadających certyfikat, spełniających wymogi według regulaminu. Wyjazd studyjny oraz konkurs jest okazją, aby zachęcić rolników konwencjonalnych do przestawienia swojego gospodarstwa na metody ekologiczne. Udział w konkursie  jest dodatkowo dla rolnika wyróżnieniem i motywacją do dalszego rozwoju. Udział w wyjeździe studyjnym oraz w konkursie pozwoli uczestnikom na  poznanie się, nawiązanie współpracy oraz wymianę doświadczeń, co w przyszłości może skutkować utworzeniem grup operacyjnych w ramach działania „Współpraca".</t>
  </si>
  <si>
    <t xml:space="preserve"> 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</si>
  <si>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</si>
  <si>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liczba  konkursów</t>
  </si>
  <si>
    <t>Warsztaty wyjazdowe „Przetwórstwo produktów rolnych”</t>
  </si>
  <si>
    <t xml:space="preserve">Głównym celem operacji jest wspieranie małego przetwórstwa i integracja różnych grup odbiorców (rolników, przetwórców, przedsiębiorców, doradców, specjalistów, przedstawicieli jednostek naukowo-badawczych lub LGD). 
Operacja pozwoli na przekazanie wiedzy z zakresu innowacyjnych rozwiązań związanych z przetwórstwem i krótkimi łańcuchami dostaw, nowoczesnych, innowacyjnych urządzeń i procesów technologicznych w przetwórstwie żywności. 
Umożliwi to w przyszłości stworzenie grupy operacyjnej na potrzeby realizacji działania „Współpraca”. 
 Zapoznanie się z liniami technologicznymi i innowacyjnymi rozwiązaniami technologicznymi związanymi z małym przetwórstwem, promocją oraz formami sprzedaży produktów w ramach krótkich łańcuchów dostaw w województwie kujawsko-pomorskim i mazowieckim, w tym Centrum Praktycznego Szkolenia przy Centrum Doradztwa Rolniczego w Brwinowie Oddział w Radomiu, pozwoli na wdrożenie takich rozwiązań w województwie pomorskim oraz zachęci uczestników warsztatów wyjazdowych do współpracy w zakresie tworzenia grup operacyjnych EPI ukierunkowanych na realizację innowacyjnych projektów oraz podniesienie poziomu wiedzy i wymianę doświadczeń pomiędzy uczestnikami grupy docelowej.   
</t>
  </si>
  <si>
    <t>Przedmiotem operacji jest organizacja warsztatów wyjazdowych do Centrum Praktycznego Szkolenia przy Centrum Doradztwa Rolniczego w Brwinowie Oddział w Radomiu. Podczas warsztatów uczestnicy będą mogli zapoznać się z liniami technologicznymi i innowacyjnymi rozwiązaniami technologicznymi związanymi z małym przetwórstwem, promocją oraz formami sprzedaży produktów w ramach krótkich łańcuchów dostaw. Warsztaty wyjazdowe będą okazją do  poznania się, nawiązania współpracy oraz wymiany doświadczeń, które w przyszłości będą skutkowały utworzeniem grup operacyjnych w ramach działania „Współpraca".</t>
  </si>
  <si>
    <t>warsztaty wyjazdowe</t>
  </si>
  <si>
    <t>liczba warsztatów wyjazdowych</t>
  </si>
  <si>
    <t>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</si>
  <si>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</si>
  <si>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Pomorskie Partnerstwa ds. Wody - LPW 2022</t>
  </si>
  <si>
    <t xml:space="preserve">Celem operacji jest zainicjowanie współpracy oraz stworzenie sieci kontaktów miedzy lokalnym społeczeństwem a instytucjami i urzędami, w zakresie gospodarki wodnej na obszarach wiejskich województwa pomorskiego, ze szczególnym uwzględnieniem rolnictwa.  </t>
  </si>
  <si>
    <t>Przedmiotem operacji  jest organizacja spotkań połączonych z pokazami polowymi, które będą poświęcone zaprezentowaniu zabiegów agrotechnicznych służących poprawie sprawności wodnej  gleb, w różnych warunkach glebowo-klimatycznych występujących na terenie województwa pomorskiego. Spotkania obejmowały będą część wykładową, przeprowadzoną przez przedstawicieli nauki, specjalizujących się w zagadnieniach gospodarki wodą w rolnictwie oraz część praktyczną, podczas której odbędzie się pokaz pracy maszyn i narzędzi uprawowych. W ramach operacji zostanie także zaktualizowany raport pt. "Plan na rzecz gospodarki wodą w rolnictwie w województwie pomorskim". Zostanie on opublikowany na stronie internetowej PODR w Lubaniu. Operacja służyć będzie upowszechnianiu dobrych praktyk w rolnictwie oraz zacieśnieniu współpracy różnych podmiotów i powołaniu Lokalnego Partnerstwa ds. Wody  w każdym powiecie woj. pomorskiego</t>
  </si>
  <si>
    <t xml:space="preserve">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doradztwa rolniczego, przedsiębiorcy mający oddziaływanie na stan wód na danym terenie, inne podmioty zainteresowane tematem
</t>
  </si>
  <si>
    <t xml:space="preserve">Pomorski Ośrodek Doradztwa Rolniczego w Lubaniu, Lubań, ul. Tadeusza Maderskiego 3
83-422 Nowy Barkoczyn </t>
  </si>
  <si>
    <t>Pomorskie Forum Innowacji Rolniczych</t>
  </si>
  <si>
    <t>Celem operacji jest poszerzenie wiedzy i wymiana doświadczeń w zakresie innowacji w rolnictwie, upowszechnienie wiedzy dot. rolnictwa regeneratywnego, uprawy bezorkowej oraz innowacyjnych technologii produkcji rolniczej - rolnictwa 4.0. Organizacja konferencji połączonej z warsztatami, gdzie uczestnicy będą mogli zapoznać się i samodzielnie obsługiwać i testować urządzenia wykorzystywane w rolnictwie cyfrowym (The Internet of Things (IoT) ma również na celu wspieranie innowacji na obszarach wiejskich, a także tworzenie sieci kontaktów i współpracy, usprawniając transfer wiedzy między nauką, a praktyką. Podczas konferencji zostaną zaprezentowane przykłady projektów realizowanych w ramach działania „Współpraca” objętego PROW 2014-2020: projektów dotyczących Krótkich Łańcuchów Dostaw jak również Grup Operacyjnych realizujących projekty badawczo-rozwojowe. Dodatkowo „Forum Innowacji” będzie początkiem cyklicznego wydarzenia i okazją do  poznania się, nawiązania współpracy oraz wymiany doświadczeń, które w przyszłości będą skutkowały utworzeniem grup operacyjnych w ramach działania „Współpraca".</t>
  </si>
  <si>
    <t>Przedmiotem operacji jest organizacja  konferencji połączonej z warsztatami. Zostaną przybliżone zagadnienia z zakresu innowacji w rolnictwie, rolnictwa regeneratywnego, uprawy bezorkowej oraz innowacyjnych technologii produkcji rolniczej. Konferencja będzie okazją do  poznania się, nawiązania współpracy oraz wymiany doświadczeń, które w przyszłości będą skutkowały utworzeniem grup operacyjnych w ramach działania „Współpraca". Po konferencji zostanie opracowany materiał w postaci krótkiego filmu - relacji z konferencji, tak aby rozwiązania dotyczące regeneratywnego jak i cyfrowego rolnictwa dotarły do szerszej grupy odbiorców i zainspirowały do włączenia się do współpracy pozostałe osoby, które nie mogły brać udziału w konferencji. Film zostanie opublikowany na stronie internetowej PODR w Lubaniu oraz portalach społecznościowych (Facebook, YouTube)</t>
  </si>
  <si>
    <t>rolnicy, uczniowie i nauczyciele szkół rolniczych, przedstawiciele JST i instytucji związanych z rozwojem sektora rolno - spożywczego, przedstawiciele doradztwa rolniczego, przedstawiciele nauki, mieszkańcy obszarów wiejskich, inne podmioty zainteresowane tematyką</t>
  </si>
  <si>
    <t xml:space="preserve">film </t>
  </si>
  <si>
    <t>liczba odtworzeń</t>
  </si>
  <si>
    <t>Promowanie alternatywnych rozwiązań z zakresu przedsiębiorczości i krótkich łańcuchów dostaw żywności na przykładzie Landu Styria w Austrii</t>
  </si>
  <si>
    <t>Organizacja wyjazdu studyjnego do Styrii w Austrii ma na celu wspieranie  innowacji w rolnictwie oraz  produkcji żywności na obszarach wiejskich. Udział w przedsięwzięciu grupy docelowej ma za zadanie wspieranie organizacji krótkiego łańcucha dostaw żywności. Wyjazd  będzie miał na celu  przeszkolenie, aktywizację i poznanie dobrych praktyk przez doradców rolniczych, rolników, producentów rolnych zajmujących się produkcją żywności wysokiej jakości, przetwórstwem żywności, sprzedażą bezpośrednią, RHD lub osób planujących taką działalność oraz przedsiębiorców związanych z branżą rolniczą i okołoturystyczną, przedstawicielami instytucji samorządowych, LGD, Pomorskiej Izby Rolniczej</t>
  </si>
  <si>
    <t xml:space="preserve">Przedmiotem operacji jest organizacja wyjazdu studyjnego dla 25 uczestników do Styrii w Austrii. W ramach wyjazdu zostaną przeprowadzone wizyty i warsztaty szkoleniowe w styryjskich gospodarstwach i przedsiębiorstwach rolnych. Realizacja operacji pozwoli na przekazanie wiedzy uczestnikom z zakresu małej przedsiębiorczości na obszarach wiejskich,  zapozna grupę z wiedzą fachową oraz dobrymi praktykami w zakresie wdrażania innowacji w sektorze spożywczym na obszarach wiejskich. </t>
  </si>
  <si>
    <t>rolnicy, mieszkańcy obszarów wiejskich, przedsiębiorcy sektora rolno - spożywczego, przedstawiciele  instytucji samorządowych i działających na rzecz rolnictwa (przedstawiciel PIR lub LGD), przedstawiciele doradztwa rolniczego</t>
  </si>
  <si>
    <t>Networking w rolnictwie</t>
  </si>
  <si>
    <t xml:space="preserve">Celem operacji jest zainicjowanie wymiany wiedzy i doświadczeń, identyfikacja bieżących problemów oraz możliwości ich rozwiązania pomiędzy uczestnikami imprez targowych, którymi będą przedstawiciele różnych środowisk (rolnicy, doradcy, hodowcy, przedsiębiorcy, przedstawiciele jednostek samorządowych i naukowych). </t>
  </si>
  <si>
    <t>Przedmiotem operacji jest organizacji stoisk promujących innowacyjne i nowatorskie rozwiązania w rolnictwie i na obszarach wiejskich, w ramach 3 imprez targowych o charakterze rolniczo-wystawienniczym w województwie pomorskim.</t>
  </si>
  <si>
    <t>wystawy na targach rolniczych</t>
  </si>
  <si>
    <t>liczba wystaw</t>
  </si>
  <si>
    <t>rolnicy, przedstawiciele doradztwa rolniczego, jednostki naukowe, przedsiębiorcy sektora rolno-spożywczego, mieszkańcy obszarów wiejskich, inne podmioty zainteresowane tematem</t>
  </si>
  <si>
    <t xml:space="preserve">Pomorski Rolnik Szuka Innowacji </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</si>
  <si>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t>
  </si>
  <si>
    <t>Przedmiotem operacji będzie nagranie i emisja cyklu filmów edukacyjnych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 Filmy będą publikowane na stronie internetowej PODR w Lubaniu oraz portalach społecznościowych (Facebook, YouTube)</t>
  </si>
  <si>
    <t>film edukacyjny</t>
  </si>
  <si>
    <t>cykl filmów</t>
  </si>
  <si>
    <t>rolnicy, przedstawiciele doradztwa rolniczego, jednostki naukowe, przedsiębiorcy sektora rolno-spożywczego, inne  podmioty zainteresowane tematem</t>
  </si>
  <si>
    <t>Nauka dla rolnictwa</t>
  </si>
  <si>
    <t xml:space="preserve">Celem operacji jest zaprezentowanie najnowszych zagadnień w zakresie produkcji zwierzęcej, dzięki którym innowacje wprowadzane w pomorskich gospodarstwach będą bardziej dostępne i zróżnicowane.                                                               </t>
  </si>
  <si>
    <t>Przedmiotem operacji jest przygotowanie broszury z zakresu produkcji zwierzęcej dla pomorskich rolników. Tematyka zgodna z najnowszą wiedzą  najlepszych uczelni rolniczych oraz potrzebami sektora rolnego. Broszura zostanie wydrukowana i rozdystrybuowana w trakcie targów rolniczych, szkoleń, konferencji i innych spotkań organizowanych przez PODR w Lubaniu. Broszura wydana zostanie również w wersji elektronicznej oraz  opublikowana na stronie internetowej PODR w Lubaniu oraz na stronie internetowej Sieci SIR.</t>
  </si>
  <si>
    <t>rolnicy, przedstawiciele doradztwa rolniczego, jednostki naukowe, przedsiębiorcy sektora rolno-spożywczego, mieszkańcy obszarów wiejskich, inne  podmioty zainteresowane tematem</t>
  </si>
  <si>
    <t>Lokalne Partnerstwa ds. Wody w województwie śląskim</t>
  </si>
  <si>
    <t>Celem operacji jest  utrzymanie sieci efektywnej współpracy pomiędzy wszystkimi kluczowymi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Priorytetowym zadaniem jest również sieciowanie osób, podmiotów, instytucji itp. na rzecz rozwoju LPW i realizowanych przez nie przedsięwzięć. Celem LPW jest  inicjowanie lokalnych działań w zakresie gospodarki wodnej.</t>
  </si>
  <si>
    <t xml:space="preserve">Przedmiotem operacji będą spotkania stacjonarne, spotkania on-line, konferencja on-line i raport hydrologiczny. Takie formy realizacji operacji zostały w województwie śląskim wypraktykowane w przeciągu 2 lat istnienia Lokalnych Partnerstw ds.. Wody i doskonale wpisują się w realizowane cele projektu. Spotkania stacjonarne i on -line umożliwiają analizę problemów i potencjalnych możliwości ich rozwiązywania, sieciowanie partnerów i komunikację na szczeblu lokalnym. Dzięki temu dochodzi do inicjowania działań w poszczególnych powiatach województwa śląskiego. Webinarium daje możliwość omówienia przedsięwzięcia na szczeblu wojewódzkim - podsumowuje, a zarazem wyznacza nowe kierunki działania LPW. Broszura będzie utrwaloną pisemną formą realizowanego przedsięwzięcia, będzie również dostępna w wersji elektronicznej i udostępniona na stronie internetowej Śląskiego Ośrodka Doradztwa Rolniczego w Częstochowie oraz profilu FB ŚODR, a także na stronie internetowej Sieci SIR. </t>
  </si>
  <si>
    <t>spotkania stacjonarne</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</si>
  <si>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</si>
  <si>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Śląski Ośrodek Doradztwa Rolniczego w Częstochowie, 42-200 Częstochowa, ul. Wyszyńskiego 70/126</t>
  </si>
  <si>
    <t>liczba uczestników (łączna)</t>
  </si>
  <si>
    <t>spotkania on-line</t>
  </si>
  <si>
    <t>konferencja on-line</t>
  </si>
  <si>
    <t>Innowacyjne technologie w produkcji mleczarskiej</t>
  </si>
  <si>
    <t xml:space="preserve">Celem operacji jest praktyczne przeszkolenie producentów z województwa śląskiego zajmujących się przetwórstwem mleka oraz osób zainteresowanych taką działalnością w zakresie nowoczesnego przetwórstwa mleczarskiego. Transfer wiedzy w zakresie nowoczesnych technologii produkcji mleczarskiej pozwoli na unowocześnienie lokalnych przetwórni oraz wprowadzi nowy asortyment do produkcji w postaci serów, jogurtów itd., nową organizację pracy i nowoczesne metody marketingu. Inicjatywa przekaże wiedzę na temat możliwości skrócenia łańcucha żywnościowego, co z punktu widzenia lokalnych producentów w województwie śląskim przynieść może pozytywne skutki  w postaci poprawy rentowności gospodarstw. Udział w warsztatach wzbogaci uczestników w wiedzę na temat wykorzystania marketingu internetowego oraz zapozna z systemami jakości żywności i ich znaczeniem w produkcji mleczarskiej. Realizacja operacji to poznanie innowacyjnych rozwiązań w zakresie przetwórstwa mleka. </t>
  </si>
  <si>
    <t xml:space="preserve">Przedmiotem  operacji będą warsztaty, które w sposób praktyczny przeszkolą producentów województwa śląskiego w zakresie nowoczesnego przetwórstwa mleczarskiego. Przeszkolenie zainteresowanych w najlepszy sposób podniesie ich kompetencje w zakresie nowoczesnych technologii, innowacyjnego asortymentu mleczarskiego, marketingu, organizacji pracy i systemów jakości żywności. </t>
  </si>
  <si>
    <t xml:space="preserve">warsztaty </t>
  </si>
  <si>
    <t>producenci, mieszkańcy obszarów wiejskich, przedstawiciele doradztwa i inne osoby zainteresowane wdrażaniem innowacji w rolnictwie</t>
  </si>
  <si>
    <t xml:space="preserve">Prezentacja nowych trendów i innowacji ekologicznych na międzynarodowych targach BIOFACH </t>
  </si>
  <si>
    <t xml:space="preserve">Celem operacji pn. „Prezentacja nowych trendów i innowacji ekologicznych na międzynarodowych targach Biofach” jest poszukiwanie nowych kierunków produkcji żywności wysokiej jakości oraz upowszechnianie innowacji ekologicznych. Prezentacja nowych międzynarodowych trendów ekologicznych wpłynie na usprawnienie ekologicznego systemu produkcji oraz zwiększy konkurencyjność rolnictwa ekologicznego. Wizyta zarówno na targach, jak i  w niemieckich gospodarstwach ekologicznych przyczyni się do wymiany wiedzy i doświadczeń pomiędzy podmiotami uczestniczącymi w rozwoju obszarów wiejskich oraz rolnikami, a także wpłynie na rozwiązanie wielu problemów i pozwoli na nawiązanie nowych kontaktów. 
</t>
  </si>
  <si>
    <t>Przedmiotem operacji jest wyjazd studyjny na międzynarodowe targi BIOFACH. Udział w wyjeździe  grupy osób zajmujących się rolnictwem ekologicznym, pozwoli w najlepszy sposób zapoznać się z innowacyjnymi kierunkami produkcji żywności wysokiej jakości, nowymi trendami w produkcji ekologicznej.  Przykłady dobrych niemieckich praktyk pozwolą na implementację analogicznych lub podobnych na terenie województwa śląskiego.</t>
  </si>
  <si>
    <t>rolnicy ekologiczni, rolnicy konwencjonalni, osoby zainteresowane taką działalnością, przetwórcy, przedstawiciele doradztwa i inne osoby zainteresowane wdrażaniem innowacji w rolnictwie</t>
  </si>
  <si>
    <t>"Droga do innowacji" - przykład dobrych praktyce grup operacyjnych EIP we Francji</t>
  </si>
  <si>
    <t>Operacja ma na celu zapoznanie jej uczestników z innowacjami wdrażanymi w rolnictwie na terenie Francji przez działające tam Grupy Operacyjne EPI oraz zapoznanie z francuskim systemem wspierania innowacji w rolnictwie w ramach EIP AGRI. Operacja pozwoli na nawiązanie międzynarodowych kontaktów.</t>
  </si>
  <si>
    <t>Przedmiotem operacji jest organizacja wyjazdu studyjnego do Francji. Dzięki zapoznaniu się z przykładem francuskich Grup Operacyjnych uczestnicy zostaną zachęceni do podejmowania  inicjatyw w zakresie działania Współpraca na terenie województwa śląskiego. Ważnym aspektem jest uczestnictwo w grupie docelowej interesariuszy z różnorakich instytucji działających na rzecz rozwoju obszarów wiejskich i rolników zajmujących się zróżnicowaną produkcją. Ma to szczególne znaczenie w działaniu Współpraca i tworzeniu Grup Operacyjnych EPI, pozwala powiem na uzmysłowienie szerokiego spektrum innowacji na jakie pozwala to działanie.  Wyjazd umożliwi nawiązanie kontaktów międzynarodowych.</t>
  </si>
  <si>
    <t>rolnicy, mieszkańcy terenów wiejskich województwa śląskiego, przedstawiciele doradztwa, przedstawiciele świata nauki, pracownicy ARiMR, pracownicy CDR i inne osoby zainteresowane wdrażaniem innowacji w rolnictwie</t>
  </si>
  <si>
    <t xml:space="preserve">Grupy Tematyczne województwa śląskiego </t>
  </si>
  <si>
    <t xml:space="preserve">Operacja ma na celu stworzenie Grup Tematycznych na terenie województwa śląskiego w zakresie zróżnicowanych obszarów tematycznych  m.in.. rozwoju przetwórstwa rolno-spożywczego, produkcji roślinnej, zwierzęcej itp. Dzięki współpracy pomiędzy brokerem innowacji, terenowymi doradcami rolniczymi, rolnikami, hodowcami oraz przedstawicielami świata nauki i jednostek samorządowych, dojdzie do wymiany wiedzy i doświadczeń, identyfikacji bieżących problemów oraz poszukiwań  możliwości ich rozwiązania. Tematyka wokół powstałych zespołów ściśle odpowiada na potrzeby i charakter województwa śląskiego. Zainicjonowane grupy tematyczne będą podwaliną dla tworzących się potencjalnych Grup Operacyjnych. </t>
  </si>
  <si>
    <t>Przedmiotem operacji będą spotkania informacyjno-szkoleniowe, konferencja i  wyjazdy studyjne krajowe. W związku z tworzeniem wielu grup tematycznych w województwie śląskim poszczególne spotkania informacyjno-szkoleniowe i kierunek obranych wyjazdów studyjnych krajowych będzie nierozerwalnie skorelowany z tematyką jaką dana grupa tematyczna będzie się zajmowała np. podjęty temat przetwórstwa rolno-spożywczego  będzie obejmował spotkania informacyjno-szkoleniowe w tym zakresie i wyjazd studyjny do nowoczesnych zakładów przetwórczych. Taka forma realizacji operacji w najlepszy sposób pozwoli  interesariuszom na identyfikację bieżących problemów oraz poszukiwanie możliwości ich rozwiązań. Zawiązana współpraca, sieciowanie i wymiana wiedzy powstałych grup tematycznych będą podwaliną dla tworzących się potencjalnych Grup Operacyjnych. W ramach zawiązanych Grup Tematycznych nastąpi prezentacja na temat tworzenia Grup Operacyjnych oraz zasad działania „Współpraca”.</t>
  </si>
  <si>
    <t>spotkania informacyjno-szkoleniowe</t>
  </si>
  <si>
    <t>liczba spotkań informacyjno-szkoleniowych</t>
  </si>
  <si>
    <t>Rolnicy, producenci rolni, hodowcy, mieszkańcy obszarów wiejskich, właściciele gospodarstw agroturystycznych, przedstawiciele jednostek naukowych i samorządowych, przedstawiciele doradztwa rolniczego i inne osoby zainteresowane wdrażaniem innowacji w rolnictwie i na obszarach wiejskich</t>
  </si>
  <si>
    <t>liczba uczestników spotkań (łączna)</t>
  </si>
  <si>
    <t xml:space="preserve">liczba wyjazdów studyjnych </t>
  </si>
  <si>
    <t>liczba uczestników wyjazdów studyjnych (łączna)</t>
  </si>
  <si>
    <t xml:space="preserve">osoba </t>
  </si>
  <si>
    <t>Innowacyjne metody przetwórstwa produktów roślinnych i zwierzęcych w małych gospodarstwach włoskich</t>
  </si>
  <si>
    <t xml:space="preserve">Realizacja operacji zakłada prezentację i upowszechnianie zagranicznych przykładów nowatorskich rozwiązań w przetwórstwie produktów roślinnych i zwierzęcych w małych gospodarstwach. Dzięki wizytom studyjnym we włoskich gospodarstwach zajmujących się małym przetwórstwem i krótkimi formami sprzedaży dojdzie do transferu wiedzy. Dobre praktyki i kontakty zainicjują powstanie partnerstw i wypracują wzajemne zaufanie, które pozwolą na podejmowanie inicjatyw, w tym m.in. realizację projektów innowacyjnych w ramach działania "Współpraca". </t>
  </si>
  <si>
    <t>Przedmiotem operacji będzie organizacja wyjazdu studyjnego. Przykłady dobrych włoskich praktyk pozwolą na wymianę wiedzy w zakresie nowoczesnych form przetwórstwa w obrębie produkcji roślinnej i zwierzęcej. Sieciowanie, nawiązane kontakty i nowo zdobyta wiedza zainspirują uczestników do podejmowania działań do podejmowania inicjatyw w zakresie tworzenia Grup Operacyjnych EPI w ramach działania Współpraca.  Wyjazd umożliwi nawiązanie kontaktów międzynarodowych.</t>
  </si>
  <si>
    <t>Rolnicy, producenci rolni, przetwórcy, mieszkańcy obszarów wiejskich, przedstawiciele jednostek naukowych, przedstawiciele doradztwa rolniczego i inne osoby zainteresowane wdrażaniem innowacji w rolnictwie</t>
  </si>
  <si>
    <t>Wyzwania w produkcji roślinnej w aspekcie Europejskiego Zielonego Ładu</t>
  </si>
  <si>
    <t xml:space="preserve">Celem operacji jest ułatwianie transferu wiedzy i innowacji w rolnictwie w zakresie produkcji roślinnej w odniesieniu do Europejskiego Zielonego Ładu. Przedmiotem operacji jest nagranie  filmu informacyjno-szkoleniowego obejmującego tematykę dotyczącą  produkcji roślinnej. Film uzupełni wiedzę i będzie dobrą formą przekazania dobrych praktyk w zakresie nowoczesnych rozwiązań, które mogą zostać zaimplementowane w gospodarstwach rolnych w zakresie uprawy roślin. Film będzie bazą do wymiany doświadczeń pomiędzy zainteresowanymi rolnikami, przybliży zagadnienia związane z Siecią na rzecz innowacji w rolnictwie i na obszarach wiejskich oraz możliwościami uzyskania wsparcia w ramach działania "Współpraca". Celem filmu będzie wprowadzenie w zagadnienia tworzenia Grup Operacyjnych oraz działania zasad "Współpraca" </t>
  </si>
  <si>
    <t>Przedmiotem operacji jest realizacja  filmu informacyjno-szkoleniowego dotyczącego produkcji roślinnej w odniesieniu do Europejskiego Zielonego Ładu. Będzie bazą do wymiany doświadczeń pomiędzy zainteresowanymi rolnikami, przybliży zagadnienia związane z Siecią na rzecz innowacji w rolnictwie i na obszarach wiejskich oraz możliwościami uzyskania wsparcia w ramach działania "Współpraca". Film będzie doskonałą bazą informacji przed kolejnym naborem na projekty w ramach działania Współpraca. Film będzie udostępniony na stronie internetowej i profilu FB Śląskiego Ośrodka Doradztwa Rolniczego w Częstochowie oraz w serwisie YouTube.</t>
  </si>
  <si>
    <t>rolnicy, mieszkańcy obszarów wiejskich, przedstawiciele doradztwa, uczniowie i studenci szkół rolniczych, przedstawiciele jednostek naukowo-badawczych i inne osoby zainteresowane wdrażaniem innowacji w rolnictwie</t>
  </si>
  <si>
    <t>Innowacje winiarskie w Gruzji</t>
  </si>
  <si>
    <t xml:space="preserve">Celem operacji jest zapoznanie uczestników z innowacyjnymi rozwiązaniami w zakresie uprawy winorośli i produkcji win w Gruzji. Dzięki transferowi wiedzy, realizowane przedsięwzięcie pozwoli na podejmowanie inicjatyw w zakresie realizacji innowacyjnych projektów w ramach działania "Współpraca". Uczestnicy zdobędą wiedzę nt. nowoczesnych rozwiązań w uprawie winorośli oraz technologicznych, które są wykorzystywane w produkcji win. Nawiązane kontakty, nie tylko międzynarodowe, pozwolą znaleźć odpowiedzi na pojawiające się pytania i trudności w produkcji winiarskiej. Operacja ma na celu zapoznanie uczestników z wiedzą prezentowaną przez przedstawicieli firm i gospodarstw, naukowców i specjalistów w dziedzinie uprawy i przerobu winogron w wizytowanych gospodarstwach oraz nawiązania kontaktów, które są kluczowe w tworzeniu Grup Operacyjnych. </t>
  </si>
  <si>
    <t>Przedmiotem operacji będzie wyjazd studyjny. Przykłady dobrych praktyk gruzińskich winnicach będą źródłem innowacyjnych pomysłów i nowoczesnych technologii w produkcji win dla uczestników. Wiedza i kontakty pozwolą na podejmowanie inicjatyw w zakresie realizacji innowacyjnych projektów w ramach działania "Współpraca". Wyjazd umożliwi nawiązanie kontaktów międzynarodowych.</t>
  </si>
  <si>
    <t>winiarze, rolnicy, mieszkańcy obszarów wiejskich, przedstawiciele doradztwa, jednostek naukowo-badawczych i inne osoby zainteresowane wdrażaniem innowacji w rolnictwie</t>
  </si>
  <si>
    <t>Celem operacji jest  utrzymanie sieci efektywnej współpracy pomiędzy wszystkimi kluczowymi partnerami  oraz sieciowanie osób, podmiotów, instytucji itp. na rzecz rozwoju LPW i realizowanych przez nie przedsięwzięć.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Celem LPW jest  inicjowanie lokalnych działań w zakresie gospodarki wodnej.</t>
  </si>
  <si>
    <t>Przedmiotem operacji będą spotkania stacjonarne i spotkania on-line.To kontynuacja realizacji operacji  w województwie śląskim. Spotkania stacjonarne i on -line umożliwiają analizę problemów i potencjalnych możliwości ich rozwiązywania, sieciowania partnerów i komunikację na szczeblu lokalny. Celem LPW jest inicjowanie lokalnych działań w zakresie gospodarki wodnej, które mogą być wdrożone do realizacji.</t>
  </si>
  <si>
    <t>Innowacyjne rozwiązania technologiczne i bioasekuracja w chowie i hodowli świń szansą podniesienia konkurencyjności gospodarstw rolnych w dobie kryzysu i zagrożeń ASF</t>
  </si>
  <si>
    <t xml:space="preserve">Celem operacji jest podniesienie wiedzy uczestników w zakresie  innowacyjnych metod chowu i hodowli trzody chlewnej oraz bioasekuracji. Szczególna uwaga będzie zwrócona na ograniczenie występowania infekcji w stadach m.in ASF,  a także stymulowanie współpracy w tym obszarze. Poruszana będzie również  tematyka współpracy rolników z naukowcami a także działanie „Współpraca”. Przedmiotem operacji jest organizacja konferencji oraz wyjazdu studyjnego w celu poznania innowacyjnych rozwiązań w chowie i hodowli świń, najnowszych metod bioasekuracji i stosownych przepisów w tym zakresie. </t>
  </si>
  <si>
    <t xml:space="preserve">Przedmiotem operacji będzie konferencja i wyjazd studyjny. Uczestnicy na przykładzie dobrych praktyk zapoznają się z nowoczesnymi rozwiązaniami w chowie i hodowli trzody chlewnej. Konferencja będzie źródłem transferu wiedzy nt. działania Współpraca, innowacyjnych rozwiązaniach w utrzymywaniu trzody chlewnej, dobrostanu oraz bioasekuracji. Nawiązane kontakty i zdobyta wiedza pomogą w podejmowaniu inicjatyw w ramach tworzenia Grup Operacyjnych EPI. </t>
  </si>
  <si>
    <t>hodowcy trzody chlewnej, rolnicy, przedstawiciele jednostek doradczych, przedstawiciele naukowo-badawczy oraz wszyscy zainteresowani wdrażaniem innowacji w rolnictwie</t>
  </si>
  <si>
    <t xml:space="preserve">liczna uczestników </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</si>
  <si>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</si>
  <si>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t>
  </si>
  <si>
    <t xml:space="preserve">Przedmiotem operacji jest organizacja dwóch konferencji dla 100 osób, które umożliwią nawiązanie kontaktów między producentami ziemniaków, wymianę doświadczeń i zapoznanie się z Programem dla Polskiego Ziemianka w kontekście lokalnej produkcji. </t>
  </si>
  <si>
    <t xml:space="preserve">
rolnicy/producenci ziemniaków 
z woj. świętokrzyskiego, przedstawiciele jednostek doradztwa rolniczego, jednostek i instytutów badawczych oraz instytucji, firm prywatnych i innych podmiotów związanych z branżą ziemniaka, osoby zainteresowane tematem   
</t>
  </si>
  <si>
    <t>ŚODR Modliszewice, Modliszewice, 
ul. Piotrkowska 30, 
26-200 Końskie</t>
  </si>
  <si>
    <t>"Gospodarstwa demonstracyjne jako efektywny instrument transferu innowacji w rolnictwie"</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</si>
  <si>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t>
  </si>
  <si>
    <t xml:space="preserve">Przedmiotem operacji jest organizacja dwudniowego krajowego wyjazdu studyjnego dla 30 osób do funkcjonujących gospodarstw demonstracyjnych, które odniosły sukces, i które będą inspiracją do rozwoju sieci takich gospodarstw w województwie świętokrzyskim. Wyjazd studyjny uzupełniony będzie blokiem wykładowym zawierającym najważniejsze informacje merytoryczne dotyczące zakładania, funkcjonowania i finansowania gospodarstw demonstracyjnych, a także ich sieciowania na poziomie krajowym. </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</si>
  <si>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</si>
  <si>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"Postęp hodowlany w produkcji zwierzęcej 
i roślinnej motorem nowoczesnego rolnictwa”</t>
  </si>
  <si>
    <t>Celem operacji jest transfer wiedzy – innowacyjnych rozwiązań techniczno-organizacyjnych i technologicznych w produkcji rolniczej i pokazanie roli postępu hodowlanego (roślinnego, zwierzęcego), jako ważnych aspektów nowoczesnego i zrównoważonego rolnictwa.</t>
  </si>
  <si>
    <t>Przedmiotem operacji jest organizacja konferencji dla 50 osób, która zapewni transfer najnowszej wiedzy teoretycznej z przedmiotowej tematyki operacji; pokazu uprawy uproszczonej gleby (jako technologicznej i ekonomicznej alternatywy dla uprawy tradycyjnej) oraz pokazu bioróżnorodności gatunków i odmian roślin na polu doświadczalnym ŚODR Modliszewice, które stanowić będą upowszechnienie postępu hodowlanego i technologicznego w produkcji roślinnej; świętokrzyskiej wystawy zwierząt hodowlanych, która umożliwi zaprezentowanie roli postępu hodowlanego/genetycznego/biologicznego w chowie była, jako jednego z ważniejszych czynników wpływających na efektywność produkcji oraz konkursu dla hodowców, który poprzez ocenę wartości hodowlanej krów i wyłonienie najlepszych okazów stanowić będą formę uhonorowania najlepszych lokalnych hodowców.</t>
  </si>
  <si>
    <t xml:space="preserve">rolnicy z województwa świętokrzyskiego prowadzący produkcję roślinną lub zwierzęcą,  specjaliści branżowi z jednostek doradztwa rolniczego, przedstawiciele instytutów badawczych i jednostek naukowych, związków hodowców bydła i trzody chlewnej, osoby zainteresowane tematem </t>
  </si>
  <si>
    <t>150</t>
  </si>
  <si>
    <t>wystawa zwierząt hodowlanych</t>
  </si>
  <si>
    <t>liczba hodowców</t>
  </si>
  <si>
    <t>„Innowacje rozwiązania 
w hodowli bydła mięsnego”</t>
  </si>
  <si>
    <t>Operacja ma na celu transfer wiedzy nt. innowacyjnych rozwiązań technologicznych w produkcji bydła mięsnego, wdrażania postępu hodowlanego i selekcji genetycznej, uzyskiwania wysokiej jakości mięsa wołowego oraz rozwoju i organizacji rynku zbytu.</t>
  </si>
  <si>
    <t xml:space="preserve">Przedmiotem operacji jest organizacja jednodniowej konferencji 
dla 50 osób, która zapewni transfer wiedzy teoretycznej z przedmiotowej tematyki operacji oraz zagranicznego wyjazdu studyjnego dla 35 osób do Francji na targi hodowlane Sommet de l'Elevage wraz z wizytami w gospodarstwach hodujących bydło mięsne, które dostarczą praktycznych przykładów z zakresu nowoczesnej hodowli oraz pozwolą na międzynarodową wymianę wiedzy i doświadczeń. </t>
  </si>
  <si>
    <t xml:space="preserve">hodowcy bydła mięsnego z województwa świętokrzyskiego, specjaliści branżowi z jednostek doradztwa rolniczego, przedstawiciele instytutów badawczych i jednostek naukowych, związków hodowców bydła, osoby zainteresowane tematem </t>
  </si>
  <si>
    <t>35</t>
  </si>
  <si>
    <t>„Zrzeszanie rolników sposobem podnoszenia konkurencyjności produkcji rolniczej”</t>
  </si>
  <si>
    <t>Głównym celem operacji jest przekazanie najnowszej wiedzy merytorycznej i zaprezentowanie dobrych praktyk z zakresu zrzeszania się rolników oraz sieciowanie kontaktów między rolnikami/podmiotami zainteresowaniami nawiązaniem wzajemnej współpracy.</t>
  </si>
  <si>
    <t>Przedmiotem operacji jest organizacja trzydniowego krajowego wyjazdu studyjnego dla 25 osób do podmiotów rolniczych, które są dobrym przykładem współpracy ich członków/rolników i dzięki wdrażaniu najnowszych rozwiązań odniosły sukces, dzięki czemu zapewniony zostanie transfer wiedzy praktycznej i teoretycznej.</t>
  </si>
  <si>
    <t xml:space="preserve">rolnicy, przedsiębiorcy z branży rolnej, przetwórczej, spożywczej z woj. świętokrzyskiego, przedstawiciele  jednostek doradztwa rolniczego, grup producenckich, jednostek naukowych, uczelni rolniczych, instytutów badawczych, osoby zainteresowane tematem  </t>
  </si>
  <si>
    <t>25</t>
  </si>
  <si>
    <t>"Innowacyjne rozwiązania oraz dobre praktyki 
w zakresie systemów jakości żywności”</t>
  </si>
  <si>
    <t>Celem operacji jest upowszechnienie dobrych praktyk 
w zakresie innowacyjnych technik i technologii produkcji oraz przetwórstwa żywności wysokiej jakości w ramach istniejących systemów jakości żywności, a także jej sprzedaży przy wykorzystaniu strategii krótkich łańcuchów dostaw.</t>
  </si>
  <si>
    <t>Przedmiotem operacji jest zorganizowanie konkursu na „Najlepsze gospodarstwo ekologiczne” 2022 na etapie wojewódzkim, który stanowić będzie formę popularyzacji rolnictwa ekologicznego 
oraz uhonorowanie i pokazanie wzorcowych praktyk w tym zakresie; stoiska wystawienniczego na Targach Eco-Style 2022, którego uczestnikami będą świętokrzyscy producenci wysokiej jakości żywności ekologicznej, i które umożliwi rozwój współpracy lokalnych producentów poprzez ukazanie nowych możliwości dystrybucyjnych i marketingowych oraz zagranicznego wyjazdu studyjnego do Włoch dla 25 osób, który pozwoli na międzynarodowy transfer doświadczeń i wiedzy nt. stosowanych z sukcesem rozwiązań z zakresu systemów jakości żywności, w tym rolnictwa ekologicznego.</t>
  </si>
  <si>
    <t xml:space="preserve">rolnicy indywidualni z sektora ekologicznego, przedstawiciele jednostek doradczych, podmiotów certyfikujących rolnictwo ekologiczne/prowadzące i wdrażające systemy jakości, przedstawiciele jednostek naukowych/uczelni rolniczych/instytutów badawczych, firmy wspierające rozwój produkcji ekologicznej, osoby zainteresowane tematem   </t>
  </si>
  <si>
    <t xml:space="preserve">stoisko wystawiennicze </t>
  </si>
  <si>
    <t>liczba podmiotów na stoisku</t>
  </si>
  <si>
    <t>„Upowszechnianie wiedzy z zakresu racjonalnej gospodarki wodnej na obszarach wiejskich 
w ramach tworzenia Lokalnych Partnerstw ds. Wody (LPW) w województwie świętokrzyskim”</t>
  </si>
  <si>
    <t>Celem operacji jest upowszechnienie wiedzy 
nt. racjonalnej gospodarki wodnej na obszarach wiejskich poprzez kontynuowanie współpracy i budowanie sieci kontaktów między lokalnym społeczeństwem a instytucjami i jednostkami samorządowymi zainteresowanymi tworzeniem Lokalnych Partnerstw ds. Wody w powiatach woj. świętokrzyskiego.</t>
  </si>
  <si>
    <t>Przedmiotem operacji jest organizacja 10 spotkań obejmujących zasięgiem wszystkie powiaty woj. świętokrzyskiego dla 260 osób, które zapewnią transfer wiedzy z zakresu przedmiotowej tematyki operacji oraz umożliwią budowanie sieci kontaktów oraz opracowanie i wydanie 4 publikacji tematycznych w wersji drukowanej w nakładzie 700 egzemplarz oraz w wersji elektronicznej, które będą uniwersalnym nośnikiem i zbiorem informacji nt. gospodarki wodnej na poszczególnych powiatach województwa świętokrzyskiego.</t>
  </si>
  <si>
    <t>10</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</si>
  <si>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</si>
  <si>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260</t>
  </si>
  <si>
    <t>liczba publikacji 
w wersji drukowanej</t>
  </si>
  <si>
    <t>4</t>
  </si>
  <si>
    <t>pozycja</t>
  </si>
  <si>
    <t>700</t>
  </si>
  <si>
    <t xml:space="preserve">liczba publikacji w wersji elektronicznej </t>
  </si>
  <si>
    <t>plik</t>
  </si>
  <si>
    <t>„Innowacyjne rozwiązania 
w produkcji jabłek i gruszek”</t>
  </si>
  <si>
    <t>Celem operacji jest transfer wiedzy z zakresu 
nowoczesnych rozwiązań w produkcji jabłek i gruszek 
ze szczególnym uwzględnieniem ochrony sadów 
przed chorobami, ochrony przed szkodnikami 
oraz nawożenia i biostymulacji.</t>
  </si>
  <si>
    <t>Przedmiotem operacji jest organizacja trzech jednodniowych konferencji tematycznych łącznie dla 90 osób (każda poświęcona innemu zagadnieniu tj. pierwsza: ochronie przed chorobami, druga: ochronie przed szkodnikami, trzecia: nawożeniu i biostymulacji), które zapewnią transfer wyspecjalizowanej wiedzy z ww. zakresu.</t>
  </si>
  <si>
    <t>3</t>
  </si>
  <si>
    <t xml:space="preserve">producenci jabłek i gruszek, rolnicy zainteresowani uprawą jabłek i gruszek, przedstawiciele jednostek doradczych, szkół rolniczych, instytucji i innych podmiotów działających na rzecz rozwoju sektora ogrodniczego, osoby zainteresowane tematem  </t>
  </si>
  <si>
    <t>90</t>
  </si>
  <si>
    <t>„Innowacje w zrównoważonej produkcji 
owoców ziarnkowych na przykładzie 
rozwiązań holenderskich”</t>
  </si>
  <si>
    <t>Celem operacji jest zdobycie wiedzy na temat innowacyjnych rozwiązań stosowanych w produkcji owoców ziarnkowych ze szczególnym uwzględnieniem ich zrównoważonego wpływu na rolnictwo, na przykładach stosowanych z sukcesem w gospodarstwach holenderskich.</t>
  </si>
  <si>
    <t xml:space="preserve">Przedmiotem operacji jest organizacja pięciodniowego zagranicznego wyjazdu studyjnego dla 25 osób, który pozwoli 
na transfer wiedzy z przedmiotowej tematyki operacji, międzynarodową wymianę doświadczeń oraz prezentację 
praktyczną stosowanych rozwiązań. </t>
  </si>
  <si>
    <t xml:space="preserve">producenci owoców ziarnkowych, rolnicy zainteresowani uprawą  owoców ziarnkowych, przedstawiciele jednostek doradczych, szkół rolniczych, instytucji i innych podmiotów działających na rzecz rozwoju sektora ogrodniczego, osoby zainteresowane tematem  </t>
  </si>
  <si>
    <t>„Innowacyjne technologie uprawy truskawki 
w systemie rynnowym i pod daszkami”</t>
  </si>
  <si>
    <t>Celem operacji jest zwiększenie konkurencyjności i rentowności świętokrzyskiego sektora producentów truskawek poprzez zaprezentowanie nowoczesnych rozwiązań, nowych technologii i technik produkcyjnych, stosowanych w uprawach truskawek – szczególnie w systemie rynnowym i pod daszkami.</t>
  </si>
  <si>
    <t xml:space="preserve">Przedmiotem operacji jest organizacja jednodniowego krajowego wyjazdu studyjnego dla 25 osób, który pozwoli na transfer wiedzy 
z przedmiotowej tematyki operacji oraz prezentację praktyczną stosowanych rozwiązań. </t>
  </si>
  <si>
    <t xml:space="preserve">producenci truskawek, rolnicy zainteresowani uprawą  truskawek, przedstawiciele jednostek doradczych, szkół rolniczych, instytucji i podmiotów działających na rzecz rozwoju sektora ogrodniczego, osoby zainteresowane tematem </t>
  </si>
  <si>
    <t>„Innowacyjne rozwiązania technologiczne 
w nawożeniu i nawadnianiu warzyw 
z wykorzystaniem fertygacji”</t>
  </si>
  <si>
    <t>Celem operacji jest zaprezentowanie najnowszych rozwiązań technologicznych w nawożeniu i nawadnianiu uprawy warzyw gruntowych na przykładzie fertygacji, jako wysoko efektywnego sposobu dostarczania składników pokarmowych poprzez nawożenie podczas nawadniania przy użyciu systemów nawadniających.</t>
  </si>
  <si>
    <t>rolnicy/warzywnicy specjalizujący 
się w produkcji warzyw gruntowych, przedstawiciele instytucji naukowych, w tym nauczyciele szkół rolniczych, przedstawiciele grup producenckich, przedstawiciele jednostek doradztwa rolniczego, osoby zainteresowane tematem</t>
  </si>
  <si>
    <t xml:space="preserve">"Wsparcie rozwoju szlaku kulinarnego Świętokrzyska Kuźnia Smaków, jako narzędzia budowania marki lokalnych produktów żywnościowych wysokiej jakości” </t>
  </si>
  <si>
    <t xml:space="preserve">Celem operacji jest nawiązanie współpracy i budowanie sieci kontaktów pomiędzy lokalnymi producentami żywności regionalnej i tradycyjnej z województwa świętokrzyskiego w oparciu o markę lokalną poprzez wsparcie rozwoju szlaku kulinarnego „Świętokrzyska Kuźnia Smaków” (ŚKS), będącego innowacyjnym regiolanie kompleksowym produktem turystycznym oraz transfer wiedzy na temat nowych rozwiązań w zakresie wytwarzania, promocji i sprzedaży takich produktów. </t>
  </si>
  <si>
    <t>Przedmiotem operacji jest wsparcie rozwoju szlaku „Świętokrzyska Kuźnia Smaków” poprzez weryfikację 87 obecnych podmiotów szlaku ŚKS, dodanie 25 nowych podmiotów poprzez ich certyfikację, organizację szkolenia dla 35 osób dotyczącego przystąpienia i funkcjonowania podmiotów na szlaku ŚKS, organizację konferencji podsumowującej dla 100 osób wraz z degustacją produktów nowych podmiotów oraz aktualizację bazy podmiotów na stronie internetowej SKŚ.</t>
  </si>
  <si>
    <t xml:space="preserve">rolnicy, producenci żywności tradycyjnej, właściciele gospodarstw agroturystycznych, producenci żywności na małą skalę, przedsiębiorcy, członkowie KGW, przedstawiciele jednostek doradztwa rolniczego z województwa świętokrzyskiego, przedstawiciele jednostek i podmiotów działających na rzecz rolnictwa i obszarów wiejskich, osoby zainteresowane tematem </t>
  </si>
  <si>
    <t>konferencja 
z degustacją</t>
  </si>
  <si>
    <t>certyfikacja</t>
  </si>
  <si>
    <t>liczba odbiorców</t>
  </si>
  <si>
    <t>podmiot</t>
  </si>
  <si>
    <t>weryfikacja</t>
  </si>
  <si>
    <t>liczba stron</t>
  </si>
  <si>
    <t>„Przedstawienie sposobu kreowania marki lokalnej jako narzędzia promocji regionu na przykładzie Zagórzańskich Dziedzin”</t>
  </si>
  <si>
    <t>Celem operacji jest rozpowszechnienie wiedzy i przedstawienie przykładów dobrych praktyk z zakresu wykorzystania potencjału przyrodniczego i kulturowego w rozwoju przedsiębiorczych inicjatyw na przykładzie Zagórzańskich Dziedzin.</t>
  </si>
  <si>
    <t>Przedmiotem operacji jest organizacja dwudniowego krajowego wyjazdu studyjnego dla 25 osób, podczas którego nastąpi transfer wiedzy z zakresu kreowania marki lokalnej oraz wymiana doświadczeń i nawiązanie kontaktów między jego uczestnikami.</t>
  </si>
  <si>
    <t xml:space="preserve">  rolnicy, lokalni liderzy wiejscy, członkowie  KGW, przedstawiciele jednostek doradztwa rolniczego z województwa świętokrzyskiego, inne osoby/podmioty zainteresowane tematem</t>
  </si>
  <si>
    <t xml:space="preserve">Polski e-bazarek szansą promocji lokalnych producentów rolnych </t>
  </si>
  <si>
    <t xml:space="preserve">Celem operacji jest transfer wiedzy i innowacji, a także dobrych praktyk w zakresie promocji lokalnych producentów i ich produktów w ramach funkcjonującej platformy internetowej Polski e-bazarek. Operacja przyczyni się do nawiązywania sieci kontaktów i współpracy pomiędzy wystawcami e-bazarku oraz wszystkimi stronami zainteresowanymi tworzeniem krótkich łańcuchów dostaw poprzez realizację innowacyjnego narzędzia skracającego drogę od producenta bezpośrednio do konsumenta w postaci ogólnopolskiego serwisu internetowego. Ponadto realizacja operacji przyczyni się do upowszechnienia idei krótkich łańcuchów dostaw, które wspierają rozwój przedsiębiorczości na obszarach wiejskich. </t>
  </si>
  <si>
    <t>W ramach operacji zostaną zorganizowane:
- Targi "Polski e-bazarek szansą promocji lokalnych producentów rolnych"
- seminarium "Nowoczesne formy promocji i sprzedaży produktów lokalnych producentów rolnych".</t>
  </si>
  <si>
    <t xml:space="preserve">rolnicy, producenci rolni, producenci i przetwórcy regionalnej i ekologicznej żywności, Koła Gospodyń Wiejskich, twórcy rękodzieła ludowego, pracownicy jednostek doradztwa rolniczego i instytucji działających na rzecz rolnictwa, jak również inni zainteresowani  tematem </t>
  </si>
  <si>
    <t>Warmińsko-Mazurski Ośrodek Doradztwa Rolniczego z siedzibą w Olsztynie</t>
  </si>
  <si>
    <t xml:space="preserve"> </t>
  </si>
  <si>
    <t>łączna liczba wystawców</t>
  </si>
  <si>
    <t>wystawca</t>
  </si>
  <si>
    <t>Lokalne Partnerstwo ds. Wody</t>
  </si>
  <si>
    <t>Celem operacji jest zintegrowanie środowiska, poprzez zakładanie Lokalnych Partnerstw ds. Wody w celu podejmowania wspólnych działań na rzecz racjonalnej gospodarki wodną na obszarach wiejskich ze szczególnym uwzględnieniem rolnictwa. Operacja  przyczyni się do powstanie  9 LPW obejmujących swym zasięgiem obszar administracyjny 9 powiatów na terenie województwa warmińsko-mazurskiego.</t>
  </si>
  <si>
    <t>W ramach operacji na początku i na zakończenie jej realizacji  zaplanowano organizację dwóch konferencji  w których udział wezmą wszyscy zsieciowania  do tej pory w LPW partnerzy. Organizacja spotkań szkoleniowo -informacyjnych ma na celu wzajemne poznanie partnerów w zakresie działania i potrzeb związanych z gospodarowaniem wodą. Do potrzymania współpracy posłużą spotkania on line. W powiatach w których prowadzone jest lub będzie partnerstwo zostaną opracowane filmy promujące i prezentujące realizowane działania (emisja na kanale YouTube i stronie internetowej W-MODR) oraz zostaną opracowane w formie online raporty, które staną się swego rodzaju Wieloletnimi Planami Działania zawierającymi analizę stanu obecnego oraz listą rekomendacji i inwestycji do zapewnienia racjonalnej gospodarki wodą, raporty te będą udostępniane uczestnikom operacji m.in. na informatycznych nośnikach danych.</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</si>
  <si>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</si>
  <si>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I -- IV</t>
  </si>
  <si>
    <t>spotkania szkoleniowo-informacyjne</t>
  </si>
  <si>
    <t>oso0</t>
  </si>
  <si>
    <t>spotkania online</t>
  </si>
  <si>
    <t xml:space="preserve">publikacja online </t>
  </si>
  <si>
    <t xml:space="preserve"> Agroleśnictwo - Innowacyjny sposób na zrównoważony ekosystem rolniczy</t>
  </si>
  <si>
    <t>Celem operacji "Agroleśnictwo - Innowacyjny sposób na zrównoważony ekosystem rolniczy", jest przekazanie uczestnikom informacji związanych z tym zagadnieniem, pokazanie dobrych praktyk i innowacyjnych rozwiązań w rolnictwie i obszarach wiejskich, jako alternatywa dla małych gospodarstw  rolnych. Wyjazd studyjny przyczyni się do upowszechniania tej innowacji , w tym współistniejących różnych  upraw trwałych i rolnych na jednym obszarze. Uczestnicy zapoznają się z zasadami i podstawowymi metodami upraw w systemie agroleśnym. Wiedza ta będzie wykorzystywana na szkoleniach dla zainteresowanych tą innowacją</t>
  </si>
  <si>
    <t xml:space="preserve">Przedmiotem operacji jest przeprowadzenie wyjazdu studyjnego, którego wynikiem będzie poznanie innowacyjnego sposobu użytkowania zasobów rolnych,  jakim jest  agroleśnictwo, które jest  zrównoważonym sposobem użytkowania ziemi. </t>
  </si>
  <si>
    <t xml:space="preserve"> rolnicy, przetwórcy, mieszkańcy obszarów wiejskich,  przedstawiciele doradztwa rolniczego i nauki zainteresowani ta innowacja</t>
  </si>
  <si>
    <t xml:space="preserve"> Warmińsko-Mazurski Ośrodek Doradztwa Rolniczego z siedzibą w Olsztynie</t>
  </si>
  <si>
    <t>Warmińsko-Mazurska Wystawa Zwierząt Hodowlanych</t>
  </si>
  <si>
    <t>Celem operacji jest   promowanie wśród zainteresowanych grup docelowych  dobrych praktyk oraz innowacyjnych rozwiązań, w zakresie chowu i hodowli zwierząt gospodarskich  utrzymywanych w województwie warmińsko-mazurskim, z uwzględnieniem ras objętych Programem Ochrony Zasobów Genetycznych Zwierząt Gospodarskich. 
 Dodatkowo operacja przyczyni się do upowszechnienie wiedzy w zakresie dobrostanu, a także umożliwi sieciowanie partnerstw poprzez wymianę dobrych praktyk i  pogłębianie współpracy ze związkami hodowców zwierząt hodowlanych i hodowcami.</t>
  </si>
  <si>
    <t>Przedmiotem operacji będzie organizacja wystawy zwierząt o zasięgu wojewódzkim oraz konferencja dotycząca wspierania współpracy i transferu wiedzy między związkami hodowców zwierząt a producentami rolnymi  mająca na celu promowanie dobrych praktyk oraz innowacyjnych rozwiązań, prowadzonych badań i prac rozwojowych w zakresie hodowli, dobrostanu i wpływu produkcji zwierzęcej na środowisko.</t>
  </si>
  <si>
    <t xml:space="preserve">rolnicy, związki branżowe/hodowlane,
wystawcy zwierząt hodowlanych, pracownicy jednostek doradztwa rolniczego i instytucji działających na rzecz rolnictwa, inni zainteresowani tematem </t>
  </si>
  <si>
    <t>Warmińsko-Mazurskie Dni Pola</t>
  </si>
  <si>
    <t xml:space="preserve">Operacja ma na celu budowę sieci powiązań między sferą nauki i biznesu a rolnictwem oraz ułatwienie transferu wiedzy i innowacji do praktyki rolniczej. Poprzez Dni Pola będzie możliwość wymiany doświadczeń i rozwiązywania problemów technologicznych oraz upowszechnianie nowych metod technologii uprawy i propagowanie dobrych praktyk rolniczych w uprawie roślin. </t>
  </si>
  <si>
    <t xml:space="preserve">Spotkania polowe będą obejmowały szkolenia i pokazy poletek demonstracyjnych. Dni pola mają łączyć przedstawicieli instytucji rolniczych, naukowych, firm  oraz rolników działających na terenie powiatu. </t>
  </si>
  <si>
    <t>spotkania polowe</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</si>
  <si>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</si>
  <si>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liczba uczestników spotkań</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</si>
  <si>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</si>
  <si>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t>
  </si>
  <si>
    <t xml:space="preserve">Przedmiotem operacji będzie nagranie i emisja 6 cyklicznych audycji  telewizyjnych pt. "Twoja Rola", przedstawiających innowacyjne rozwiązania  i dobre praktyki, co ułatwi podjęcie decyzji o wdrażaniu innowacji w rolnictwie i na obszarach wiejskich oraz wzbogaci  i uatrakcyjni formy prezentacji treści merytorycznych opracowywanych pod kierunkiem W-MODR. Dodatkowo, po realizacji operacji, audycje zostaną zamieszczone na stronie internetowej Warmińsko-Mazurskiego ODR, za pośrednictwem platformy YouTube. 
</t>
  </si>
  <si>
    <t xml:space="preserve">liczba audycji telewizyjnych </t>
  </si>
  <si>
    <t xml:space="preserve">rolnicy, mieszkańcy obszarów wiejskich, przedstawiciele doradztwa rolniczego,  pracownicy firm i instytucji działających na rzecz rolnictwa, osoby zainteresowane tematem innowacji w rolnictwie. </t>
  </si>
  <si>
    <t>łączna liczba emisji audycji</t>
  </si>
  <si>
    <t>IV Forum Innowacji
"Głód Jakości"</t>
  </si>
  <si>
    <t>Celem organizacji Forum jest stworzenie otwartej platformy umożliwiającej budowanie  partnerstw w kontekście tworzenia grup operacyjnych do działania "Współpraca". Dodatkowym celem jest ułatwienie transferu wiedzy i  sieci kontaktów pomiędzy rolnikami, podmiotami doradczymi, jednostkami naukowymi, przedsiębiorcami sektora rolno-spożywczego oraz innymi podmiotami zainteresowanymi procesem wymiany fachowej informacji w rolnictwie i na obszarach wiejskich w dobie zmia kreowanych przez Europejski Zielony Ład.</t>
  </si>
  <si>
    <t>Przedmiotem operacji będą dwie dwudniowe konferencje, których zagadnienia będą obejmowały tematy z zakresu agrotechniki i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</si>
  <si>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t>rolnicy, przedstawiciele jednostek doradztwa rolniczego, pracownicy firm i jednostek działających na rzecz rolnictwa, przedstawiciele nauki, przedstawiciele samorządu terytorialnego i samorządu rolniczego, podmioty publiczne</t>
  </si>
  <si>
    <t xml:space="preserve">Akademia żywienia krów mlecznych - wyzwania współczesnego producenta mleka  </t>
  </si>
  <si>
    <t>Celem operacji jest transfer wiedzy z zakresu żywienia krów mlecznych ze środowiska naukowego do praktyki. Operacja wspierania przepływ branżowej i specjalistycznej wiedzy i informacji, ułatwia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</si>
  <si>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</si>
  <si>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rolnicy, hodowcy bydła mlecznego, pracownicy jednostek doradztwa rolniczego, naukowcy</t>
  </si>
  <si>
    <t xml:space="preserve">Wielkopolski Ośrodek Doradztwa Rolniczego w Poznaniu </t>
  </si>
  <si>
    <t>artykuł</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</si>
  <si>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</si>
  <si>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</si>
  <si>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</si>
  <si>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 xml:space="preserve">rolnicy, pracownicy jednostek doradztwa rolniczego, mieszkańcy obszarów wiejskich, przedstawiciele nauki </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</si>
  <si>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</si>
  <si>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</si>
  <si>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</si>
  <si>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szkolenie </t>
  </si>
  <si>
    <t>mieszkańcy obszarów wiejskich, producenci rolni, przedstawiciele jednostek doradztwa rolniczego,  naukowcy</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</si>
  <si>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</si>
  <si>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</si>
  <si>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</si>
  <si>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</si>
  <si>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</si>
  <si>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</si>
  <si>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</si>
  <si>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audycja w telewizji</t>
  </si>
  <si>
    <t>mieszkańcy obszarów wiejskich, producenci rolni, przedstawiciele jednostek doradztwa rolniczego, naukowcy, osoby zainteresowane tematyką</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</si>
  <si>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</si>
  <si>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</si>
  <si>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</si>
  <si>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</si>
  <si>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</si>
  <si>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</si>
  <si>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</si>
  <si>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agtotechniki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</si>
  <si>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</si>
  <si>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</si>
  <si>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</si>
  <si>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</si>
  <si>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przedstawiciele Gospodarstw Demonstracyjnych, mieszkańcy obszarów wiejskich, przedstawiciele jednostek doradztwa rolniczego, producenci rolni, naukowcy, osoby zainteresowane tematyką</t>
  </si>
  <si>
    <t xml:space="preserve">Celem operacji jest zainicjowanie współpracy oraz stworzenie sieci kontaktów między lokalnym społeczeństwem a instytucjami i urzędami, w zakresie gospodarki wodnej na obszarach wiejskich ze szczególnym uwzględnieniem rolnictwa.                                                                                   </t>
  </si>
  <si>
    <t>Przedmiotem operacji jest kontynuacja rozpoczętych w 2020 i 2021r. działań związanych z tworzeniem Lokalnych Partnerstw ds. Wody.  W ramach operacji przeprowadzone będą spotkania  we wszystkich 31 powiatach województwa wielkopolskiego oraz dwie konferencji - jedna konferencja jednodniowa i jedna konferencji dwudniowa. W ramach działań informacyjno- edukacyjnych nagrany zostanie film (dostępny online na stronie internetowej WODR w Poznaniu) dotyczący   dobrych praktyk w zakresie racjonalnego gospodarowania wodą na obszarach wiejskich oraz jedna audycja radiowa i jedna telewizyjna. Zorganizowane zostaną również dwa  dwudniowe wyjazdy studyjne oraz cykl 4 szkoleń zewnętrznych online w zakresie racjonalnej gospodarki wodą w gospodarstwie rolnym.</t>
  </si>
  <si>
    <t>spotkania stacjonarne/ online</t>
  </si>
  <si>
    <t>producenci rolni, mieszkańcy obszarów wiejskich, przedstawiciele jednostek doradztwa rolniczego, przedstawiciele administracji samorządowej wszystkich szczebli  i wojewódzkiej, przedstawiciele spółek wodnych i związków spółek wodnych</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</si>
  <si>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</si>
  <si>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</si>
  <si>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</si>
  <si>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</si>
  <si>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</si>
  <si>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Przedmiotem operacji jest dwudniowy warsztat  z przetwórstwa serów.</t>
  </si>
  <si>
    <t>Innowacyjne technologie w przetwórstwie wina</t>
  </si>
  <si>
    <t xml:space="preserve">Celem operacji jest przekazanie informacji na temat nowoczesnych metod uprawy i pielęgnacji winorośli w polskich warunkach klimatycznych, a także wskazanie uczestnikom operacji, że przetwórstwo  produktów rolnych, w tym przypadku winorośli,  jest doskonałą szansą na poprawę dochodowości gospodarstw, zwłaszcza tych małych. </t>
  </si>
  <si>
    <t xml:space="preserve">Przedmiotem operacji jest zorganizowanie konferencji online z relacją na żywo podczas której uczestnicy zdobędą wiedzę, w jaki sposób uprawiać winorośl w polskich warunkach klimatycznych, zapoznają się z praktycznymi umiejętnościami i technologiami w zakresie prowadzenia winnicy oraz uprawy i pielęgnacji winorośli. </t>
  </si>
  <si>
    <t xml:space="preserve">konferencja online -relacja na żywo </t>
  </si>
  <si>
    <t>rolnicy, przedsiębiorcy, pracownicy jednostki doradztwa rolniczego, osoby zainteresowane tematem</t>
  </si>
  <si>
    <t>Zachodniopomorski Ośrodek Doradztwa Rolniczego w Barzkowicach</t>
  </si>
  <si>
    <t>Sandomierski szlak winiarski</t>
  </si>
  <si>
    <t xml:space="preserve">Celem operacji  jest zapoznanie  uczestników z  innowacyjnymi  rozwiązaniami w technologii uprawy winorośli na przykładzie sandomierskich winnic.  Koneserzy twierdzą, że tutejsze winnice produkują najlepsze wino w Polsce. Lessowa ziemia i specyficzny mikroklimat sprawiają, że rosnąca tu winorośl daje możliwość wyprodukowania win z bogatą nutą aromatów i smaków . </t>
  </si>
  <si>
    <t>Przedmiotem operacji jest zorganizowanie wyjazdu studyjnego podczas którego uczestnicy  będą mieli możliwość zapoznania się ze specyfiką uprawy winorośli i wyrobu wina gronowego w Polsce, na przykładzie rejonu Sandomierza. Uczestnicy  zapoznają się z technologiami i metodami prowadzenia winnic, wykorzystywanych w sandomierskich winnicach</t>
  </si>
  <si>
    <t>rolnicy, przedsiębiorcy , pracownicy jednostki doradztwa rolniczego , osoby zainteresowane tematem</t>
  </si>
  <si>
    <t>Produkcja zielarska dodatkowym źródłem w gospodarstwach województwa zachodniopomorskiego</t>
  </si>
  <si>
    <t>Celem operacji jest przekazanie informacji na temat innowacyjnych metod  wytwarzania produktów z wykorzystaniem ziół oraz  promowanie  produkcji zielarskiej jako dodatkowego źródła dochodu w niewielkich gospodarstwach województwa zachodniopomorskiego poprzez zwiększenie poziomu wiedzy uczestników w tym zakresie. Operacja będzie wspierać rozwój przedsiębiorczości oraz dywersyfikację dochodu na obszarach wiejskich</t>
  </si>
  <si>
    <t xml:space="preserve">Przedmiotem operacji jest organizacja wyjazdu studyjnego, podczas którego zostanie  zgłębiona wiedza na temat innowacyjnych metod  wytwarzania produktów z wykorzystaniem ziół. Uczestnicy dowiedzą  się także jakie właściwości zdrowotne i odżywcze posiadają zioła, zapoznają się z gatunkami ziół i ich uprawą,  sposobem  pozyskiwania ziół oraz łączenia ich ze sobą.
</t>
  </si>
  <si>
    <t>rolnicy, przedsiębiorcy , pracownicy jednostki doradztwa rolniczego, osoby zainteresowane tematem</t>
  </si>
  <si>
    <t>V Międzyregionalny Pokaz Alpak</t>
  </si>
  <si>
    <t xml:space="preserve">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t>
  </si>
  <si>
    <t xml:space="preserve">Przedmiotem operacji jest organizacja Pokazu Alpak podczas Wystawy ogrodniczo -pszczelarskiej w Zachodniopomorskim ODR w Barzkowicach. Przeprowadzenie pokazu oceny zwierząt oraz prezentacja zwierząt pozwoli na zapoznanie uczestników z doborem odpowiednich zwierząt oraz zasadami jakimi należy się kierować przy ich wyborze w zależności do obranego kierunku produkcji w danym gospodarstwie z naciskiem na poprawę rentowności i opłacalności tej produkcji. W ramach operacji zostaną także zakupione materiały promocyjno-reklamowe Sieci SIR, które będą dystrybuowane na stoisku informacyjnych SIR, zorganizowanym podczas Pokazu Alpak. </t>
  </si>
  <si>
    <t>pokaz alpak</t>
  </si>
  <si>
    <t xml:space="preserve">rolnicy , mieszkańcy obszarów wiejskich , osoby zainteresowane tematyką chowu alpak </t>
  </si>
  <si>
    <t>materiały promocyjno - reklamowe</t>
  </si>
  <si>
    <t xml:space="preserve">Racjonalne gospodarowanie zasobami wodnymi w warunkach zmieniającego się klimatu. Wsparcie dla tworzenia Lokalnych Partnerstw  ds. Wody (LPW) </t>
  </si>
  <si>
    <t>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włączeniem 8 powiatów w roku 2021. Tworzenie Partnerstw ds. Wody w roku 2022 obejmuje zasięgiem pozostałe 9 powiatów województwa zachodniopomorskiego.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</si>
  <si>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Przedmiotem operacji jest organizacja potkań w powiatach województwa zachodniopomorskiego celem stworzenia partnerstw ds. Wody . Zostanie wydana broszura dot. dobrych praktyk, która w wersji elektronicznej zostanie zamieszczona na stronie internetowej Zachodniopomorskiego ODR oraz Sieci SIR, w zakresie retencji wodnej w glebie oraz zostaną wykonane raporty diagnostyczne obrazujące potrzeby w zakresie nawadniania i stan infrastruktury melioracyjnej na terenie każdego powiatu.</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</si>
  <si>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</si>
  <si>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konferencja wyjazdowa</t>
  </si>
  <si>
    <t xml:space="preserve">raporty </t>
  </si>
  <si>
    <t>liczba                                                                          raportów</t>
  </si>
  <si>
    <t xml:space="preserve">Innowacyjne pszczelarstwo </t>
  </si>
  <si>
    <t xml:space="preserve"> Celem operacji jest przedstawienie innowacji jakie można zastosować w pszczelarstwie. Zawód pszczelarza jest bardzo trudny ze względu na wymagania specjalistycznej wiedzy na temat pszczół, roślin miododajnych , ekonomii , przetwórstwa itd. Warto propagować tradycję pszczelarską wśród społeczeństwa, należy podnieść poziom wiedzy i świadomość osób zainteresowanych tematyką pszczelarską w zakresie aktualnych szans i problemów w pszczelarstwie. Skuteczne prowadzenie gospodarki pasiecznej wymaga szerokiego wachlarza umiejętności z dziedziny zarządzania i marketingu, ekonomii i prawa. Dlatego Ośrodek kontynuuje  edukację w oparciu o wzorcową pasiekę, dostępną dla wszystkich bez ograniczeń czasowych.</t>
  </si>
  <si>
    <t xml:space="preserve">Przedmiotem operacji jest organizacja warsztatów na których uczestnicy zdobędą wiedze z zakresu zagadnień pszczelarskich, min. Intensywne pobudzanie rodzin  pszczelich do rozwoju w okresie przedwiosennym oraz odbędą się warsztaty pn. uleoterapia - nowy dział apiterapi, na przykładzie pasieki ZODR Barzkowice. </t>
  </si>
  <si>
    <t xml:space="preserve">pszczelarze, osoby zaineresowane tematem rolnicy , pracownicy jednostki Doradztwa Rolniczego </t>
  </si>
  <si>
    <t>łączna ilość uczestników</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</si>
  <si>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</si>
  <si>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</si>
  <si>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</si>
  <si>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</si>
  <si>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</si>
  <si>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</si>
  <si>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</si>
  <si>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</si>
  <si>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</si>
  <si>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</si>
  <si>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</si>
  <si>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</si>
  <si>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</si>
  <si>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</si>
  <si>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</si>
  <si>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</si>
  <si>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</si>
  <si>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Ministerstwo Rolnictwa i Rozwoju Wsi</t>
  </si>
  <si>
    <t>Plan operacyjny KSOW na lata 2020-2021 (z wyłączeniem działania 8 Plan komunikacyjny) - Ministerstwo Rolnictwa i Rozwoju Wsi - listopad 2021</t>
  </si>
  <si>
    <t>Jednostka  miary</t>
  </si>
  <si>
    <t>Ogólnopolska kampania informacyjno-edukacyjna dotycząca rolnictwa i produkcji ekologicznej</t>
  </si>
  <si>
    <t xml:space="preserve">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t>
  </si>
  <si>
    <t xml:space="preserve">Operacja zakłada realizację kampanii informacyjno-edukacyjnej polegającej na zamieszczeniu wątków nt. rolnictwa i produkcji ekologicznej w audycjach telewizyjnych. 
Zakres tematyczny: Czym jest rolnictwo i produkcja ekologiczna; Zasady ekologicznej produkcji upraw rolniczych; Zasady ekologicznej produkcji sadowniczej; Zasady ekologicznej produkcji zwierzęcej - bydło, trzoda, owce, kozy, drób, jaja; wsparcie ODR, listy środków do produkcji, przepisy, know-how (badania, metodyki produkcji ekologicznej). Dobre praktyki. Pokazanie przekrojowe poszczególnych producentów z różnych kategorii, którym się udało przejść na produkcję ekologiczną. Temat:
Upowszechnianie wiedzy w zakresie optymalizacji wykorzystania przez mieszkańców obszarów wiejskich zasobów środowiska naturalnego. </t>
  </si>
  <si>
    <t xml:space="preserve">Audycja/ film/ spot </t>
  </si>
  <si>
    <t>Ilość wątków w audycjach  telewizyjnych</t>
  </si>
  <si>
    <t xml:space="preserve">Rolnicy, producenci, hodowcy i przetwórcy, mieszkańcy obszarów wiejskich, mieszkańcy miast zainteresowani tematyką rolnictwa i obszarów wiejskich, w szczególności rolnictwa i produkcji ekologicznej. </t>
  </si>
  <si>
    <t>II, III, IV</t>
  </si>
  <si>
    <t>Departament Rolnictwa Ekologicznego i Jakości Żywności</t>
  </si>
  <si>
    <t>Najlepszy przepis kulinarny wykorzystujący produkty zarejestrowane jako Chroniona Nazwa Pochodzenia (ChNP), Chronione Oznaczenie Geograficzne (ChOG) oraz Gwarantowana Tradycyjna Specjalność (GTS).</t>
  </si>
  <si>
    <t xml:space="preserve">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t>
  </si>
  <si>
    <t>Operacja zakłada organizację konkursu w ramach którego zostaną wykonane następujące działania: 
• ogłoszenie konkursu, w tym przesłanie informacji o konkursie do grup docelowych, o
• organizacja biura konkursu w celu przyjmowania i weryfikacji pod kątem merytorycznym zgłoszeń konkursowych, promocji konkursu, organizacji finału konkursu oraz zakupu nagród dla laureatów
• zapewnienie pobytu (usługa hotelowa, gastronomiczna oraz transportowa) dla finalistów i ich opiekunów, w miejscu organizacji finału konkursu 
• organizacja finału konkursu, w tym zapewnienie odpowiednio zaopatrzonego pomieszczenia ze stanowiskami do przygotowania potraw oraz sali przeznaczonej do uroczystości rozdania nagród 
Zakres tematyczny:
Upowszechnianie wiedzy w zakresie systemów jakości żywności, o których mowa w art. 16 ust. 1 lit. a rozporządzenia 1305/2013.</t>
  </si>
  <si>
    <t>Konkurs/olimpiada</t>
  </si>
  <si>
    <t>ilość konkursów</t>
  </si>
  <si>
    <t>Uczestnicy konkursu - uczniowie szkół gastronomicznych oraz nauczyciele - ok. 200 os. (edycja w 2022 r. i 2023 r.).
Pośrednią grupą docelową są czytelnicy portali internetowych https://www.gov.pl/web/rolnictwo i www.ksow.pl oraz uczniowie i nauczyciele szkół gastronomicznych (poza uczestnikami konkursu).</t>
  </si>
  <si>
    <t>Zwiększenie zainteresowania we wdrażaniu operacją typu „Scalanie gruntów” w ramach poddziałania „Wsparcie na inwestycje związane z rozwojem, modernizacją i dostosowywaniem rolnictwa i leśnictwa” objętego Programem Rozwoju Obszarów Wiejskich na lata 2014-2020.</t>
  </si>
  <si>
    <t xml:space="preserve">Cel: Zwiększenie udziału zainteresowanych stron we wdrażaniu PROW 2014-2020 (8.2.4.3.5 Scalanie gruntów) poprzez organizację konferencji w zakresie obowiązujących przepisów dotyczących scalania gruntów oraz efektywności ekonomicznej scaleń gruntów w Polsce.
Cele szczegółowe:  Nawiązanie współpracy administracji centralnej z administracją samorządową, a także wymianę zdobytych doświadczeń między podmiotami realizującymi operacje typu „Scalanie gruntów”.
Wymiana zdobytych doświadczeń i prezentacja dobrych praktyk stosowanych w województwie lubelskim przy realizacji operacji typu „Scalanie gruntów” oraz informacja o sposobach rozwiązywania problemów związanych z barierami o charakterze społecznym, instytucjonalnym, prawnym i ekonomicznym zostaną przekazane, do wykorzystania, innym właściwym instytucjom w pozostałych województwach.
Wyżej wymienione cele operacji ze względu na jej formę realizacji (konferencja) zdecydowanie ułatwią wymianę wiedzy pomiędzy podmiotami uczestniczącymi w rozwoju obszarów wiejskich oraz wymianę i rozpowszechnianie rezultatów działań na rzecz tego rozwoju (działanie nr 6 w części III pkt. 1), będą miały istotny wpływ na wspieranie transferu wiedzy i innowacji w rolnictwie, leśnictwie i na obszarach wiejskich (priorytetem nr 1 w części III pkt. 2), a także zapewnią zwiększenie udziału zainteresowanych stron we wdrażaniu inicjatyw na rzecz rozwoju obszarów wiejskich (cel KSOW nr 3.1. w części III pkt. 3).
</t>
  </si>
  <si>
    <t>Operacja zakłada organizacje konferencji w tym: przeprowadzenie rekrutacji uczestników konferencji,  
zapewnienie wyżywienia, noclegu, materiałów promocyjnych, ekspertów i moderatorów, sali wykładowej wyposażonej w sprzęt nagłaśniający, rzutnik multimedialny, komputer.
Tematy:
1) upowszechnianie wiedzy w zakresie rozwoju obszarów wiejskich, w szczególności obowiązujących przepisów dotyczących operacji typu „Scalanie gruntów”;
2) upowszechnianie wiedzy dotyczącej zarządzania operacją typu „Scalanie gruntów”; 
3) wymiana zdobytych doświadczeń i prezentacja dobrych praktyk stosowanych przy realizacji operacji typu „Scalanie gruntów”.</t>
  </si>
  <si>
    <t>ilość konferencji
ilość uczestników</t>
  </si>
  <si>
    <t>1
300</t>
  </si>
  <si>
    <t>szt.
osoby</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</si>
  <si>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
liczebność: 300 uczestników</t>
  </si>
  <si>
    <t>_</t>
  </si>
  <si>
    <t>Departament Nieruchomości i Infrastruktury Wsi
Ministerstwo Rolnictwa i Rozwoju Wsi</t>
  </si>
  <si>
    <t>Ogólnopolska promocja działania "Scalanie gruntów"</t>
  </si>
  <si>
    <t>Cel operacji:  
1) zwiększenie udziału zainteresowanych stron we wdrażaniu PROW 2014-2020 (8.2.4.3.5 Scalanie gruntów), 
2) podniesienie świadomości zainteresowanych stron we wdrażaniu operacji typu „Scalanie gruntów” 
3) nawiązanie współpracy administracji centralnej z administracją samorządową, a także wymianę zdobytych doświadczeń między podmiotami realizującymi operacje typu „Scalanie gruntów”</t>
  </si>
  <si>
    <t xml:space="preserve">Operacja zakłada
1. Opracowanie i przygotowanie do druku artykułów nt. „Scalania gruntów” w 2022 i 2023 r.
2. Organizację XLVI (w 2022 r.) oraz XLVII (w 2023 r.) Ogólnopolskiego Konkursu Jakości Prac Scaleniowych promującego doświadczenia i najlepsze stosowane praktyki, w ramach którego zostaną wykonane następujące działania: Wysłanie Regulaminu Konkursu do urzędów marszałkowskich, zapewnienie udziału dwóch niezależnych osób, niebędących pracownikami Ministerstwa Rolnictwa i Rozwoju Wsi, w Głównym Sądzie Konkursowym, organizacja posiedzeń Głównego Sądu Konkursowego w celu rozpatrzenia i oceny nadesłanych prac scaleniowych - w obecności bezpośrednich wykonawców tych prac lub ich przedstawicieli, zapewnienie wyżywienia, sali wykładowej wyposażonej w sprzęt nagłaśniający, rzutnik multimedialny, komputer.
3. Organizację dwudniowego seminarium podsumowującego XLVI (w 2022 r) oraz XLVII (w 2023 r.) Ogólnopolski Konkurs Jakości Prac Scaleniowych, w ramach którego zostaną wykonane następujące działania: rekrutacja uczestników seminarium, zapewnienie wyżywienia, noclegu, materiałów szkoleniowych, ekspertów i moderatorów, sali wykładowej wyposażonej w sprzęt nagłaśniający, rzutnik multimedialny, komputer.
 Zakres tematyczny: 
1) systematyczne doskonalenie jakości wykonawstwa prac scaleniowych pod względem gospodarczym, technicznym i organizacyjnym, w tym promowanie dobrych praktyk oraz wymiana doświadczeń zdobytych przy realizacji operacji typu „Scalanie gruntów”;
2) upowszechnianie wiedzy w zakresie rozwoju obszarów wiejskich, w szczególności obowiązujących przepisów dotyczących operacji typu „Scalanie gruntów”.
</t>
  </si>
  <si>
    <t>Szkolenie/ seminarium/ warsztat /spotkanie
Prasa 
Konkurs/olimpiada</t>
  </si>
  <si>
    <t>ilość seminariów
ilość uczestników seminarium
ilość artykułów w prasie
ilość konkursów</t>
  </si>
  <si>
    <t>2
137
8
2</t>
  </si>
  <si>
    <t>szt.
szt.
szt.</t>
  </si>
  <si>
    <t>uczestnicy Konkursów - pracownicy wojewódzkich biur geodezji;
liczebność: 120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137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</si>
  <si>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I, II, III, IV</t>
  </si>
  <si>
    <t>Upowszechnianie wiedzy rolniczej wśród dyrektorów szkół rolniczych prowadzonych przez MRiRW, dyrektora Krajowego Centrum Edukacji Rolniczej w Brwinowie, pracowników MRiRW, nauczycieli i uczniów szkól rolniczych oraz beneficjentów PROW 2014-2020</t>
  </si>
  <si>
    <t xml:space="preserve">Zasadniczym celem operacji jest upowszechnianie dostępu do aktualnej wiedzy rolniczej dla uczniów szkół ponadpodstawowych oraz osób dorosłych, poprzez spójne i dostosowane do aktualnych potrzeb przekazywanie wiedzy nt. rozwoju obszarów wiejskich. Ma to szczególne znaczenie w kontekście realizacji działania KSOW nr 6 tj. celu KSOW nr 1 „Zwiększenie udziału zainteresowanych stron we wdrażaniu inicjatyw na rzecz rozwoju obszarów wiejskich". W celu zwiększenia potencjału ludzkiego i poprawy funkcjonowania gospodarstw rolnych konieczne jest podniesienie poziomu wiedzy i realizacja działań mających na celu umożliwienie pozyskania niezbędnej wiedzy przez osoby mieszkające na obszarach wiejskich, w szczególności młodzieży i nauczycieli szkół rolniczych. 
</t>
  </si>
  <si>
    <t>Działanie będzie realizowane w postaci:
1)  8 jednodniowych spotkań informacyjnych skierowanych do ogółu społeczeństwa, w szczególności uczniów i nauczycieli szkół rolniczych prowadzonych przez MRiRW.
2)  cyklu trzech czterodniowych konferencji skierowanych do społeczności obszarów wiejskich, w tym w szczególności dyrektorów szkół rolniczych oraz dyrektora Krajowego Centrum Edukacji Rolniczej w Brwinowie, prowadzonych przez MRiRW. 
Tematy:
1) Upowszechnianie wiedzy w zakresie innowacyjnych rozwiązań w rolnictwie, produkcji żywności, leśnictwie i na obszarach wiejskich;
2) promocja jakości życia na wsi i promocja wsi jako miejsca do życia i rozwoju zawodowego; 
3) wspieranie tworzenia sieci współpracy partnerskiej dotyczącej rolnictwa i obszarów wiejskich przez podnoszenie  poziomu wiedzy w tym zakresie; 
4) upowszechnianie wiedzy dotyczącej zarządzania projektami z zakresu rozwoju obszarów wiejskich; 
5) upowszechnianie wiedzy w zakresie planowania rozwoju lokalnego z uwzględnieniem potencjału ekonomicznego, społecznego i środowiskowego danego obszaru.
6)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t>
  </si>
  <si>
    <t>Szkolenie/ seminarium/ warsztat /spotkanie
Konferencja</t>
  </si>
  <si>
    <t>Ilość Szkolenie/spotkanie
ilość uczestników
Ilość konferencji 
ilość uczestników</t>
  </si>
  <si>
    <t>8
1850
3
240</t>
  </si>
  <si>
    <t>szt.
osoby
szt.
Osoby</t>
  </si>
  <si>
    <t>Spotkania Informacyjne:
Ogół społeczności ze szczególnym uwzględnieniem udziału uczniów i nauczycieli szkół rolniczych prowadzonych przez MRiRW (ok. 1850 os.). 
Cykl konferencji:
Bezpośrednio: dyrektorzy maksymalnie ok. 61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 (ok. 240 os.)</t>
  </si>
  <si>
    <t>Departament Oświaty i Polityki Społecznej
Ministerstwo Rolnictwa i Rozwoju Wsi</t>
  </si>
  <si>
    <t>ODPOCZYWAJ NA WSI</t>
  </si>
  <si>
    <t xml:space="preserve">Cele:  kreowanie wizerunku obszarów wiejskich, jako turystycznego rynku oferującego zróżnicowane i całoroczne atrakcje oraz podnoszenie rangi turystyki wiejskiej i agroturystyki w środowisku sektora turystycznego.
Cele szczegółowe:
- budowa konsumenckiej świadomości konkretnych produktów turystycznych
- upowszechnianie standardów turystyki wiejskiej, w tym agroturystyki, i jakości świadczonych usług,
- integracja środowiska turystyki wiejskiej, w tym agroturystyki, z przedstawicielami branży turystycznej,
- integracja sektora turystyki wiejskiej na poziomie organizacji pozarządowych.
Efektem działań informacyjnych, edukacyjnych i promocyjnych jest wymiana wiedzy pomiędzy podmiotami uczestniczącymi w rozwoju obszarów wiejskich. Ponadto planowane działania zakładają wzrost zainteresowania turystyką wiejską co wpływa bezpośrednio na wspieranie włączenia społecznego, ograniczenie ubóstwa  rozwój gospodarczy na obszarach wiejskich. 
</t>
  </si>
  <si>
    <t>Realizacja projektu "Odpoczywaj na wsi" zakłada:
1) kompleksową organizację wyspowego stoiska wystawienniczego w ramach kampanii informacyjno-edukacyjnej „ODPOCZYWAJ NA WSI” podczas imprez targowych i plenerowych,
2) kompleksową merytoryczną i techniczną obsługę kampanii informacyjno-edukacyjnej „ODPOCZYWAJ NA WSI”, 
3) działania informacyjno-edukacyjne w telewizji;
4) organizację ogólnopolskiego konkursu plastycznego dla dzieci i młodzieży;
5) publikację informatora nt. turystyki wiejskiej, w tym agroturystyki;
6) przygotowanie materiałów informacyjno-promocyjnych.
Tematy:
- upowszechnianie informacji nt. możliwości prowadzenia działalności związanej z turystyką wiejską, w tym agroturystyką, oraz możliwości korzystania z tego rodzaju wypoczynku, także w okresie restrykcji związanych z trwającą pandemią koronawirusa,
- upowszechnianie wiedzy w zakresie optymalizacji wykorzystywania przez mieszkańców obszarów wiejskich zasobów środowiska naturalnego, 
- wspieranie rozwoju przedsiębiorczości na obszarach wiejskich, 
- promocję wsi i promocję wsi jako miejsca do życia i rozwoju zawodowego, 
- wspieranie tworzenia sieci współpracy partnerskiej dotyczącej rolnictwa i obszarów wiejskich przez podnoszenie poziomu wiedzy w tym zakresie,                                                                                                                                                                                                                   - upowszechnienie informacji nt. akcji informacyjno-edukacyjnej "Odpoczywaj na wsi".</t>
  </si>
  <si>
    <t xml:space="preserve">Targi/ impreza plenerowa/ wystawa
Publikacja/ materiał (wersja drukowana i/lub elektroniczna)
Audycja/ film/ spot 
Konkurs/olimpiada
</t>
  </si>
  <si>
    <t>Targi, wystawy, imprezy lokalne, regionalne, krajowe i międzynarodowe
Tytuły publikacji wydanych w formie papierowej
Audycje,  programy, spoty w radio, telewizji i internecie
Konkursy</t>
  </si>
  <si>
    <t xml:space="preserve">
13
1
2
2</t>
  </si>
  <si>
    <t xml:space="preserve">
szt.
szt.
szt.
szt.
</t>
  </si>
  <si>
    <t xml:space="preserve">1. Konsument zainteresowany odpoczynkiem na wsi: mieszkańcy z dużych i średnich miast, niemający kontaktu z obszarami wiejskimi, szukający niestandardowych form na spędzenie wolnego czasu, za przystępną cenę, ze szczególnym uwzględnieniem dzieci w kontekście działań edukacyjnych. Projekt realizowany będzie na terenie kraju, jednakże mając na uwadze zakładane kanały przekazu informacji (Internet, TV) nie można wykluczyć dotarcia także do klienta zagranicznego. 
2. Branża turystyczna: podmioty prowadzące działalność związaną z organizowaniem lub promocją turystyki, dostarczaniem informacji turystycznej oraz prowadzeniem działalności gospodarczej związanej z hotelarstwem i zakwaterowaniem.
3. Kwaterodawcy, organizacje działające na rzecz turystyki wiejskiej: osoby działające w obszarze turystyki wiejskiej, w tym agroturystyki, oferujący wypoczynek na wsi a także organizacje o zasięgu ogólnopolskim, regionalnym lub lokalnym stowarzyszające obiekty turystyki wiejskiej, których celem jest prowadzenie działań na rzecz promocji i rozwoju polskiej turystyki obszarów wiejskich.
4. Eksperci ds. turystyki wiejskiej, w tym agroturystyki, w Polsce: eksperci zajmujący się obszarem turystyki wiejskiej. </t>
  </si>
  <si>
    <t>Ogólnopolska kampania informacyjno-edukacyjna nt. PROW 2014-2020, w tym Krajowej Sieci Obszarów Wiejskich w telewizji.</t>
  </si>
  <si>
    <t xml:space="preserve">Celem głównym realizacji operacji jest zwiększenie poziomu wiedzy ogólnej i szczegółowej dotyczącej efektów realizacji PROW 2014-2020, zapewnienie informacji dotyczących warunków i trybu przyznawania pomocy w ramach PROW 2014-2020 oraz KSOW.                                                                                    Cele szczegółowe:                                                                                                                                                                                                                                                        a) zwiększenie wiedzy w zakresie innowacyjnych rozwiązań w rolnictwie, produkcji żywności, leśnictwie i na obszarach wiejskich;                                             
 b) wspieranie rozwoju przedsiębiorczości na obszarach wiejskich przez podnoszenie poziomu wiedzy i umiejętności;                                                                      
c) promocja jakości życia na wsi lub promocja wsi jako miejsca do życia i rozwoju zawodowego;                                                                                                           d) wzrost liczby osób, zarówno ogółu społeczeństwa jak i potencjalnych beneficjentów, poinformowanych o polityce rozwoju obszarów wiejskich i o możliwościach finansowania.
</t>
  </si>
  <si>
    <t>Operacja zakłada realizację kampanii informacyjno-edukacyjnej polegającej na umieszczeniu wątków na temat efektów oraz realizacji Programu Rozwoju Obszarów Wiejskich na lata 2014-2020, w tym KSOW w audycjach telewizyjnych.    
Tematy:
- upowszechnianie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t>
  </si>
  <si>
    <t xml:space="preserve">Rolnicy, mieszkańcy obszarów wiejskich oraz mieszkańcy miast zainteresowani tematyką rolnictwa i obszarów wiejskich.                                                           </t>
  </si>
  <si>
    <t>Departament Komunikacji i Promocji
Ministerstwo Rolnictwa i Rozwoju Wsi</t>
  </si>
  <si>
    <t xml:space="preserve">Ogólnopolska promocja szkół rolniczych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</si>
  <si>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</si>
  <si>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Operacja zakłada przeprowadzenie kampanii informacyjno-edukacyjnej  promującej kształcenie w zawodach rolniczych w sieci szkół rolniczych prowadzonych przez MRiRW w zakresie promowania PROW 2014-2020, będzie realizowana poprzez nagranie ok. 66 materiałów filmowych na podstawie których zostanie wyemitowany cykl ok. 66  audycji informacyjno-edukacyjnego z udziałem szkół rolniczych prowadzonych przez MRIRW. 
Tematy:
Upowszechnianie wiedzy w zakresie innowacyjnych rozwiązań w rolnictwie, produkcji żywności, leśnictwie i na obszarach wiejskich. Promocja jakości życia na wsi i promocja wsi jako miejsca do życia i rozwoju zawodowego.  Wspieranie rozwoju przedsiębiorczości na obszarach wiejskich poprzez podnoszenie poziomu wiedzy i umiejętności w obszarze małego przetwórstwa lokalnego lub w obszarze rozwoju zielonej gospodarki, w tym tworzenie nowych miejsc pracy, a także w innych obszarach.</t>
  </si>
  <si>
    <t>Ilość audycji</t>
  </si>
  <si>
    <t xml:space="preserve">Ogół społeczeństwa ze szczególnym uwzględnieniem zamieszkującego obszary wiejskie, uczniów i nauczycieli ponadpodstawowych szkół rolniczych, społeczności lokalnej oraz osób zainteresowanych wdrażaniem inicjatyw na rzecz rozwoju obszarów wiejskich poprzez emisję audycji w Telewizji Polskiej, w której dotarcie sięga do min. 3,9 mln. osób (wg. danych TVP). </t>
  </si>
  <si>
    <t>Rozwijanie zainteresowań wśród uczniów szkół ponadpodstawowych problematyką z dziedziny żywienia, produkcji rolniczej, polityki Unii Europejskiej.</t>
  </si>
  <si>
    <t xml:space="preserve">Wzbogacenie młodzieży o przygotowanie zawodowe, a jednocześnie pogłębienie wiedzy i umiejętności w celu unowocześnienia, innowacyjności i transferu wiedzy w rolnictwie służące rozwojowi polskiego rolnictwa. Rozwijanie zainteresowań wśród uczniów problemami żywienia, upowszechniania wzorców racjonalnego żywienia, promocja zdrowia.
Poszerzanie wiedzy i umiejętności młodzieży w zakresie polityki Unii Europejskiej w celu unowocześnienia, innowacyjności i transferu wiedzy w rolnictwie służące rozwojowi polskiego rolnictwa. Rozwijanie zainteresowań wśród uczniów problemami upowszechniania wzorców racjonalnego prowadzenia produkcji rolniczej.
</t>
  </si>
  <si>
    <t>W ramach operacji planuje się przyznanie nagród pieniężnych i rzeczowych dla laureatów Olimpiad i ich opiekunów oraz laureatów Konkursów:
1. Olimpiada Wiedzy o Żywieniu i Żywności 
2. Olimpiada Wiedzy i Umiejętności Rolniczych
3. Konkurs Kulinarny „Smaki Wsi” 
4. Konkurs „Indeks dla Rolnika” 
5. "Ogólnopolska Olimpiada dla szkół rolniczych pt. "Polska Wieś w Europie" 
Tematy:
Upowszechnianie wiedzy w zakresie innowacyjnych rozwiązań w rolnictwie, produkcji żywności, leśnictwie i na obszarach wiejskich; wspieranie rozwoju przedsiębiorczości na obszarach wiejskich przez podnoszenie poziomu wiedzy i umiejętności; promocja wsi jako miejsca do życia i rozwoju zawodowego, promocja dziedzictwa kulturowego wsi. Upowszechnianie wiedzy w dziedzinie nowoczesnego rolnictwa w Unii Europejskiej oraz rozpowszechnianie wiedzy na temat polityki unijnej dotyczącej rolnictwa i programów unijnych skierowanych do rolników.</t>
  </si>
  <si>
    <t xml:space="preserve"> Konkurs/olimpiada</t>
  </si>
  <si>
    <t xml:space="preserve">Grupę docelową stanowią wszyscy uczestnicy konkursów i olimpiad w tym w szczególności uczniowie szkół ponadpodstawowych, którzy mogliby wziąć udział, w szczególności laureaci finałów centralnych Olimpiad: Wiedzy i Umiejętności Rolniczych, Wiedzy o Żywieniu i Żywności oraz konkursów: „Smaki Wsi” i „Indeks dla Rolnika”. 
Grupę docelową stanowią też finaliści II i III etapu Ogólnopolskiej Olimpiady dla szkół rolniczych pt. "Polska Wieś w Europie" - uczniowie sieci szkół rolniczych prowadzonych przez Ministra Rolnictwa i Rozwoju Wsi. 
Grupę docelową Ogólnopolskiej Olimpiady dla szkół rolniczych pt. "Polska Wieś w Europie" stanowić będą wszyscy uczestnicy Olimpiady, w tym osoby zakwalifikowane do II i III etapu konkursu 
</t>
  </si>
  <si>
    <t>I, II, IV</t>
  </si>
  <si>
    <t xml:space="preserve">Redukcja zużycia antybiotyków w hodowli zwierząt (drób, świnie, bydło) - upowszechnianie wiedzy wśród środowiska weterynaryjnego oraz doradców rolniczych </t>
  </si>
  <si>
    <t xml:space="preserve">Cel główny: upowszechnienie wiedzy nt. stosowania antybiotyków w produkcji zwierzęcej.  
Cel szczegółowy: wymiana wiedzy pomiędzy różnymi środowiskami  zaangażowanymi w stosowaniu antybiotyków (eksperci naukowi, uczelnie, lekarze weterynarii, doradcy rolniczy i studenci weterynarii). Współpraca w zakresie tych środowisk opierać się będzie na wymianie wiedzy i rozpowszechnianiu jej oraz szukaniu nowych rozwiązań.  Informacja i promocja wiedzy w zakresie antybiotyków w tym poprzez opracowane publikacje oraz działania aktywizujące do zdobywania i wymiany wiedzy (forum wymiany informacji i platforma wiedzy). 
</t>
  </si>
  <si>
    <t xml:space="preserve">Operacja zakłada przeprowadzenie cyklu szkoleń w postaci webinariów , przygotowanie materiałów naukowych, publikacji, przewodników oraz poradników i rozpowszechnienie wiedzy na ogólnodostępnej stronie internetowej wraz z dalszą aktualizacją wiedzy. 
 Zakres tematyczny obejmuje upowszechnianie wiedzy w zakresie stosowania oraz redukcji zużycia antybiotyków w hodowli drobiu, świń oraz bydła oraz aktualne przepisy dotyczące produktów leczniczych weterynaryjnych stosowanych u tych zwierząt.  
Tematy:
Upowszechnianie wiedzy w zakresie innowacyjnych rozwiązań w rolnictwie produkcji żywności; wspieranie rozwoju przedsiębiorczości na obszarach wiejskich przez podnoszenie poziomu wiedzy i umiejętności w obszarze racjonalnego stosowania antybiotyków u zwierząt. </t>
  </si>
  <si>
    <t xml:space="preserve">Szkolenie/ seminarium/ warsztat /spotkanie
 Publikacja/ materiał (wersja drukowana i/lub elektroniczna)
Platforma internetowa
</t>
  </si>
  <si>
    <t xml:space="preserve">Szkolenia/ seminaria/ inne formy szkoleniowe
ilość uczestników
Tytuły publikacji wydanych w formie papierowej
nakład 
Tytuły publikacji wydanych w formie elektronicznej
Strona internetowa
</t>
  </si>
  <si>
    <t>93
19 000
1
17 500
6
1</t>
  </si>
  <si>
    <t>szt.
osoba
szt.
szt.
szt.
szt.</t>
  </si>
  <si>
    <t>Lekarze weterynarii (aktywni lekarze weterynarii posiadający prawo wykonywania zawodu lekarza weterynarii oraz wpis do rejestru członków okręgowej izby lekarsko-weterynaryjnej); Studenci weterynarii (osoby kształcące się na uczelniach wyższych wydziałów weterynaryjnych); Doradcy rolniczy (osoby wpisane na listę doradców przez Centrum Doradztwa Rolniczego w Brwinowie.</t>
  </si>
  <si>
    <t>II, IV</t>
  </si>
  <si>
    <t>Departament Bezpieczeństwa Żywności i Weterynarii
Ministerstwo Rolnictwa i Rozwoju Wsi</t>
  </si>
  <si>
    <t>Upowszechnianie na poziomie krajowym i regionalnym wiedzy nt. bioróżnorodności zwierząt oraz promocja ras rodzimych</t>
  </si>
  <si>
    <t xml:space="preserve">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
  </si>
  <si>
    <t>Działanie obejmuje organizację 3 wystaw:
1)Krajowa Wystawa Ras Rodzimych w Rudawce Rymanowskiej (2022 r.)
2)Krajowa Wystawa Ras Rodzimych w Poznaniu (2023r.)- 
3) Regionalna Wystawa Ras Rodzimych w Rudawce Rymanowskiej (2023)
Tematy: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</si>
  <si>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Targi/ impreza plenerowa/ wystawa</t>
  </si>
  <si>
    <t xml:space="preserve">Ilość wystaw </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</si>
  <si>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t>
  </si>
  <si>
    <t>II, III</t>
  </si>
  <si>
    <t>Krajowe przykłady dobrych praktyk z PROW 2014-2020 przedstawione w filmach</t>
  </si>
  <si>
    <t xml:space="preserve">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</si>
  <si>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Operacja będzie polegała na: zebraniu przykładów operacji zrealizowanych w wybranych działaniach PROW 2014-2020,opracowaniu redakcyjnym, w tym przygotowaniu scenariusza każdego filmu, nagraniu i montażu filmu oraz promocji i dystrybucji filmów w Internecie i mediach społecznościowych (w szczególności na portalu KSOW, stronach Ministerstwa oraz na stronie ARiMR).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</si>
  <si>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ilość filmów</t>
  </si>
  <si>
    <t>Ogół społeczeństwa, a w szczególności beneficjenci i potencjalni beneficjenci PROW 2014-2020 oraz partnerzy KSOW, mieszkańcy obszarów wiejskich, lokalne społeczności oraz osoby zainteresowane rozwojem obszarów wiejskich.</t>
  </si>
  <si>
    <t>Departament Pomocy Technicznej
Ministerstwo Rolnictwa i Rozwoju Wsi</t>
  </si>
  <si>
    <t xml:space="preserve">"Świat się kręci wokół wsi" - promocja wsi i życia na wsi poprzez film. </t>
  </si>
  <si>
    <t xml:space="preserve">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i hodowli zwierząt;
3) wzmocnienie w społeczeństwie pozytywnego wizerunku rolnika.
</t>
  </si>
  <si>
    <t>Operacja zakłada organizację konkursy w 2022 i 2023  dwóch kategoriach:
1) młodzież od 16 do 25 roku życia, mieszkająca na wsi. 
2) rolnicy do 40 roku życia.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</si>
  <si>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Ilość konkursów</t>
  </si>
  <si>
    <t>Bezpośrednio: 
- młodzież od 16 do 25 roku życia, mieszkająca na wsi
- rolnicy do 40 roku życia
Pośrednio: ogół społeczeństwa</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</si>
  <si>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 upowszechnianie wiedzy w zakresie innowacyjnych rozwiązań w rolnictwie, produkcji żywności, leśnictwie i na obszarach wiejskich;
- upowszechnianie wiedzy w zakresie tworzenia krótkich łańcuchów dostaw w sektorze rolno-spożywczym;
- upowszechnianie wiedzy w zakresie optymalizacji wykorzystywania przez mieszkańców obszarów wiejskich zasobów środowiska naturalnego;
- wspieranie rozwoju przedsiębiorczości na obszarach wiejskich przez podnoszenie poziomu wiedzy i umiejętności;
- promocja jakości życia na wsi lub promocja wsi jako miejsca do życia i rozwoju zawodowego.
</t>
  </si>
  <si>
    <t xml:space="preserve">Operacja zakłada opracowanie publikacji dotyczącej upowszechniania dobrych praktyk mających wpływ na rozwój obszarów wiejskich. Czynności, które zostaną wykonane w ramach niniejszej operacji: zebranie przykładów operacji zrealizowanych w ramach planu operacyjnego KSOW, opracowanie redakcyjne, tłumaczenie na język angielski, przygotowanie do druku, dystrybucja.
Tematy:
Przykłady operacji, zrealizowanych w ramach planu działania KSOW, wspierających rozwój obszarów wiejskich. </t>
  </si>
  <si>
    <t xml:space="preserve"> Publikacja/ materiał (wersja drukowana i/lub elektroniczna)</t>
  </si>
  <si>
    <t>Tytuły publikacji wydanych w formie papierowej
Tytuły publikacji wydanych w formie elektronicznej</t>
  </si>
  <si>
    <t>1
1</t>
  </si>
  <si>
    <t>szt.
szt.</t>
  </si>
  <si>
    <t>Ogół społeczeństwa, a w szczególności beneficjenci i potencjalni beneficjenci PROW 2014-2020 oraz partnerzy KSOW, mieszkańcy obszarów wiejskich osoby zainteresowane rozwojem wsi.</t>
  </si>
  <si>
    <t>Skracanie łańcucha dostaw poprzez upowszechnianie i promocję ogólnopolskiej internetowej platformy umożliwiającej sprzedaż produktów rolnych</t>
  </si>
  <si>
    <t>Głównym celem operacji jest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Bezpośrednia sprzedaż przez rolników przy wykorzystaniu internetowej platformy sprzedażowej wzmocni również pozycję producentów rolnych w łańcuchu żywnościowym, co sprzyja zwiększeniu ich udziału w wartości dodanej. 
Cel szczegółowy: upowszechnienie krótkich łańcuchów dostaw ma na celu ograniczenie udziału pośredników i tym samym skrócenie łańcucha dostaw, co będzie korzystne finansowo również dla konsumentów, jak również przyczyni się do łagodzenia skutków koronawirusa polegających na zerwaniu tradycyjnych kanałów sprzedaży.</t>
  </si>
  <si>
    <t>Operacja zakłada upowszechnianie i promocję internetowych platform sprzedażowych produkty rolne w internecie (mediach społecznościowych) oraz inne działania promocyjne, np. opracowanie plakatu i jego dystrybucja (umieszczenie) na tablicach ogłoszeń. W ramach pozostałych działań promocyjnych zaplanowano dystrybucję plakatu wśród jednostek podległych i nadzorowanych a także partnerów KSOW z prośbą o ich wydrukowanie i zamieszczenie na dostępnych tablicach ogłoszeń. Koszt opracowania plakatu oraz infografik został poniesiony w grudniu 2021, dlatego też nie został uwzględniony w budżecie operacji. Dystrybucja i emisja w latach 2022-2023 będzie odbywać się bezpłatnie. Ponadto do promocji krótkich łańcuchów dostaw zostanie wykorzystany spot 30 sek. opracowany w roku 2020. Uniwersalność spotu daje możliwość jego rozpowszechniania nawet w kolejnych latach realizacji Planu działania KSOW.
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t>
  </si>
  <si>
    <t xml:space="preserve">Publikacja/ materiał (wersja drukowana i/lub elektroniczna)
Audycja/ film/ spot 
</t>
  </si>
  <si>
    <t>Ilość mediów społecznościowych
ilość spotów</t>
  </si>
  <si>
    <t>4
1</t>
  </si>
  <si>
    <t>szt.
szt.</t>
  </si>
  <si>
    <t xml:space="preserve">producenci rolni, konsumenci - ogół społeczeństwa. </t>
  </si>
  <si>
    <t xml:space="preserve"> Publiczne doradztwo rolnicze partnerem w rozwoju rolnictwa i obszarów wiejskich</t>
  </si>
  <si>
    <t xml:space="preserve">Celem operacji jest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</si>
  <si>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Tematy: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</si>
  <si>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Publikacja/ materiał (wersja drukowana i/lub elektroniczna)</t>
  </si>
  <si>
    <t xml:space="preserve">Ilość tytułów publikacji
nakład publikacji  </t>
  </si>
  <si>
    <t>1
22500</t>
  </si>
  <si>
    <t>szt.
Szt.</t>
  </si>
  <si>
    <t xml:space="preserve"> W szczególności rolnicy, mieszkańcy obszarów wiejskich, przedstawiciele jdr i instytutów badawczych, szkół rolniczych, Sejmu, Senatu i innych instytucji okołorolniczych.  </t>
  </si>
  <si>
    <t>Departament Strategii i Rozwoju
Ministerstwo Rolnictwa i Rozwoju Wsi</t>
  </si>
  <si>
    <t>Podniesienie kompetencji doradców w zakresie wykorzystania technologii informacyjno-komunikacyjnych</t>
  </si>
  <si>
    <t>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technologią cyfrową umożliwi lepszą wymianę wiedzy pomiędzy różnymi podmiotami.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t>
  </si>
  <si>
    <t>Organizacja 1 cyklu szkoleń stacjonarnych w ODR-ach. 
Tematy:
1. Wspieranie  rozwoju społeczeństwa cyfrowego na obszarach wiejskich przez podnoszenie poziomu wiedzy w tym zakresie.</t>
  </si>
  <si>
    <t>Szkolenie/ seminarium/ warsztat /spotkanie</t>
  </si>
  <si>
    <t>Ilość cyklów szkoleń
ilość uczestników</t>
  </si>
  <si>
    <t>1
340</t>
  </si>
  <si>
    <t>Szkolenie będzie skierowane do doradców rolniczych, zatrudnionych w wojewódzkich ośrodkach doradztwa rolniczego, organizujących i prowadzących szkolenia dla rolników i mieszkańców obszarów wiejskich. Przede wszystkim przeszkoleni zostaną  specjaliści z centrali ODR, ale również doradcy terenowi, prowadzący zajęcia z rolnikami.</t>
  </si>
  <si>
    <t xml:space="preserve"> Doradca Roku</t>
  </si>
  <si>
    <t xml:space="preserve">Głównym celem konkursu jest efektywny transfer wiedzy na różne tematy oraz dobrych praktyk w zakresie  transferu wiedzy poprzez  podnoszenie jakości i efektywności usług doradczych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 wiedzy na różne tematy oraz przyczyni się do podniesienia jakości Programu i zwiększenia zainteresowanych stron we wdrażaniu dobrych przykładów innowacji w celu rozwoju obszarów wiejskich. W ramach konkursu będą promowane dobre praktyki zarówno w działaniach innowacyjnych jak i doradczo-edukacyjnych, w ramach których doradcy rolniczy pomagają rolnikom ubiegać się o środki finansowane. </t>
  </si>
  <si>
    <t xml:space="preserve">Organizacja konkursu. Organizatorem konkursu jest Centrum Doradztwa Rolniczego we współpracy z Ministerstwem Rolnictwa i Rozwoju Wsi. MRiRW w ramach zgłoszonej operacji zapewnia nagrody  dla laureatów wojewódzkich (16), oraz za zajęcie I, II, III miejsca w finale krajowym . 
Tematy:
1) upowszechnianie wiedzy w zakresie innowacyjnych rozwiązań w rolnictwie, produkcji żywności, leśnictwie i na obszarach wiejskich,                       
2) podnoszenie poziomu wiedzy i umiejętności doradców rolniczych. </t>
  </si>
  <si>
    <t>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Ostatecznymi odbiorcami efektów konkursu będą potencjalni beneficjenci PROW 2014 -2020, korzystający z usług doradczych.</t>
  </si>
  <si>
    <t xml:space="preserve">Wymiana wiedzy pomiędzy jednostkami doradztwa rolniczego i partnerami AKIS  </t>
  </si>
  <si>
    <t xml:space="preserve">Cel: Wymiana wiedzy pomiędzy podmiotami uczestniczącymi w rozwoju obszarów wiejskich. 
Jako cele szczegółowe należy uznać wymianę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</si>
  <si>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 xml:space="preserve">Organizacja spotkań w ramach, którym zostanie zapewnione zakwaterowanie, wyżywienie i wynajem sal.  
Tematy:
Wymiana wiedzy pomiędzy podmiotami uczestniczącymi w rozwoju obszarów wiejskich, służąca w szczególności poprawie jakości realizowanych zadań oraz ułatwianiu transferu wiedzy i innowacji w rolnictwie oraz na obszarach wiejskich.  </t>
  </si>
  <si>
    <t xml:space="preserve">ilość szkoleń </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</si>
  <si>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t>
  </si>
  <si>
    <t>Informator o instytutach badawczych nadzorowanych przez Ministra Rolnictwa i Rozwoju Wsi i prowadzonych badaniach z zakresu innowacji w rolnictwie.</t>
  </si>
  <si>
    <t>Cele główne:  Zwiększenie wiedzy zainteresowanych podmiotów  o instytutach badawczych nadzorowanych przez MRiRW. 
Cele szczegółowe: 
- wymiana wiedzy pomiędzy podmiotami uczestniczącymi w rozwoju obszarów wiejskich  nt.  prowadzonej działalności oraz potencjalne badawczo-innowacyjnym
- promocja  oferty do współpracy na rzez innowacyjnych rozwiązań w rolnictwie,
- zwiększenie udziału zainteresowanych podmiotów  we wdrażaniu nowych technologii i innowacyjnych rozwiązań na rzecz rozwoju obszarów wiejskich.</t>
  </si>
  <si>
    <t xml:space="preserve">Przygotowanie do druku i druk oraz udostępnienie na stronie www.gov.pl publikacji w języku polskim oraz w języku angielskim
Tematy:
Promocja i upowszechnianie informacji  o działalności badawczo-rozwojową instytutów badawczych MRiRW. Upowszechnianie wiedzy w zakresie badań naukowych i innowacyjnych rozwiązań w rolnictwie, produkcji żywności i na obszarach wiejskich. 
</t>
  </si>
  <si>
    <t>1
1000</t>
  </si>
  <si>
    <t>Grupą docelową są partnerzy AKIS, w tym m.in. zagraniczne jednostki naukowo-badawcze oraz potencjalni krajowi i zagraniczni partnerzy zainteresowani podjęciem współpracy z instytutami badawczymi nadzorowanymi przez MRiRW. Zakłada się, że z informatora będą mogły korzystać w sposób nieograniczony wszyscy interesariusze dzięki umieszczeniu publikacji w ogólnodostępnym serwisie www.gov.pl. Z wersji papierowej będzie mogło skorzystać 1000 osób, w tym m.in. uczniowie szkół rolniczych.</t>
  </si>
  <si>
    <t>Działania leśne i interwencje leśno-zadrzewieniowe na terenie Polski</t>
  </si>
  <si>
    <t xml:space="preserve">Celem zorganizowania seminarium, którego częścią jest wyjazd studyjny jest: 
(1) Gromadzenie przykładów operacji realizujących poszczególne priorytety Programu, który to cel zostanie wypełniony poprzez zorganizowanie wyjazdu studyjnego. 
(2) Uaktualnienie informacji z zakresu realizacji działań leśnych PROW; 
(3) Doskonalenie współpracy pomiędzy podmiotami zaangażowanymi w realizację działań leśnych PROW oraz interwencji leśnych i zadrzewieniowych PS WPR 2023-2027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
  </si>
  <si>
    <t>W ramach operacje przeprowadzone zostaną dwa seminaria, jedno w 2022 i jedno 2023 wraz z wyjazdem studyjnym.
Tematy:
1. Upowszechnianie wiedzy w zakresie wdrażania działań leśnych realizowanych w ramach działania Inwestycje w rozwój obszarów leśnych i poprawę żywotności lasów PROW 2014-2020 jak również interwencji leśno-zadrzewieniowych PS WPR 2023-2027.
2. Wspieranie tworzenia sieci współpracy pomiędzy podmiotami zaangażowanymi w realizację działań leśnych PROW 2014-2020 oraz interwencji leśno-zadrzewieniowych PS WPR 2023-2027.</t>
  </si>
  <si>
    <t xml:space="preserve">Szkolenie/ seminarium/ warsztat /spotkanie
Wyjazd studyjny </t>
  </si>
  <si>
    <t>ilość seminariów
ilość wyjazdów studyjnych</t>
  </si>
  <si>
    <t>2
2</t>
  </si>
  <si>
    <t>Przedstawiciele instytucji w różny sposób zaangażowanych w realizację działań leśnych PROW (np. pracownicy ARiMR , pracownicy Lasów Państwowych, pracownicy Ministerstwa Klimatu i Środowiska)</t>
  </si>
  <si>
    <t>Departament Płatności Bezpośrednich
Ministerstwo Rolnictwa i Rozwoju Wsi</t>
  </si>
  <si>
    <t>Zarządzanie ryzykiem w gospodarstwie na terenie Polski</t>
  </si>
  <si>
    <t xml:space="preserve">Głównym celem operacji jest wspieranie zapobiegania ryzyku i zarządzania ryzykiem w gospodarstwach. 
Cel szczegółowy to wymiana wiedzy pomiędzy środowiskami uczestniczącymi w rozwoju obszarów wiejskich, promowanie integracji i współpracy między nimi, tj. pomiędzy doradcami rolniczymi a rolnikami w zakresie zagadnień związanych z zarządzaniem ryzykiem.    </t>
  </si>
  <si>
    <t xml:space="preserve"> Planuje się przeprowadzenie w 2022 roku ok. dwudziestu 3 -dniowych szkoleń w trybie stacjonarnym (z zapewnieniem sal i osób prowadzących szkolenia, z wyżywieniem i ewentualnie z zakwaterowaniem dla uczestników). Wykonawcy do zapewnienia obsługi szkoleń zostaną wybrani w wyniku przeprowadzenia postępowania o udzielenie zamówienia publicznego w trybie pzp.
Tematy: 
1) Identyfikacja ryzyk w gospodarstwie rolnym mających wpływ na wysokość dochodów z produkcji rolniczej;
2) Instrumenty zarządzania ryzykiem w gospodarstwie rolnym ograniczające skutki wystąpienia niekorzystnych zjawisk klimatycznych, chorób zwierząt lub roślin jak również inwazji szkodników, w tym ubezpieczenia (komercyjne, wzajemne, ze wsparciem publicznym);
3) Metodyka szacowania szkód.</t>
  </si>
  <si>
    <t>Ilość szkoleń
ilość uczestników</t>
  </si>
  <si>
    <t>20
800</t>
  </si>
  <si>
    <t>szt.
osób</t>
  </si>
  <si>
    <t xml:space="preserve">doradcy rolni </t>
  </si>
  <si>
    <t>Transfer wiedzy o inicjatywach w obszarze badań i innowacji w rolnictwie</t>
  </si>
  <si>
    <t>Celem głównym operacji jest zwiększenie zainteresowania wdrażaniem inicjatyw z zakresu rozwoju obszarów wiejskich poprzez innowacyjne rozwiązania w rolnictwie lub produkcji żywności lub leśnictwie. 
Cele szczegółowe:
 - zwiększenie i wymiana wiedzy z zakresu rozwoju obszarów wiejskich poprzez innowacyjne rozwiązania w rolnictwie lub produkcji żywności lub leśnictwie wśród podmiotów uczestniczących w rozwoju obszarów wiejskich;
 - promowanie dobrych praktyk/ projektów wdrożonych z sukcesem z zakresu rozwoju obszarów wiejskich poprzez innowacyjne rozwiązania w rolnictwie lub produkcji żywności lub leśnictwie, 
 - wzrost zainteresowania działaniami PROW 2014-2020 i interwencjami Planu Strategicznego dla WPR na lata 2023-2027 dot. rozwoju obszarów wiejskich poprzez innowacyjne rozwiązania w rolnictwie lub produkcji żywności lub leśnictwie.</t>
  </si>
  <si>
    <t>Przeprowadzone zostaną 3 wydarzenia  w formie dwudniowych lub trzydniowych szkoleń/seminariów/spotkań/warsztatów dotyczących wdrażania inicjatyw z zakresu rozwoju obszarów wiejskich poprzez innowacyjne rozwiązania w rolnictwie lub produkcji żywności lub leśnictwie. 
Wydarzenia będą organizowane w formule stacjonarnej lub w formule on-line lub w formule hybrydowej (zarówno stacjonarnie jaki on-line). 
Wybór formuły (stacjonarnej albo on-line) będzie uzależniony od obostrzeń epidemicznych.</t>
  </si>
  <si>
    <t>ilość spotkań
ilość uczestników</t>
  </si>
  <si>
    <t>3
160</t>
  </si>
  <si>
    <t>Grupą docelową są pracownicy instytucji publicznych zajmujących się wdrażaniem inicjatyw z zakresu rozwoju obszarów wiejskich poprzez innowacyjne rozwiązania w rolnictwie lub produkcji żywności lub leśnictwie, w tym m.in. pracownicy MRiRW, ARiMR, jednostek doradztwa rolniczego (głównie brokerzy innowacji), ośrodków naukowych, szkół rolniczych i uczelni wyższych oraz liderzy w społeczności rolników lub przetwórców rolno-spożywczych.</t>
  </si>
  <si>
    <r>
      <t>Plan Operacyjny KSOW na lata 2022-2023 (z wyłączeniem działania 8 Plan komunikacyjny) - Samorząd Województwa Dolnośląskiego</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</si>
  <si>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Województwo Kujawsko-Pomorskie - maj 2022</t>
  </si>
  <si>
    <r>
      <t>Plan operacyjny KSOW na lata 2022-2023 (z wyłączeniem działania 8 Plan komunikacyjny) - Województwo Lubelskie</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</si>
  <si>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woj. lubuskie</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</si>
  <si>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JR KSOW Województwa Łódzkiego - maj 2022</t>
  </si>
  <si>
    <r>
      <t>Plan operacyjny KSOW na lata 2022-2023 (z wyłączeniem działania 8 Plan komunikacyjny) - JR KSOW Województwa Małopolskiego</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</si>
  <si>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JR Mazowieckie</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</si>
  <si>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Samorząd Województwa Opolskiego - maj 2022</t>
  </si>
  <si>
    <r>
      <t>Plan operacyjny KSOW na lata 2022-2023 (z wyłączeniem działania 8 Plan komunikacyjny) - Województwo Podkarpackie</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</si>
  <si>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Jednostka Regionalna KSOW w Województwie Podlaskim - maj 2022</t>
  </si>
  <si>
    <r>
      <t>Plan operacyjny KSOW na lata 2022-2023 (z wyłączeniem działania 8 Plan komunikacyjny) - Samorząd Województwa Pomorskiego</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</si>
  <si>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Jednostka Regionalna KSOW w województwie śląskim</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</si>
  <si>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Świętokrzyska JR</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</si>
  <si>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samorząd województwa warmińsko-mazurskiego</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</si>
  <si>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Samorząd Województwa Wielkopolskiego</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</si>
  <si>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JR KSOW w woj. zachodniopomorskim</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</si>
  <si>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-Ministerstwo Rolnictwa i Rozwoju Wsi</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</si>
  <si>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Centrum Doradztwa Rolniczego (KSOW) - maj 2022</t>
  </si>
  <si>
    <t>Plan operacyjny KSOW na lata 2022-2023 (z wyłączeniem działania 8 Plan komunikacyjny) - Centrum Doradztwa Rolniczego w Brwinowie w zakresie SIR- maj 2022</t>
  </si>
  <si>
    <r>
      <t>Plan operacyjny KSOW na lata 2022-2023 (z wyłączeniem działania 8 Plan komunikacyjny) - Dolnośląski Ośrodek Doradztwa Rolniczego z siedzibą we Wrocławiu</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</si>
  <si>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Kujawsko-Pomorski Ośrodek Doradztwa Rolniczego w Minikowie - maj 2022</t>
  </si>
  <si>
    <r>
      <t>Plan operacyjny KSOW na lata 2022-2023 (z wyłączeniem działania 8 Plan komunikacyjny) - Lubelski Ośrodek Doradztwa Rolniczego w Końskowoli</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</si>
  <si>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Lubuski Ośrodek Doradztwa Rolniczego</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</si>
  <si>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Łódzki Ośrodek Doradztwa Rolniczego zs. w Bratoszewicach - maj 2022</t>
  </si>
  <si>
    <r>
      <t>Plan operacyjny KSOW na lata 2022-2023 (z wyłączeniem działania 8 Plan komunikacyjny) - Małopolski Ośrodek Doradztwa Rolniczego w Karniowicach</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</si>
  <si>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Mazowiecki Ośrodek Doradztwa Rolniczego z siedzibą w Warszawie</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</si>
  <si>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Opolski Ośrodek Doradztwa Rolniczego</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</si>
  <si>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Podkarpacki Ośrodek Doradztwa Rolniczego w Boguchwale - maj 2022</t>
  </si>
  <si>
    <r>
      <t>Plan operacyjny KSOW na lata 2022-2023 (z wyłączeniem działania 8 Plan komunikacyjny) - Podlaski ODR</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</si>
  <si>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Śląski Ośrodek Doradztwa Rolniczego w Częstochowie - maj 2022</t>
  </si>
  <si>
    <t>Plan operacyjny KSOW na lata 2022-2023 (z wyłączeniem działania 8 Plan komunikacyjny) - Świętokrzyski Ośrodek Doradztwa Rolniczego w Modliszewicach - maj 2022</t>
  </si>
  <si>
    <r>
      <t>Plan operacyjny KSOW na lata 2022-2023 (z wyłączeniem działania 8 Plan komunikacyjny) - Warmińsko-Mazurski Ośrodek Doradztwa Rolniczego z siedzibą w Olsztynie</t>
    </r>
    <r>
      <rPr>
        <b/>
        <i/>
        <sz val="14"/>
        <rFont val="Calibri"/>
        <family val="2"/>
        <charset val="238"/>
        <scheme val="minor"/>
      </rPr>
      <t xml:space="preserve"> </t>
    </r>
    <r>
      <rPr>
        <b/>
        <sz val="14"/>
        <rFont val="Calibri"/>
        <family val="2"/>
        <charset val="238"/>
        <scheme val="minor"/>
      </rPr>
      <t>- maj 2022</t>
    </r>
  </si>
  <si>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maj 2022</t>
    </r>
  </si>
  <si>
    <t>Plan operacyjny KSOW na lata 2022-2023 (z wyłączeniem działania 8 Plan komunikacyjny) - Zachodniopomorski ODR - maj 2022</t>
  </si>
  <si>
    <r>
      <t>Plan operacyjny KSOW na lata 2022-2023 (z wyłączeniem działania 8 Plan komunikacyjny) -</t>
    </r>
    <r>
      <rPr>
        <b/>
        <sz val="14"/>
        <rFont val="Calibri"/>
        <family val="2"/>
        <charset val="238"/>
        <scheme val="minor"/>
      </rPr>
      <t xml:space="preserve"> Pomorski ODR </t>
    </r>
    <r>
      <rPr>
        <b/>
        <sz val="14"/>
        <color theme="1"/>
        <rFont val="Calibri"/>
        <family val="2"/>
        <charset val="238"/>
        <scheme val="minor"/>
      </rPr>
      <t xml:space="preserve"> - maj 2022</t>
    </r>
  </si>
  <si>
    <t>Impreza plenerowa/seminarium</t>
  </si>
  <si>
    <t>Liczba imprez plenerowych/liczba seminariów</t>
  </si>
  <si>
    <t>Załącznik nr 1 do uchwały nr 66 grupy roboczej do spraw Krajowej Sieci Obszarów Wiejskich z dnia 20 maja 2022 r.</t>
  </si>
  <si>
    <r>
      <t xml:space="preserve">Operacje własne jednostek wsparcia sieci z wyłączeniem działania 8 </t>
    </r>
    <r>
      <rPr>
        <i/>
        <sz val="11"/>
        <color theme="1"/>
        <rFont val="Calibri"/>
        <family val="2"/>
        <charset val="238"/>
        <scheme val="minor"/>
      </rPr>
      <t>Plan komunikacyjny PROW 2014-2020</t>
    </r>
  </si>
  <si>
    <t>Upowszechnienie dobrych praktyk mających wpływ na rozwój obszarów wiejskich – przykłady operacji zrealizowanych w ramach planu operacyjnego KSOW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</si>
</sst>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z_ł_-;\-* #,##0.00\ _z_ł_-;_-* &quot;-&quot;??\ _z_ł_-;_-@_-"/>
    <numFmt numFmtId="165" formatCode="#,##0\ _z_ł"/>
    <numFmt numFmtId="166" formatCode="_(* #,##0.00_);_(* \(#,##0.00\);_(* &quot;-&quot;??_);_(@_)"/>
    <numFmt numFmtId="167" formatCode="#,##0.00\ _z_ł"/>
    <numFmt numFmtId="168" formatCode="&quot;zł&quot;#,##0.00_);[Red]\(&quot;zł&quot;#,##0.00\)"/>
    <numFmt numFmtId="169" formatCode="_(&quot;zł&quot;* #,##0.00_);_(&quot;zł&quot;* \(#,##0.00\);_(&quot;zł&quot;* &quot;-&quot;??_);_(@_)"/>
  </numFmts>
  <fonts count="50"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i/>
      <sz val="14"/>
      <name val="Calibri"/>
      <family val="2"/>
      <charset val="238"/>
      <scheme val="minor"/>
    </font>
    <font>
      <sz val="12"/>
      <color theme="1"/>
      <name val="Times New Roman"/>
      <family val="1"/>
      <charset val="238"/>
    </font>
    <font>
      <sz val="8"/>
      <color theme="1"/>
      <name val="Calibri"/>
      <family val="2"/>
      <charset val="238"/>
      <scheme val="minor"/>
    </font>
    <font>
      <sz val="11"/>
      <color indexed="8"/>
      <name val="Calibri"/>
      <family val="2"/>
      <charset val="238"/>
      <scheme val="minor"/>
    </font>
    <font>
      <sz val="11"/>
      <color theme="1"/>
      <name val="Calibri"/>
      <family val="2"/>
      <charset val="238"/>
      <scheme val="minor"/>
    </font>
    <font>
      <sz val="11"/>
      <color rgb="FFFF0000"/>
      <name val="Calibri"/>
      <family val="2"/>
      <charset val="238"/>
      <scheme val="minor"/>
    </font>
    <font>
      <sz val="10"/>
      <name val="Arial CE"/>
      <charset val="238"/>
    </font>
    <font>
      <sz val="11"/>
      <name val="Calibri"/>
      <family val="2"/>
      <charset val="238"/>
    </font>
    <font>
      <sz val="12"/>
      <name val="Calibri"/>
      <family val="2"/>
      <charset val="238"/>
      <scheme val="minor"/>
    </font>
    <font>
      <sz val="10"/>
      <name val="Calibri"/>
      <family val="2"/>
      <charset val="238"/>
      <scheme val="minor"/>
    </font>
    <font>
      <sz val="11"/>
      <color rgb="FF000000"/>
      <name val="Calibri"/>
      <family val="2"/>
      <charset val="238"/>
    </font>
    <font>
      <b/>
      <sz val="11"/>
      <name val="Calibri"/>
      <family val="2"/>
      <charset val="238"/>
    </font>
    <font>
      <sz val="12"/>
      <color rgb="FF000000"/>
      <name val="Times New Roman"/>
      <family val="1"/>
      <charset val="238"/>
    </font>
    <font>
      <sz val="12"/>
      <color theme="1"/>
      <name val="Calibri"/>
      <family val="2"/>
      <charset val="238"/>
      <scheme val="minor"/>
    </font>
    <font>
      <sz val="11"/>
      <name val="Calibri"/>
      <family val="2"/>
      <scheme val="minor"/>
    </font>
    <font>
      <sz val="11"/>
      <name val="Arial"/>
      <family val="2"/>
      <charset val="238"/>
    </font>
    <font>
      <b/>
      <sz val="10"/>
      <color theme="1"/>
      <name val="Calibri"/>
      <family val="2"/>
      <charset val="238"/>
      <scheme val="minor"/>
    </font>
    <font>
      <b/>
      <sz val="11"/>
      <name val="Calibri"/>
      <family val="2"/>
      <charset val="238"/>
      <scheme val="minor"/>
    </font>
    <font>
      <sz val="9"/>
      <name val="Calibri"/>
      <family val="2"/>
      <charset val="238"/>
      <scheme val="minor"/>
    </font>
    <font>
      <sz val="11"/>
      <name val="Tahoma"/>
      <family val="2"/>
      <charset val="238"/>
    </font>
    <font>
      <sz val="11"/>
      <name val="Calibri"/>
      <family val="2"/>
    </font>
    <font>
      <sz val="11"/>
      <color theme="1"/>
      <name val="Times New Roman"/>
      <family val="1"/>
      <charset val="238"/>
    </font>
    <font>
      <sz val="10"/>
      <name val="Calibri"/>
      <family val="2"/>
    </font>
    <font>
      <sz val="11"/>
      <color theme="1"/>
      <name val="Arial"/>
      <family val="2"/>
      <charset val="238"/>
    </font>
    <font>
      <i/>
      <sz val="11"/>
      <name val="Calibri"/>
      <family val="2"/>
      <charset val="238"/>
      <scheme val="minor"/>
    </font>
    <font>
      <sz val="14"/>
      <name val="Calibri"/>
      <family val="2"/>
      <charset val="238"/>
      <scheme val="minor"/>
    </font>
    <font>
      <i/>
      <sz val="14"/>
      <name val="Calibri"/>
      <family val="2"/>
      <charset val="238"/>
      <scheme val="minor"/>
    </font>
    <font>
      <b/>
      <sz val="18"/>
      <name val="Calibri"/>
      <family val="2"/>
      <charset val="238"/>
      <scheme val="minor"/>
    </font>
    <font>
      <b/>
      <sz val="11"/>
      <name val="Calibri"/>
      <family val="2"/>
      <scheme val="minor"/>
    </font>
    <font>
      <sz val="11"/>
      <color indexed="8"/>
      <name val="Calibri"/>
      <family val="2"/>
      <charset val="238"/>
    </font>
    <font>
      <b/>
      <sz val="12"/>
      <name val="Calibri"/>
      <family val="2"/>
      <charset val="238"/>
      <scheme val="minor"/>
    </font>
    <font>
      <sz val="12"/>
      <color rgb="FFFF0000"/>
      <name val="Calibri"/>
      <family val="2"/>
      <charset val="238"/>
      <scheme val="minor"/>
    </font>
    <font>
      <b/>
      <u/>
      <sz val="11"/>
      <name val="Calibri"/>
      <family val="2"/>
      <charset val="238"/>
      <scheme val="minor"/>
    </font>
    <font>
      <b/>
      <u/>
      <sz val="11"/>
      <color theme="1"/>
      <name val="Calibri"/>
      <family val="2"/>
      <charset val="238"/>
      <scheme val="minor"/>
    </font>
    <font>
      <strike/>
      <sz val="11"/>
      <name val="Calibri"/>
      <family val="2"/>
      <charset val="238"/>
      <scheme val="minor"/>
    </font>
    <font>
      <sz val="12"/>
      <name val="Calibri"/>
      <family val="2"/>
      <scheme val="minor"/>
    </font>
    <font>
      <sz val="12"/>
      <color indexed="8"/>
      <name val="Calibri"/>
      <family val="2"/>
      <charset val="238"/>
      <scheme val="minor"/>
    </font>
    <font>
      <b/>
      <sz val="14"/>
      <color theme="1"/>
      <name val="Calibri"/>
      <family val="2"/>
      <charset val="238"/>
      <scheme val="minor"/>
    </font>
    <font>
      <b/>
      <sz val="14"/>
      <name val="Calibri"/>
      <family val="2"/>
      <charset val="238"/>
    </font>
    <font>
      <sz val="14"/>
      <color rgb="FF000000"/>
      <name val="Calibri"/>
      <family val="2"/>
      <charset val="238"/>
    </font>
    <font>
      <sz val="14"/>
      <name val="Calibri"/>
      <family val="2"/>
      <charset val="238"/>
    </font>
    <font>
      <sz val="14"/>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rgb="FF99CC00"/>
        <bgColor rgb="FF92D050"/>
      </patternFill>
    </fill>
    <fill>
      <patternFill patternType="solid">
        <fgColor theme="9" tint="0.59999389629810485"/>
        <bgColor indexed="64"/>
      </patternFill>
    </fill>
    <fill>
      <patternFill patternType="solid">
        <fgColor rgb="FF92D050"/>
        <bgColor rgb="FF92D050"/>
      </patternFill>
    </fill>
    <fill>
      <patternFill patternType="solid">
        <fgColor rgb="FFFFFF99"/>
        <bgColor indexed="64"/>
      </patternFill>
    </fill>
    <fill>
      <patternFill patternType="solid">
        <fgColor rgb="FFFFFF66"/>
        <bgColor indexed="64"/>
      </patternFill>
    </fill>
    <fill>
      <patternFill patternType="solid">
        <fgColor theme="0"/>
        <bgColor rgb="FF99CC00"/>
      </patternFill>
    </fill>
    <fill>
      <patternFill patternType="solid">
        <fgColor theme="0"/>
        <bgColor rgb="FFFFFFFF"/>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s>
  <cellStyleXfs count="7">
    <xf numFmtId="0" fontId="0" fillId="0" borderId="0"/>
    <xf numFmtId="166" fontId="11" fillId="0" borderId="0" applyFont="0" applyFill="0" applyBorder="0" applyAlignment="0" applyProtection="0"/>
    <xf numFmtId="0" fontId="17" fillId="0" borderId="0"/>
    <xf numFmtId="0" fontId="11" fillId="0" borderId="0"/>
    <xf numFmtId="0" fontId="11" fillId="0" borderId="0"/>
    <xf numFmtId="164" fontId="11" fillId="0" borderId="0" applyFont="0" applyFill="0" applyBorder="0" applyAlignment="0" applyProtection="0"/>
    <xf numFmtId="0" fontId="17" fillId="0" borderId="0"/>
  </cellStyleXfs>
  <cellXfs count="1000">
    <xf numFmtId="0" fontId="0" fillId="0" borderId="0" xfId="0"/>
    <xf numFmtId="0" fontId="0" fillId="0" borderId="0" xfId="0" applyAlignment="1">
      <alignment horizontal="center"/>
    </xf>
    <xf numFmtId="4" fontId="0" fillId="0" borderId="0" xfId="0" applyNumberFormat="1"/>
    <xf numFmtId="0" fontId="1" fillId="0" borderId="0" xfId="0" applyFont="1"/>
    <xf numFmtId="1" fontId="4" fillId="2" borderId="3" xfId="0" applyNumberFormat="1" applyFont="1" applyFill="1" applyBorder="1" applyAlignment="1">
      <alignment horizontal="center" vertical="center" wrapText="1"/>
    </xf>
    <xf numFmtId="0" fontId="0" fillId="0" borderId="3" xfId="0" applyBorder="1" applyAlignment="1">
      <alignment horizontal="center"/>
    </xf>
    <xf numFmtId="164" fontId="0" fillId="0" borderId="3" xfId="0" applyNumberFormat="1" applyBorder="1"/>
    <xf numFmtId="0" fontId="0" fillId="0" borderId="0" xfId="0" applyAlignment="1">
      <alignment vertical="center"/>
    </xf>
    <xf numFmtId="0" fontId="8" fillId="0" borderId="0" xfId="0" applyFont="1"/>
    <xf numFmtId="0" fontId="9" fillId="0" borderId="0" xfId="0" applyFont="1" applyAlignment="1">
      <alignment horizontal="justify" vertical="center"/>
    </xf>
    <xf numFmtId="0" fontId="0" fillId="0" borderId="3" xfId="0" applyBorder="1" applyAlignment="1">
      <alignment horizontal="center" vertical="center" wrapText="1"/>
    </xf>
    <xf numFmtId="0" fontId="3" fillId="4" borderId="5" xfId="0" applyFont="1" applyFill="1" applyBorder="1" applyAlignment="1">
      <alignment horizontal="center" vertical="center" wrapText="1"/>
    </xf>
    <xf numFmtId="0" fontId="10" fillId="4" borderId="3" xfId="0" applyFont="1" applyFill="1" applyBorder="1" applyAlignment="1">
      <alignment horizontal="center" vertical="center" wrapText="1"/>
    </xf>
    <xf numFmtId="16" fontId="0" fillId="4" borderId="3" xfId="0" applyNumberFormat="1" applyFill="1" applyBorder="1" applyAlignment="1">
      <alignment horizontal="center" vertical="center" wrapText="1"/>
    </xf>
    <xf numFmtId="0" fontId="0" fillId="0" borderId="3" xfId="0" applyBorder="1" applyAlignment="1">
      <alignment horizontal="center" vertical="center"/>
    </xf>
    <xf numFmtId="0" fontId="0" fillId="4" borderId="0" xfId="0" applyFill="1"/>
    <xf numFmtId="0" fontId="3" fillId="4" borderId="3" xfId="0" applyFont="1" applyFill="1" applyBorder="1" applyAlignment="1">
      <alignment horizontal="center" vertical="center" wrapText="1"/>
    </xf>
    <xf numFmtId="16" fontId="0" fillId="0" borderId="6" xfId="0" applyNumberFormat="1" applyBorder="1" applyAlignment="1">
      <alignment horizontal="center" vertical="center" wrapText="1"/>
    </xf>
    <xf numFmtId="0" fontId="3" fillId="4" borderId="1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xf>
    <xf numFmtId="4" fontId="0" fillId="0" borderId="3" xfId="0" applyNumberFormat="1" applyBorder="1" applyAlignment="1">
      <alignment horizontal="center" vertical="center"/>
    </xf>
    <xf numFmtId="0" fontId="2" fillId="0" borderId="0" xfId="0" applyFont="1" applyAlignment="1">
      <alignment horizontal="left"/>
    </xf>
    <xf numFmtId="0" fontId="3" fillId="0" borderId="0" xfId="0" applyFont="1"/>
    <xf numFmtId="0" fontId="1" fillId="0" borderId="0" xfId="0" applyFont="1" applyAlignment="1">
      <alignment horizontal="center"/>
    </xf>
    <xf numFmtId="4" fontId="0" fillId="0" borderId="3" xfId="0" applyNumberFormat="1" applyBorder="1" applyAlignment="1">
      <alignment horizontal="center" vertical="center" wrapText="1"/>
    </xf>
    <xf numFmtId="0" fontId="15" fillId="4" borderId="3" xfId="0" applyFont="1" applyFill="1" applyBorder="1" applyAlignment="1">
      <alignment horizontal="center" vertical="center" wrapText="1"/>
    </xf>
    <xf numFmtId="0" fontId="0" fillId="0" borderId="0" xfId="0" applyAlignment="1">
      <alignment vertical="center" wrapText="1"/>
    </xf>
    <xf numFmtId="4" fontId="3" fillId="0" borderId="3" xfId="0" applyNumberFormat="1" applyFont="1" applyBorder="1" applyAlignment="1">
      <alignment horizontal="center" vertical="center"/>
    </xf>
    <xf numFmtId="17" fontId="3"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xf>
    <xf numFmtId="4" fontId="3" fillId="4" borderId="3" xfId="0" applyNumberFormat="1" applyFont="1" applyFill="1" applyBorder="1" applyAlignment="1">
      <alignment horizontal="center" vertical="center"/>
    </xf>
    <xf numFmtId="2" fontId="3" fillId="4" borderId="3" xfId="0" applyNumberFormat="1" applyFont="1" applyFill="1" applyBorder="1" applyAlignment="1">
      <alignment horizontal="center" vertical="center" wrapText="1"/>
    </xf>
    <xf numFmtId="17" fontId="0" fillId="0" borderId="3" xfId="0" applyNumberFormat="1" applyBorder="1" applyAlignment="1">
      <alignment horizontal="center" vertical="center" wrapText="1"/>
    </xf>
    <xf numFmtId="164" fontId="0" fillId="0" borderId="3" xfId="0" applyNumberFormat="1" applyBorder="1" applyAlignment="1">
      <alignment horizontal="center"/>
    </xf>
    <xf numFmtId="0" fontId="0" fillId="0" borderId="0" xfId="0"/>
    <xf numFmtId="0" fontId="6" fillId="0" borderId="0" xfId="0" applyFont="1" applyAlignment="1">
      <alignment vertical="center"/>
    </xf>
    <xf numFmtId="164" fontId="0" fillId="0" borderId="3" xfId="0" applyNumberFormat="1" applyBorder="1" applyAlignment="1">
      <alignment horizontal="center" vertical="center"/>
    </xf>
    <xf numFmtId="49" fontId="3" fillId="4" borderId="3"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0" xfId="0" quotePrefix="1" applyFont="1" applyAlignment="1">
      <alignment horizontal="left"/>
    </xf>
    <xf numFmtId="0" fontId="12" fillId="0" borderId="0" xfId="0" applyFont="1"/>
    <xf numFmtId="0" fontId="12" fillId="4" borderId="0" xfId="0" applyFont="1" applyFill="1"/>
    <xf numFmtId="0" fontId="12" fillId="0" borderId="0" xfId="0" applyFont="1" applyAlignment="1">
      <alignment vertical="center"/>
    </xf>
    <xf numFmtId="0" fontId="0" fillId="0" borderId="3" xfId="0" applyBorder="1" applyAlignment="1">
      <alignment vertical="center"/>
    </xf>
    <xf numFmtId="0" fontId="0" fillId="0" borderId="3" xfId="0" applyBorder="1" applyAlignment="1">
      <alignment horizontal="right" vertical="center" wrapText="1"/>
    </xf>
    <xf numFmtId="0" fontId="0" fillId="0" borderId="5" xfId="0" applyBorder="1" applyAlignment="1">
      <alignment horizontal="center" vertical="center" wrapText="1"/>
    </xf>
    <xf numFmtId="0" fontId="3" fillId="0" borderId="3" xfId="0" applyFont="1" applyBorder="1" applyAlignment="1">
      <alignment horizontal="left" vertical="center" wrapText="1"/>
    </xf>
    <xf numFmtId="3" fontId="0" fillId="0" borderId="3" xfId="0" applyNumberFormat="1" applyBorder="1" applyAlignment="1">
      <alignment horizontal="right" vertical="center" wrapText="1"/>
    </xf>
    <xf numFmtId="0" fontId="17" fillId="0" borderId="0" xfId="2"/>
    <xf numFmtId="4" fontId="17" fillId="0" borderId="0" xfId="2" applyNumberFormat="1"/>
    <xf numFmtId="0" fontId="13" fillId="0" borderId="0" xfId="2" applyFont="1" applyAlignment="1">
      <alignment horizontal="center" vertical="center"/>
    </xf>
    <xf numFmtId="0" fontId="13" fillId="0" borderId="0" xfId="2" applyFont="1"/>
    <xf numFmtId="0" fontId="14" fillId="5" borderId="6" xfId="2" applyFont="1" applyFill="1" applyBorder="1" applyAlignment="1">
      <alignment horizontal="center" vertical="center"/>
    </xf>
    <xf numFmtId="0" fontId="14" fillId="5" borderId="6" xfId="2" applyFont="1" applyFill="1" applyBorder="1" applyAlignment="1">
      <alignment horizontal="center" vertical="center" wrapText="1"/>
    </xf>
    <xf numFmtId="0" fontId="14" fillId="5" borderId="3" xfId="2" applyFont="1" applyFill="1" applyBorder="1" applyAlignment="1">
      <alignment horizontal="center" vertical="center" wrapText="1"/>
    </xf>
    <xf numFmtId="0" fontId="14" fillId="5" borderId="21" xfId="2" applyFont="1" applyFill="1" applyBorder="1" applyAlignment="1">
      <alignment horizontal="center" vertical="center"/>
    </xf>
    <xf numFmtId="4" fontId="14" fillId="5" borderId="3" xfId="2" applyNumberFormat="1" applyFont="1" applyFill="1" applyBorder="1" applyAlignment="1">
      <alignment horizontal="center" vertical="center" wrapText="1"/>
    </xf>
    <xf numFmtId="0" fontId="14" fillId="5" borderId="22" xfId="2" applyFont="1" applyFill="1" applyBorder="1" applyAlignment="1">
      <alignment horizontal="center" vertical="center" wrapText="1"/>
    </xf>
    <xf numFmtId="0" fontId="14" fillId="0" borderId="19"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3" xfId="2" applyFont="1" applyBorder="1" applyAlignment="1">
      <alignment horizontal="center" vertical="center"/>
    </xf>
    <xf numFmtId="0" fontId="14" fillId="0" borderId="7" xfId="2" applyFont="1" applyBorder="1" applyAlignment="1">
      <alignment horizontal="center" vertical="center" wrapText="1"/>
    </xf>
    <xf numFmtId="4" fontId="14" fillId="0" borderId="3" xfId="2" applyNumberFormat="1" applyFont="1" applyBorder="1" applyAlignment="1">
      <alignment horizontal="center" vertical="center" wrapText="1"/>
    </xf>
    <xf numFmtId="4" fontId="14" fillId="0" borderId="3" xfId="2" applyNumberFormat="1" applyFont="1" applyBorder="1" applyAlignment="1">
      <alignment horizontal="center" vertical="center"/>
    </xf>
    <xf numFmtId="0" fontId="14" fillId="0" borderId="20" xfId="2" applyFont="1" applyBorder="1" applyAlignment="1">
      <alignment horizontal="center" vertical="center" wrapText="1"/>
    </xf>
    <xf numFmtId="0" fontId="18" fillId="0" borderId="3" xfId="2" applyFont="1" applyBorder="1" applyAlignment="1">
      <alignment horizontal="center" vertical="center" wrapText="1"/>
    </xf>
    <xf numFmtId="49" fontId="14" fillId="0" borderId="3" xfId="2" applyNumberFormat="1" applyFont="1" applyBorder="1" applyAlignment="1">
      <alignment horizontal="center" vertical="center" wrapText="1"/>
    </xf>
    <xf numFmtId="0" fontId="14" fillId="0" borderId="0" xfId="2" applyFont="1" applyAlignment="1">
      <alignment horizontal="center" vertical="center" wrapText="1"/>
    </xf>
    <xf numFmtId="0" fontId="14" fillId="4" borderId="19" xfId="2" applyFont="1" applyFill="1" applyBorder="1" applyAlignment="1">
      <alignment horizontal="center" vertical="center" wrapText="1"/>
    </xf>
    <xf numFmtId="0" fontId="14" fillId="4" borderId="3" xfId="2" applyFont="1" applyFill="1" applyBorder="1" applyAlignment="1">
      <alignment horizontal="center" vertical="center"/>
    </xf>
    <xf numFmtId="0" fontId="14" fillId="4" borderId="3" xfId="2" applyFont="1" applyFill="1" applyBorder="1" applyAlignment="1">
      <alignment horizontal="center" vertical="center" wrapText="1"/>
    </xf>
    <xf numFmtId="4" fontId="14" fillId="4" borderId="3" xfId="2" applyNumberFormat="1" applyFont="1" applyFill="1" applyBorder="1" applyAlignment="1">
      <alignment horizontal="center" vertical="center" wrapText="1"/>
    </xf>
    <xf numFmtId="4" fontId="14" fillId="4" borderId="3" xfId="2" applyNumberFormat="1" applyFont="1" applyFill="1" applyBorder="1" applyAlignment="1">
      <alignment horizontal="center" vertical="center"/>
    </xf>
    <xf numFmtId="0" fontId="14" fillId="4" borderId="20"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14" fillId="0" borderId="3" xfId="2" applyFont="1" applyBorder="1" applyAlignment="1">
      <alignment horizontal="left" vertical="center" wrapText="1"/>
    </xf>
    <xf numFmtId="0" fontId="11" fillId="3" borderId="3" xfId="3" applyFill="1" applyBorder="1" applyAlignment="1">
      <alignment horizontal="center"/>
    </xf>
    <xf numFmtId="0" fontId="11" fillId="0" borderId="3" xfId="3" applyBorder="1" applyAlignment="1">
      <alignment horizontal="center"/>
    </xf>
    <xf numFmtId="4" fontId="3" fillId="0" borderId="3" xfId="3" applyNumberFormat="1" applyFont="1" applyBorder="1" applyAlignment="1">
      <alignment horizontal="center" vertical="center"/>
    </xf>
    <xf numFmtId="164" fontId="11" fillId="0" borderId="3" xfId="3" applyNumberFormat="1" applyBorder="1"/>
    <xf numFmtId="0" fontId="19" fillId="0" borderId="0" xfId="2" applyFont="1" applyAlignment="1">
      <alignment horizontal="center" vertical="center"/>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4" fontId="20" fillId="0" borderId="0" xfId="0" applyNumberFormat="1" applyFont="1"/>
    <xf numFmtId="0" fontId="0" fillId="0" borderId="0" xfId="0" applyAlignment="1">
      <alignment horizontal="center" vertical="center" wrapText="1"/>
    </xf>
    <xf numFmtId="0" fontId="9" fillId="0" borderId="0" xfId="0" applyFont="1" applyAlignment="1">
      <alignment horizontal="center" vertical="center"/>
    </xf>
    <xf numFmtId="0" fontId="0" fillId="0" borderId="0" xfId="0" applyAlignment="1">
      <alignment horizontal="left" vertical="center"/>
    </xf>
    <xf numFmtId="0" fontId="21" fillId="4" borderId="3" xfId="0" applyFont="1" applyFill="1" applyBorder="1" applyAlignment="1">
      <alignment horizontal="center" vertical="center"/>
    </xf>
    <xf numFmtId="0" fontId="0" fillId="4" borderId="0" xfId="0" applyFill="1" applyAlignment="1">
      <alignment vertical="center"/>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4" fontId="21" fillId="4" borderId="3" xfId="0" applyNumberFormat="1" applyFont="1" applyFill="1" applyBorder="1" applyAlignment="1">
      <alignment vertical="center"/>
    </xf>
    <xf numFmtId="4" fontId="10" fillId="4" borderId="3" xfId="0" applyNumberFormat="1" applyFont="1" applyFill="1" applyBorder="1" applyAlignment="1">
      <alignment horizontal="center" vertical="center" wrapText="1"/>
    </xf>
    <xf numFmtId="1" fontId="21" fillId="4" borderId="2"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vertical="center"/>
    </xf>
    <xf numFmtId="0" fontId="21" fillId="0" borderId="3" xfId="0" applyFont="1" applyBorder="1" applyAlignment="1">
      <alignment horizontal="center" vertical="center"/>
    </xf>
    <xf numFmtId="4" fontId="3" fillId="0" borderId="3" xfId="0" applyNumberFormat="1" applyFont="1" applyBorder="1" applyAlignment="1">
      <alignment horizontal="center"/>
    </xf>
    <xf numFmtId="0" fontId="0" fillId="6" borderId="3" xfId="0" applyFill="1" applyBorder="1" applyAlignment="1">
      <alignment horizontal="center"/>
    </xf>
    <xf numFmtId="2" fontId="0" fillId="6" borderId="3" xfId="0" applyNumberFormat="1" applyFill="1" applyBorder="1" applyAlignment="1">
      <alignment horizontal="center"/>
    </xf>
    <xf numFmtId="0" fontId="0" fillId="6" borderId="3" xfId="0" applyFill="1" applyBorder="1"/>
    <xf numFmtId="4" fontId="0" fillId="0" borderId="3" xfId="0" applyNumberFormat="1" applyBorder="1"/>
    <xf numFmtId="0" fontId="0" fillId="6" borderId="3" xfId="0" applyFill="1" applyBorder="1" applyAlignment="1">
      <alignment wrapText="1"/>
    </xf>
    <xf numFmtId="0" fontId="1" fillId="6" borderId="3" xfId="0" applyFont="1" applyFill="1" applyBorder="1"/>
    <xf numFmtId="0" fontId="1" fillId="0" borderId="3" xfId="0" applyFont="1" applyBorder="1" applyAlignment="1">
      <alignment horizontal="center"/>
    </xf>
    <xf numFmtId="4" fontId="1" fillId="0" borderId="3" xfId="0" applyNumberFormat="1" applyFont="1" applyBorder="1" applyAlignment="1">
      <alignment horizontal="right"/>
    </xf>
    <xf numFmtId="0" fontId="0" fillId="0" borderId="6" xfId="0" applyBorder="1" applyAlignment="1">
      <alignment horizontal="center" vertical="center"/>
    </xf>
    <xf numFmtId="0" fontId="0" fillId="0" borderId="6" xfId="0"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4" borderId="3" xfId="0" applyFill="1" applyBorder="1" applyAlignment="1">
      <alignment horizontal="center" vertical="center" wrapText="1"/>
    </xf>
    <xf numFmtId="0" fontId="2" fillId="0" borderId="0" xfId="0" applyFont="1" applyAlignment="1">
      <alignment horizontal="left"/>
    </xf>
    <xf numFmtId="0" fontId="0" fillId="0" borderId="0" xfId="0"/>
    <xf numFmtId="0" fontId="3" fillId="4" borderId="2" xfId="0" applyFont="1" applyFill="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2" fillId="0" borderId="0" xfId="0" applyFont="1" applyAlignment="1">
      <alignment horizontal="left"/>
    </xf>
    <xf numFmtId="0" fontId="0" fillId="0" borderId="0" xfId="0"/>
    <xf numFmtId="0" fontId="3" fillId="0" borderId="3" xfId="0" applyFont="1"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7" fontId="0" fillId="4" borderId="3" xfId="0" applyNumberFormat="1" applyFill="1" applyBorder="1" applyAlignment="1">
      <alignment horizontal="center" vertical="center" wrapText="1"/>
    </xf>
    <xf numFmtId="0" fontId="0" fillId="4" borderId="3" xfId="0" applyFill="1" applyBorder="1" applyAlignment="1">
      <alignment vertical="center"/>
    </xf>
    <xf numFmtId="4" fontId="0" fillId="4" borderId="3" xfId="0" applyNumberFormat="1" applyFill="1" applyBorder="1" applyAlignment="1">
      <alignment vertical="center"/>
    </xf>
    <xf numFmtId="0" fontId="15" fillId="4" borderId="3" xfId="0" applyFont="1" applyFill="1" applyBorder="1" applyAlignment="1">
      <alignment horizontal="center" vertic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3" fontId="3" fillId="4" borderId="3" xfId="0" applyNumberFormat="1" applyFont="1" applyFill="1" applyBorder="1" applyAlignment="1">
      <alignment horizontal="center" vertical="center"/>
    </xf>
    <xf numFmtId="0" fontId="0" fillId="3" borderId="3" xfId="0" applyFill="1" applyBorder="1" applyAlignment="1">
      <alignment horizontal="center" vertical="center" wrapText="1"/>
    </xf>
    <xf numFmtId="16" fontId="3" fillId="4" borderId="3" xfId="0" applyNumberFormat="1" applyFont="1" applyFill="1" applyBorder="1" applyAlignment="1">
      <alignment horizontal="center" vertical="center" wrapText="1"/>
    </xf>
    <xf numFmtId="0" fontId="0" fillId="3" borderId="3" xfId="0" applyFill="1" applyBorder="1" applyAlignment="1">
      <alignment horizont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2" fillId="0" borderId="0" xfId="0" applyFont="1" applyAlignment="1">
      <alignment horizontal="left"/>
    </xf>
    <xf numFmtId="0" fontId="0" fillId="0" borderId="0" xfId="0"/>
    <xf numFmtId="0" fontId="22" fillId="0" borderId="0" xfId="0" applyFont="1" applyAlignment="1">
      <alignment vertical="center"/>
    </xf>
    <xf numFmtId="0" fontId="3" fillId="0" borderId="5" xfId="0" applyFont="1" applyBorder="1" applyAlignment="1">
      <alignment horizontal="center" vertical="center" wrapText="1"/>
    </xf>
    <xf numFmtId="16" fontId="3" fillId="0" borderId="3" xfId="0" applyNumberFormat="1" applyFont="1" applyBorder="1" applyAlignment="1">
      <alignment horizontal="center" vertical="center" wrapText="1"/>
    </xf>
    <xf numFmtId="0" fontId="3" fillId="0" borderId="3" xfId="0" applyFont="1" applyBorder="1" applyAlignment="1">
      <alignment horizontal="right" vertical="center" wrapText="1"/>
    </xf>
    <xf numFmtId="0" fontId="3" fillId="0" borderId="5" xfId="0" applyFont="1" applyBorder="1" applyAlignment="1">
      <alignment horizontal="left" vertical="center" wrapText="1"/>
    </xf>
    <xf numFmtId="14" fontId="3" fillId="0" borderId="3" xfId="0" applyNumberFormat="1" applyFont="1" applyBorder="1" applyAlignment="1">
      <alignment horizontal="center" vertical="center" wrapText="1"/>
    </xf>
    <xf numFmtId="0" fontId="22" fillId="0" borderId="0" xfId="0" applyFont="1" applyAlignment="1">
      <alignment horizontal="center" vertical="center" wrapText="1"/>
    </xf>
    <xf numFmtId="16" fontId="0" fillId="0" borderId="3" xfId="0" applyNumberFormat="1" applyBorder="1" applyAlignment="1">
      <alignment horizontal="center" vertical="center" wrapText="1"/>
    </xf>
    <xf numFmtId="4" fontId="6" fillId="0" borderId="0" xfId="0" applyNumberFormat="1" applyFont="1"/>
    <xf numFmtId="0" fontId="6" fillId="0" borderId="0" xfId="0" applyFont="1"/>
    <xf numFmtId="0" fontId="23" fillId="0" borderId="0" xfId="0" applyFont="1" applyAlignment="1">
      <alignment horizontal="center"/>
    </xf>
    <xf numFmtId="0" fontId="16" fillId="0" borderId="0" xfId="0" applyFont="1"/>
    <xf numFmtId="0" fontId="5" fillId="4" borderId="3"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3" xfId="0" applyFont="1" applyFill="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vertical="center"/>
    </xf>
    <xf numFmtId="4" fontId="6" fillId="0" borderId="3" xfId="0" applyNumberFormat="1" applyFont="1" applyBorder="1" applyAlignment="1">
      <alignment vertical="center"/>
    </xf>
    <xf numFmtId="0" fontId="6" fillId="4" borderId="3" xfId="0" applyFont="1" applyFill="1" applyBorder="1" applyAlignment="1">
      <alignment horizontal="left" vertical="center" wrapText="1"/>
    </xf>
    <xf numFmtId="17" fontId="6" fillId="4"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vertical="center" wrapText="1"/>
    </xf>
    <xf numFmtId="17" fontId="16" fillId="4" borderId="3" xfId="0" applyNumberFormat="1" applyFont="1" applyFill="1" applyBorder="1" applyAlignment="1">
      <alignment horizontal="center" vertical="center" wrapText="1"/>
    </xf>
    <xf numFmtId="0" fontId="16" fillId="4" borderId="0" xfId="0" applyFont="1" applyFill="1"/>
    <xf numFmtId="4" fontId="16" fillId="4" borderId="3" xfId="0" applyNumberFormat="1" applyFont="1" applyFill="1" applyBorder="1" applyAlignment="1">
      <alignment horizontal="right" vertical="center"/>
    </xf>
    <xf numFmtId="49" fontId="16"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xf>
    <xf numFmtId="0" fontId="16" fillId="4" borderId="3" xfId="0" applyFont="1" applyFill="1" applyBorder="1"/>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6" xfId="0" applyFont="1" applyFill="1" applyBorder="1" applyAlignment="1">
      <alignment horizontal="left" vertical="center" wrapText="1"/>
    </xf>
    <xf numFmtId="17" fontId="6" fillId="4" borderId="6" xfId="0" applyNumberFormat="1" applyFont="1" applyFill="1" applyBorder="1" applyAlignment="1">
      <alignment horizontal="center" vertical="center" wrapText="1"/>
    </xf>
    <xf numFmtId="0" fontId="6" fillId="4" borderId="6" xfId="0" applyFont="1" applyFill="1" applyBorder="1"/>
    <xf numFmtId="4" fontId="6" fillId="4" borderId="6" xfId="0" applyNumberFormat="1" applyFont="1" applyFill="1" applyBorder="1" applyAlignment="1">
      <alignment horizontal="center" vertical="center"/>
    </xf>
    <xf numFmtId="4" fontId="6" fillId="4" borderId="6" xfId="0" applyNumberFormat="1" applyFont="1" applyFill="1" applyBorder="1" applyAlignment="1">
      <alignment horizontal="right" vertical="center"/>
    </xf>
    <xf numFmtId="0" fontId="6" fillId="0" borderId="0" xfId="0" applyFont="1" applyAlignment="1">
      <alignment horizontal="center"/>
    </xf>
    <xf numFmtId="0" fontId="6" fillId="3" borderId="3" xfId="0" applyFont="1" applyFill="1" applyBorder="1" applyAlignment="1">
      <alignment horizontal="center"/>
    </xf>
    <xf numFmtId="0" fontId="6" fillId="0" borderId="3" xfId="0" applyFont="1" applyBorder="1" applyAlignment="1">
      <alignment horizontal="center"/>
    </xf>
    <xf numFmtId="164" fontId="6" fillId="0" borderId="3" xfId="0" applyNumberFormat="1" applyFont="1" applyBorder="1"/>
    <xf numFmtId="0" fontId="0" fillId="3" borderId="3" xfId="0" applyFill="1" applyBorder="1" applyAlignment="1">
      <alignment horizontal="center"/>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0" fillId="0" borderId="0" xfId="0"/>
    <xf numFmtId="0" fontId="0" fillId="0" borderId="3" xfId="0" applyBorder="1" applyAlignment="1">
      <alignment horizontal="center" vertical="center" wrapText="1"/>
    </xf>
    <xf numFmtId="4" fontId="0" fillId="4" borderId="3" xfId="0" applyNumberFormat="1" applyFill="1" applyBorder="1" applyAlignment="1">
      <alignment horizontal="center" vertical="center"/>
    </xf>
    <xf numFmtId="0" fontId="0" fillId="0" borderId="3" xfId="0"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3" xfId="0" applyFill="1" applyBorder="1" applyAlignment="1">
      <alignment horizontal="center"/>
    </xf>
    <xf numFmtId="0" fontId="2" fillId="0" borderId="0" xfId="0" applyFont="1" applyAlignment="1">
      <alignment horizontal="left"/>
    </xf>
    <xf numFmtId="0" fontId="0" fillId="0" borderId="0" xfId="0"/>
    <xf numFmtId="0" fontId="3" fillId="4" borderId="3" xfId="0" applyFont="1" applyFill="1" applyBorder="1" applyAlignment="1">
      <alignment horizontal="center" vertical="center"/>
    </xf>
    <xf numFmtId="0" fontId="0" fillId="3" borderId="3" xfId="0" applyFill="1" applyBorder="1" applyAlignment="1">
      <alignment horizontal="center"/>
    </xf>
    <xf numFmtId="0" fontId="0" fillId="0" borderId="7" xfId="0" applyBorder="1" applyAlignment="1">
      <alignment horizontal="center" vertical="center" wrapText="1"/>
    </xf>
    <xf numFmtId="0" fontId="2" fillId="0" borderId="0" xfId="0" applyFont="1" applyAlignment="1">
      <alignment horizontal="left"/>
    </xf>
    <xf numFmtId="0" fontId="0" fillId="0" borderId="0" xfId="0"/>
    <xf numFmtId="0" fontId="0" fillId="0" borderId="3" xfId="0" applyBorder="1" applyAlignment="1">
      <alignment horizontal="center" vertical="center" wrapText="1"/>
    </xf>
    <xf numFmtId="0" fontId="0" fillId="0" borderId="3" xfId="0" applyBorder="1" applyAlignment="1">
      <alignment horizontal="center" vertical="center"/>
    </xf>
    <xf numFmtId="0" fontId="24" fillId="4" borderId="3"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25" fillId="4" borderId="3" xfId="0" applyFont="1" applyFill="1" applyBorder="1" applyAlignment="1">
      <alignment horizontal="center" vertical="center" wrapText="1"/>
    </xf>
    <xf numFmtId="166" fontId="3" fillId="4" borderId="3" xfId="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14" fillId="4" borderId="3"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3" fillId="4" borderId="0" xfId="0" applyFont="1" applyFill="1" applyAlignment="1">
      <alignment vertical="center"/>
    </xf>
    <xf numFmtId="0" fontId="3" fillId="4" borderId="3" xfId="0" applyFont="1" applyFill="1" applyBorder="1" applyAlignment="1">
      <alignment vertical="center"/>
    </xf>
    <xf numFmtId="0" fontId="3" fillId="4" borderId="0" xfId="0" applyFont="1" applyFill="1"/>
    <xf numFmtId="0" fontId="3" fillId="4" borderId="3" xfId="0" applyFont="1" applyFill="1" applyBorder="1" applyAlignment="1">
      <alignment vertical="center" wrapText="1"/>
    </xf>
    <xf numFmtId="1" fontId="3" fillId="4" borderId="3" xfId="0" applyNumberFormat="1" applyFont="1" applyFill="1" applyBorder="1" applyAlignment="1">
      <alignment horizontal="center" vertical="center" wrapText="1"/>
    </xf>
    <xf numFmtId="4" fontId="3" fillId="4" borderId="0" xfId="0" applyNumberFormat="1" applyFont="1" applyFill="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3" xfId="0" applyFill="1" applyBorder="1" applyAlignment="1">
      <alignment horizontal="center"/>
    </xf>
    <xf numFmtId="0" fontId="0" fillId="0" borderId="0" xfId="0"/>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xf>
    <xf numFmtId="0" fontId="4" fillId="2" borderId="6" xfId="0" applyFont="1" applyFill="1" applyBorder="1" applyAlignment="1">
      <alignment vertical="center" wrapText="1"/>
    </xf>
    <xf numFmtId="0" fontId="4" fillId="2" borderId="3" xfId="0" applyFont="1" applyFill="1" applyBorder="1" applyAlignment="1">
      <alignment vertical="center" wrapText="1"/>
    </xf>
    <xf numFmtId="1" fontId="4" fillId="2" borderId="3" xfId="0" applyNumberFormat="1" applyFont="1" applyFill="1" applyBorder="1" applyAlignment="1">
      <alignment vertical="center" wrapText="1"/>
    </xf>
    <xf numFmtId="0" fontId="4" fillId="2" borderId="6" xfId="0" applyFont="1" applyFill="1" applyBorder="1" applyAlignment="1">
      <alignment vertical="center"/>
    </xf>
    <xf numFmtId="0" fontId="5" fillId="2" borderId="6" xfId="0" applyFont="1" applyFill="1" applyBorder="1" applyAlignment="1">
      <alignment vertical="center"/>
    </xf>
    <xf numFmtId="4" fontId="4" fillId="2" borderId="3" xfId="0" applyNumberFormat="1" applyFont="1" applyFill="1" applyBorder="1" applyAlignment="1">
      <alignment vertical="center" wrapText="1"/>
    </xf>
    <xf numFmtId="0" fontId="0" fillId="0" borderId="0" xfId="0" applyAlignment="1">
      <alignment horizontal="center" vertical="center"/>
    </xf>
    <xf numFmtId="4" fontId="0" fillId="0" borderId="0" xfId="0" applyNumberFormat="1" applyAlignment="1">
      <alignment vertical="center" wrapText="1"/>
    </xf>
    <xf numFmtId="0" fontId="0" fillId="3" borderId="3" xfId="0" applyFill="1" applyBorder="1" applyAlignment="1">
      <alignment horizontal="center" vertical="center"/>
    </xf>
    <xf numFmtId="0" fontId="0" fillId="3" borderId="3" xfId="0" applyFill="1" applyBorder="1" applyAlignment="1">
      <alignment horizont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4"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0" fillId="0" borderId="8" xfId="0" applyBorder="1" applyAlignment="1">
      <alignment horizontal="left" vertical="center"/>
    </xf>
    <xf numFmtId="0" fontId="0" fillId="0" borderId="3" xfId="0" applyBorder="1" applyAlignment="1">
      <alignment horizontal="left" vertical="center"/>
    </xf>
    <xf numFmtId="0" fontId="3" fillId="4"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3" fillId="4" borderId="3" xfId="0" applyFont="1" applyFill="1" applyBorder="1" applyAlignment="1">
      <alignment horizontal="left" vertical="center" wrapText="1"/>
    </xf>
    <xf numFmtId="0" fontId="2" fillId="0" borderId="0" xfId="0" applyFont="1" applyAlignment="1">
      <alignment horizontal="left"/>
    </xf>
    <xf numFmtId="0" fontId="0" fillId="0" borderId="0" xfId="0"/>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3" fillId="0" borderId="3" xfId="0" applyFont="1" applyBorder="1" applyAlignment="1">
      <alignment horizontal="left" vertical="center" wrapText="1"/>
    </xf>
    <xf numFmtId="0" fontId="3" fillId="4" borderId="3" xfId="0" applyFont="1" applyFill="1" applyBorder="1" applyAlignment="1">
      <alignment vertical="center" wrapText="1"/>
    </xf>
    <xf numFmtId="0" fontId="16" fillId="4" borderId="2" xfId="0" applyFont="1" applyFill="1" applyBorder="1" applyAlignment="1">
      <alignment horizontal="center" vertical="center"/>
    </xf>
    <xf numFmtId="0" fontId="16" fillId="4" borderId="6"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6" xfId="0" applyFont="1" applyFill="1" applyBorder="1" applyAlignment="1">
      <alignment horizontal="center" vertical="center" wrapText="1"/>
    </xf>
    <xf numFmtId="4" fontId="0" fillId="4" borderId="3" xfId="0" applyNumberFormat="1" applyFill="1"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xf>
    <xf numFmtId="4" fontId="3" fillId="4" borderId="3" xfId="0" applyNumberFormat="1" applyFont="1" applyFill="1" applyBorder="1" applyAlignment="1">
      <alignment horizontal="left"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0" fontId="2" fillId="0" borderId="0" xfId="0" applyFont="1" applyAlignment="1">
      <alignment horizontal="left"/>
    </xf>
    <xf numFmtId="0" fontId="0" fillId="0" borderId="0" xfId="0"/>
    <xf numFmtId="0" fontId="0" fillId="0" borderId="3" xfId="0" applyBorder="1" applyAlignment="1">
      <alignment horizontal="center" vertical="center"/>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27" fillId="4" borderId="6"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1" fillId="4" borderId="6" xfId="0" applyFont="1" applyFill="1" applyBorder="1" applyAlignment="1">
      <alignment horizontal="center" vertical="center"/>
    </xf>
    <xf numFmtId="0" fontId="21" fillId="4" borderId="0" xfId="0" applyFont="1" applyFill="1" applyAlignment="1">
      <alignment horizontal="center" vertical="center" wrapText="1"/>
    </xf>
    <xf numFmtId="4" fontId="21" fillId="4" borderId="3" xfId="0" applyNumberFormat="1" applyFont="1" applyFill="1" applyBorder="1" applyAlignment="1">
      <alignment horizontal="center" vertical="center"/>
    </xf>
    <xf numFmtId="49" fontId="21" fillId="4" borderId="3" xfId="0" applyNumberFormat="1" applyFont="1" applyFill="1" applyBorder="1" applyAlignment="1">
      <alignment horizontal="center" vertical="center" wrapText="1"/>
    </xf>
    <xf numFmtId="0" fontId="21" fillId="4" borderId="2" xfId="0" applyFont="1" applyFill="1" applyBorder="1" applyAlignment="1">
      <alignment horizontal="center" vertical="center"/>
    </xf>
    <xf numFmtId="4" fontId="21" fillId="4" borderId="6" xfId="0" applyNumberFormat="1" applyFont="1" applyFill="1" applyBorder="1" applyAlignment="1">
      <alignment horizontal="center" vertical="center"/>
    </xf>
    <xf numFmtId="0" fontId="28" fillId="0" borderId="0" xfId="0" applyFont="1"/>
    <xf numFmtId="0" fontId="0" fillId="0" borderId="0" xfId="0" applyAlignment="1">
      <alignment horizontal="justify" vertical="center"/>
    </xf>
    <xf numFmtId="0" fontId="3" fillId="0" borderId="3" xfId="0" applyFont="1" applyBorder="1" applyAlignment="1">
      <alignment horizontal="center"/>
    </xf>
    <xf numFmtId="164" fontId="3" fillId="0" borderId="3" xfId="0" applyNumberFormat="1" applyFont="1" applyBorder="1"/>
    <xf numFmtId="164" fontId="0" fillId="0" borderId="0" xfId="0" applyNumberFormat="1"/>
    <xf numFmtId="0" fontId="21" fillId="4" borderId="3" xfId="0" applyFont="1" applyFill="1" applyBorder="1" applyAlignment="1">
      <alignment horizontal="left" vertical="center" wrapText="1"/>
    </xf>
    <xf numFmtId="0" fontId="21" fillId="4" borderId="3" xfId="0" applyFont="1" applyFill="1" applyBorder="1" applyAlignment="1">
      <alignment vertical="center" wrapText="1"/>
    </xf>
    <xf numFmtId="3" fontId="21" fillId="4" borderId="3" xfId="0" applyNumberFormat="1" applyFont="1" applyFill="1" applyBorder="1" applyAlignment="1">
      <alignment horizontal="center" vertical="center"/>
    </xf>
    <xf numFmtId="0" fontId="3" fillId="0" borderId="0" xfId="0" applyFont="1" applyAlignment="1">
      <alignment horizontal="center" vertical="center"/>
    </xf>
    <xf numFmtId="4" fontId="0" fillId="0" borderId="0" xfId="0" applyNumberFormat="1" applyAlignment="1">
      <alignment horizontal="center" vertical="center"/>
    </xf>
    <xf numFmtId="0" fontId="1" fillId="0" borderId="0" xfId="0" applyFont="1" applyAlignment="1">
      <alignment horizontal="center" vertical="center"/>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0" fontId="3" fillId="2" borderId="6" xfId="0" applyFont="1" applyFill="1" applyBorder="1" applyAlignment="1">
      <alignment horizontal="center" vertical="center"/>
    </xf>
    <xf numFmtId="4" fontId="10" fillId="2" borderId="3" xfId="0" applyNumberFormat="1" applyFont="1" applyFill="1" applyBorder="1" applyAlignment="1">
      <alignment horizontal="center" vertical="center" wrapText="1"/>
    </xf>
    <xf numFmtId="0" fontId="29" fillId="4" borderId="6" xfId="0" applyFont="1" applyFill="1" applyBorder="1" applyAlignment="1">
      <alignment horizontal="center" vertical="center" wrapText="1"/>
    </xf>
    <xf numFmtId="3" fontId="21" fillId="4" borderId="3" xfId="0" applyNumberFormat="1" applyFont="1" applyFill="1" applyBorder="1" applyAlignment="1">
      <alignment horizontal="center" vertical="center" wrapText="1"/>
    </xf>
    <xf numFmtId="0" fontId="22" fillId="3" borderId="3" xfId="4" applyFont="1" applyFill="1" applyBorder="1" applyAlignment="1">
      <alignment horizontal="center" vertical="center"/>
    </xf>
    <xf numFmtId="0" fontId="30" fillId="3" borderId="3" xfId="4" applyFont="1" applyFill="1" applyBorder="1" applyAlignment="1">
      <alignment horizontal="center" vertical="center"/>
    </xf>
    <xf numFmtId="0" fontId="22" fillId="0" borderId="3" xfId="0" applyFont="1" applyBorder="1" applyAlignment="1">
      <alignment horizontal="center" vertical="center"/>
    </xf>
    <xf numFmtId="4" fontId="22" fillId="0" borderId="3" xfId="0" applyNumberFormat="1" applyFont="1" applyBorder="1" applyAlignment="1">
      <alignment horizontal="center" vertical="center"/>
    </xf>
    <xf numFmtId="164" fontId="22" fillId="0" borderId="3" xfId="0" applyNumberFormat="1" applyFont="1" applyBorder="1" applyAlignment="1">
      <alignment vertical="center"/>
    </xf>
    <xf numFmtId="0" fontId="0" fillId="0" borderId="0" xfId="0" applyAlignment="1">
      <alignment horizontal="left" vertical="center" wrapText="1"/>
    </xf>
    <xf numFmtId="0" fontId="5" fillId="4" borderId="6" xfId="0" applyFont="1" applyFill="1" applyBorder="1" applyAlignment="1">
      <alignment horizontal="center" vertical="center" wrapText="1"/>
    </xf>
    <xf numFmtId="0" fontId="3" fillId="4" borderId="0" xfId="0" applyFont="1" applyFill="1" applyAlignment="1">
      <alignment horizontal="center" vertical="center"/>
    </xf>
    <xf numFmtId="0" fontId="3" fillId="4" borderId="7" xfId="0" applyFont="1" applyFill="1" applyBorder="1" applyAlignment="1">
      <alignment horizontal="center" vertic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xf>
    <xf numFmtId="0" fontId="3" fillId="0" borderId="0" xfId="0" applyFont="1" applyAlignment="1">
      <alignment wrapText="1"/>
    </xf>
    <xf numFmtId="0" fontId="5" fillId="2" borderId="6" xfId="0" applyFont="1" applyFill="1" applyBorder="1" applyAlignment="1">
      <alignment horizontal="center" vertical="center" wrapText="1"/>
    </xf>
    <xf numFmtId="11" fontId="21" fillId="4" borderId="3" xfId="0" applyNumberFormat="1" applyFont="1" applyFill="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vertical="center" wrapText="1"/>
    </xf>
    <xf numFmtId="4" fontId="0" fillId="0" borderId="0" xfId="0" applyNumberFormat="1" applyAlignment="1">
      <alignment horizontal="center"/>
    </xf>
    <xf numFmtId="0" fontId="3" fillId="4" borderId="4" xfId="0" applyFont="1" applyFill="1" applyBorder="1" applyAlignment="1">
      <alignment horizontal="center" vertical="center"/>
    </xf>
    <xf numFmtId="4" fontId="3" fillId="4" borderId="6" xfId="0" applyNumberFormat="1" applyFont="1" applyFill="1" applyBorder="1" applyAlignment="1">
      <alignment horizontal="center" vertical="center"/>
    </xf>
    <xf numFmtId="2" fontId="0" fillId="0" borderId="0" xfId="0" applyNumberFormat="1"/>
    <xf numFmtId="2" fontId="4" fillId="2" borderId="3" xfId="0" applyNumberFormat="1"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24" fillId="0" borderId="0" xfId="0" applyFont="1"/>
    <xf numFmtId="0" fontId="1" fillId="0" borderId="3" xfId="0" applyFont="1" applyBorder="1" applyAlignment="1">
      <alignment horizontal="left" vertical="center"/>
    </xf>
    <xf numFmtId="2" fontId="0" fillId="0" borderId="3" xfId="0" applyNumberFormat="1" applyBorder="1" applyAlignment="1">
      <alignment horizontal="center" vertical="center"/>
    </xf>
    <xf numFmtId="2" fontId="0" fillId="0" borderId="3" xfId="0" applyNumberFormat="1" applyBorder="1" applyAlignment="1">
      <alignment horizontal="right" vertical="center"/>
    </xf>
    <xf numFmtId="0" fontId="27" fillId="4" borderId="7" xfId="0" applyFont="1" applyFill="1" applyBorder="1" applyAlignment="1">
      <alignment horizontal="center" vertical="center" wrapText="1"/>
    </xf>
    <xf numFmtId="0" fontId="0" fillId="0" borderId="2" xfId="0" applyBorder="1" applyAlignment="1">
      <alignment horizontal="left" vertical="center"/>
    </xf>
    <xf numFmtId="0" fontId="13" fillId="0" borderId="0" xfId="0" applyFont="1"/>
    <xf numFmtId="0" fontId="36" fillId="2" borderId="3" xfId="0" applyFont="1" applyFill="1" applyBorder="1" applyAlignment="1">
      <alignment horizontal="center" vertical="center"/>
    </xf>
    <xf numFmtId="0" fontId="36" fillId="2" borderId="3" xfId="0" applyFont="1" applyFill="1" applyBorder="1" applyAlignment="1">
      <alignment horizontal="center" vertical="center" wrapText="1"/>
    </xf>
    <xf numFmtId="1" fontId="36" fillId="2" borderId="3" xfId="0" applyNumberFormat="1" applyFont="1" applyFill="1" applyBorder="1" applyAlignment="1">
      <alignment horizontal="center" vertical="center" wrapText="1"/>
    </xf>
    <xf numFmtId="0" fontId="36" fillId="2" borderId="6" xfId="0" applyFont="1" applyFill="1" applyBorder="1" applyAlignment="1">
      <alignment horizontal="center" vertical="center"/>
    </xf>
    <xf numFmtId="0" fontId="36" fillId="2" borderId="6" xfId="0"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 fillId="0" borderId="6" xfId="0" applyFont="1" applyBorder="1" applyAlignment="1">
      <alignment horizontal="center" vertical="center" wrapText="1"/>
    </xf>
    <xf numFmtId="49" fontId="0" fillId="0" borderId="3" xfId="0" applyNumberFormat="1" applyBorder="1" applyAlignment="1">
      <alignment horizontal="center" vertical="center" wrapText="1"/>
    </xf>
    <xf numFmtId="0" fontId="37"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8" borderId="0" xfId="0" applyFill="1"/>
    <xf numFmtId="0" fontId="37" fillId="9"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49" fontId="3" fillId="9" borderId="3" xfId="0" applyNumberFormat="1"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49" fontId="12" fillId="9" borderId="3" xfId="0" applyNumberFormat="1"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49" fontId="0" fillId="9" borderId="3" xfId="0" applyNumberFormat="1" applyFill="1" applyBorder="1" applyAlignment="1">
      <alignment horizontal="center" vertical="center" wrapText="1"/>
    </xf>
    <xf numFmtId="0" fontId="24" fillId="0" borderId="3" xfId="0" applyFont="1" applyBorder="1" applyAlignment="1">
      <alignment horizontal="center" vertical="center" wrapText="1"/>
    </xf>
    <xf numFmtId="17"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xf>
    <xf numFmtId="0" fontId="0" fillId="9" borderId="0" xfId="0" applyFill="1"/>
    <xf numFmtId="0" fontId="24" fillId="9" borderId="2" xfId="0" applyFont="1" applyFill="1" applyBorder="1" applyAlignment="1">
      <alignment horizontal="center" vertical="center" wrapText="1"/>
    </xf>
    <xf numFmtId="0" fontId="3" fillId="9" borderId="2" xfId="0" applyFont="1" applyFill="1" applyBorder="1" applyAlignment="1">
      <alignment horizontal="left" vertical="center" wrapText="1"/>
    </xf>
    <xf numFmtId="0" fontId="12" fillId="9" borderId="3" xfId="0" applyFont="1" applyFill="1" applyBorder="1" applyAlignment="1">
      <alignment horizontal="center" vertical="center"/>
    </xf>
    <xf numFmtId="0" fontId="12" fillId="9"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center" vertical="center"/>
    </xf>
    <xf numFmtId="4" fontId="3" fillId="3" borderId="3" xfId="0" applyNumberFormat="1"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3" xfId="0" applyFont="1" applyFill="1" applyBorder="1" applyAlignment="1" applyProtection="1">
      <alignment vertical="center" wrapText="1"/>
      <protection locked="0"/>
    </xf>
    <xf numFmtId="0" fontId="3" fillId="4" borderId="4" xfId="0"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4" fontId="3" fillId="4" borderId="3" xfId="0" applyNumberFormat="1" applyFont="1" applyFill="1" applyBorder="1" applyAlignment="1" applyProtection="1">
      <alignment horizontal="center" vertical="center" wrapText="1"/>
      <protection locked="0"/>
    </xf>
    <xf numFmtId="4" fontId="0" fillId="0" borderId="3" xfId="0" applyNumberFormat="1" applyBorder="1" applyAlignment="1">
      <alignment horizont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xf>
    <xf numFmtId="4" fontId="4" fillId="3" borderId="3" xfId="0" applyNumberFormat="1" applyFont="1" applyFill="1" applyBorder="1" applyAlignment="1">
      <alignment horizontal="center" vertical="center" wrapText="1"/>
    </xf>
    <xf numFmtId="0" fontId="27" fillId="10" borderId="3" xfId="0" applyFont="1" applyFill="1" applyBorder="1" applyAlignment="1">
      <alignment horizontal="center" vertical="center" wrapText="1"/>
    </xf>
    <xf numFmtId="49" fontId="27" fillId="10" borderId="3"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xf>
    <xf numFmtId="164" fontId="0" fillId="0" borderId="0" xfId="5" applyFont="1" applyAlignment="1">
      <alignment horizontal="center"/>
    </xf>
    <xf numFmtId="164" fontId="0" fillId="0" borderId="0" xfId="0" applyNumberFormat="1" applyAlignment="1">
      <alignment horizontal="left" vertical="center"/>
    </xf>
    <xf numFmtId="2" fontId="21" fillId="4" borderId="3" xfId="0" applyNumberFormat="1" applyFont="1" applyFill="1" applyBorder="1" applyAlignment="1">
      <alignment horizontal="center" vertical="center" wrapText="1"/>
    </xf>
    <xf numFmtId="1" fontId="21" fillId="4" borderId="3"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wrapText="1"/>
    </xf>
    <xf numFmtId="0" fontId="15" fillId="0" borderId="0" xfId="0" applyFont="1" applyAlignment="1">
      <alignment vertical="center"/>
    </xf>
    <xf numFmtId="0" fontId="15" fillId="0" borderId="0" xfId="0" applyFont="1" applyAlignment="1">
      <alignment horizontal="center" vertical="center"/>
    </xf>
    <xf numFmtId="4" fontId="20" fillId="0" borderId="0" xfId="0" applyNumberFormat="1" applyFont="1" applyAlignment="1">
      <alignment vertical="center"/>
    </xf>
    <xf numFmtId="4" fontId="20" fillId="0" borderId="0" xfId="0" applyNumberFormat="1" applyFont="1" applyAlignment="1">
      <alignment horizontal="center" vertical="center"/>
    </xf>
    <xf numFmtId="0" fontId="37" fillId="0" borderId="0" xfId="0" applyFont="1" applyAlignment="1">
      <alignment vertical="center"/>
    </xf>
    <xf numFmtId="0" fontId="15" fillId="0" borderId="0" xfId="0" applyFont="1" applyAlignment="1">
      <alignment horizontal="center" vertical="center" wrapText="1"/>
    </xf>
    <xf numFmtId="4" fontId="15" fillId="0" borderId="0" xfId="0" applyNumberFormat="1" applyFont="1" applyAlignment="1">
      <alignment vertical="center"/>
    </xf>
    <xf numFmtId="4" fontId="15" fillId="0" borderId="0" xfId="0" applyNumberFormat="1" applyFont="1" applyAlignment="1">
      <alignment horizontal="center" vertical="center"/>
    </xf>
    <xf numFmtId="0" fontId="43" fillId="2" borderId="3" xfId="0" applyFont="1" applyFill="1" applyBorder="1" applyAlignment="1">
      <alignment horizontal="center" vertical="center"/>
    </xf>
    <xf numFmtId="0" fontId="43"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 fontId="43" fillId="2" borderId="3" xfId="0" applyNumberFormat="1" applyFont="1" applyFill="1" applyBorder="1" applyAlignment="1">
      <alignment horizontal="center" vertical="center" wrapText="1"/>
    </xf>
    <xf numFmtId="4" fontId="43" fillId="2" borderId="3" xfId="0" applyNumberFormat="1" applyFont="1" applyFill="1" applyBorder="1" applyAlignment="1">
      <alignment horizontal="center" vertical="center" wrapText="1"/>
    </xf>
    <xf numFmtId="0" fontId="20" fillId="0" borderId="3" xfId="0" applyFont="1" applyBorder="1" applyAlignment="1">
      <alignment vertical="center"/>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0" fontId="15" fillId="0" borderId="3" xfId="0" applyFont="1" applyBorder="1" applyAlignment="1">
      <alignment horizontal="center" vertical="center"/>
    </xf>
    <xf numFmtId="4" fontId="20" fillId="0" borderId="3" xfId="0" applyNumberFormat="1" applyFont="1" applyBorder="1" applyAlignment="1">
      <alignment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4" fontId="20" fillId="0" borderId="3" xfId="0" applyNumberFormat="1" applyFont="1" applyBorder="1" applyAlignment="1">
      <alignment vertical="center" wrapText="1"/>
    </xf>
    <xf numFmtId="0" fontId="20" fillId="0" borderId="0" xfId="0" applyFont="1" applyAlignment="1">
      <alignment vertical="center" wrapText="1"/>
    </xf>
    <xf numFmtId="4" fontId="15" fillId="0" borderId="3" xfId="0" applyNumberFormat="1" applyFont="1" applyBorder="1" applyAlignment="1">
      <alignment horizontal="center" vertical="center" wrapText="1"/>
    </xf>
    <xf numFmtId="0" fontId="3" fillId="3" borderId="3" xfId="0" applyFont="1" applyFill="1" applyBorder="1" applyAlignment="1">
      <alignment horizontal="center"/>
    </xf>
    <xf numFmtId="0" fontId="0" fillId="0" borderId="0" xfId="0"/>
    <xf numFmtId="0" fontId="0" fillId="3" borderId="3" xfId="0" applyFill="1" applyBorder="1" applyAlignment="1">
      <alignment horizontal="center"/>
    </xf>
    <xf numFmtId="0" fontId="2" fillId="0" borderId="0" xfId="0" applyFont="1" applyAlignment="1">
      <alignment horizontal="left"/>
    </xf>
    <xf numFmtId="0" fontId="0" fillId="0" borderId="0" xfId="0"/>
    <xf numFmtId="0" fontId="34" fillId="0" borderId="1" xfId="0" applyFont="1" applyBorder="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center"/>
    </xf>
    <xf numFmtId="0" fontId="34" fillId="0" borderId="0" xfId="0" applyFont="1" applyBorder="1" applyAlignment="1">
      <alignment horizontal="left"/>
    </xf>
    <xf numFmtId="0" fontId="45" fillId="0" borderId="0" xfId="2" applyFont="1"/>
    <xf numFmtId="0" fontId="46" fillId="0" borderId="0" xfId="2" applyFont="1"/>
    <xf numFmtId="0" fontId="47" fillId="0" borderId="0" xfId="2" applyFont="1"/>
    <xf numFmtId="0" fontId="48" fillId="0" borderId="0" xfId="0" applyFont="1"/>
    <xf numFmtId="0" fontId="32" fillId="0" borderId="0" xfId="0" applyFont="1"/>
    <xf numFmtId="4" fontId="48" fillId="0" borderId="0" xfId="0" applyNumberFormat="1" applyFont="1"/>
    <xf numFmtId="0" fontId="2" fillId="0" borderId="0" xfId="0" applyFont="1" applyAlignment="1">
      <alignment horizontal="left" vertical="center"/>
    </xf>
    <xf numFmtId="0" fontId="44" fillId="0" borderId="0" xfId="0" applyFont="1"/>
    <xf numFmtId="0" fontId="48" fillId="0" borderId="0" xfId="0" applyFont="1" applyAlignment="1">
      <alignment horizontal="center"/>
    </xf>
    <xf numFmtId="0" fontId="3" fillId="4" borderId="11" xfId="0" applyFont="1" applyFill="1" applyBorder="1" applyAlignment="1">
      <alignment horizontal="center" vertical="center" wrapText="1"/>
    </xf>
    <xf numFmtId="0" fontId="0" fillId="3" borderId="3" xfId="0" applyFill="1" applyBorder="1" applyAlignment="1">
      <alignment horizontal="center"/>
    </xf>
    <xf numFmtId="0" fontId="3" fillId="4"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xf numFmtId="0" fontId="0" fillId="0" borderId="3" xfId="0" applyBorder="1" applyAlignment="1">
      <alignment horizontal="center" vertical="center"/>
    </xf>
    <xf numFmtId="4" fontId="3" fillId="4" borderId="3"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xf>
    <xf numFmtId="4" fontId="3" fillId="4" borderId="3"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0" fillId="6" borderId="3" xfId="0" applyFill="1" applyBorder="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2" fillId="4" borderId="0" xfId="0" applyFont="1" applyFill="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65" fontId="0" fillId="0" borderId="2" xfId="0" applyNumberFormat="1" applyBorder="1" applyAlignment="1">
      <alignment horizontal="center" vertical="center"/>
    </xf>
    <xf numFmtId="165" fontId="0" fillId="0" borderId="7" xfId="0" applyNumberFormat="1" applyBorder="1" applyAlignment="1">
      <alignment horizontal="center" vertical="center"/>
    </xf>
    <xf numFmtId="165" fontId="0" fillId="0" borderId="6" xfId="0" applyNumberForma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165" fontId="0" fillId="4" borderId="2" xfId="0" applyNumberFormat="1" applyFill="1" applyBorder="1" applyAlignment="1">
      <alignment horizontal="center" vertical="center"/>
    </xf>
    <xf numFmtId="165" fontId="0" fillId="4" borderId="6" xfId="0" applyNumberFormat="1" applyFill="1" applyBorder="1" applyAlignment="1">
      <alignment horizontal="center" vertical="center"/>
    </xf>
    <xf numFmtId="0" fontId="10" fillId="4" borderId="2" xfId="0" applyFont="1" applyFill="1" applyBorder="1" applyAlignment="1">
      <alignment horizontal="center" vertical="center" wrapText="1"/>
    </xf>
    <xf numFmtId="0" fontId="10" fillId="4" borderId="7" xfId="0" applyFont="1" applyFill="1" applyBorder="1" applyAlignment="1">
      <alignment horizontal="center" vertical="center" wrapText="1"/>
    </xf>
    <xf numFmtId="165" fontId="0" fillId="4" borderId="2" xfId="0" applyNumberFormat="1" applyFill="1" applyBorder="1" applyAlignment="1">
      <alignment horizontal="center" vertical="center" wrapText="1"/>
    </xf>
    <xf numFmtId="165" fontId="0" fillId="4" borderId="6" xfId="0" applyNumberFormat="1" applyFill="1" applyBorder="1" applyAlignment="1">
      <alignment horizontal="center" vertical="center" wrapText="1"/>
    </xf>
    <xf numFmtId="0" fontId="0" fillId="4" borderId="7" xfId="0" applyFill="1" applyBorder="1" applyAlignment="1">
      <alignment horizontal="center" vertical="center" wrapText="1"/>
    </xf>
    <xf numFmtId="165" fontId="0" fillId="4" borderId="7" xfId="0" applyNumberFormat="1" applyFill="1" applyBorder="1" applyAlignment="1">
      <alignment horizontal="center" vertical="center" wrapText="1"/>
    </xf>
    <xf numFmtId="0" fontId="0" fillId="4" borderId="3" xfId="0"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5" fontId="3" fillId="4" borderId="7" xfId="0" applyNumberFormat="1" applyFont="1" applyFill="1" applyBorder="1" applyAlignment="1">
      <alignment horizontal="center" vertical="center" wrapText="1"/>
    </xf>
    <xf numFmtId="165" fontId="3" fillId="4" borderId="6"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3" borderId="6" xfId="0" applyFill="1" applyBorder="1" applyAlignment="1">
      <alignment horizontal="center"/>
    </xf>
    <xf numFmtId="0" fontId="0" fillId="3" borderId="3" xfId="0" applyFill="1" applyBorder="1" applyAlignment="1">
      <alignment horizontal="center"/>
    </xf>
    <xf numFmtId="0" fontId="44" fillId="0" borderId="0" xfId="0" applyFont="1" applyAlignment="1">
      <alignment wrapText="1"/>
    </xf>
    <xf numFmtId="0" fontId="6" fillId="0" borderId="1" xfId="0" applyFont="1" applyBorder="1" applyAlignment="1">
      <alignment horizontal="right"/>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xf>
    <xf numFmtId="0" fontId="4" fillId="2" borderId="2"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5" fillId="2" borderId="2" xfId="0" applyFont="1" applyFill="1" applyBorder="1" applyAlignment="1">
      <alignment vertical="center"/>
    </xf>
    <xf numFmtId="0" fontId="5" fillId="2" borderId="6"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6" fillId="0" borderId="5" xfId="0" applyFont="1" applyBorder="1"/>
    <xf numFmtId="4" fontId="4" fillId="2" borderId="3" xfId="0" applyNumberFormat="1" applyFont="1" applyFill="1" applyBorder="1" applyAlignment="1">
      <alignment vertical="center" wrapText="1"/>
    </xf>
    <xf numFmtId="4" fontId="0" fillId="0" borderId="2" xfId="0" applyNumberFormat="1" applyBorder="1" applyAlignment="1">
      <alignment horizontal="center" vertical="center"/>
    </xf>
    <xf numFmtId="4" fontId="0" fillId="0" borderId="7" xfId="0" applyNumberFormat="1" applyBorder="1" applyAlignment="1">
      <alignment horizontal="center" vertical="center"/>
    </xf>
    <xf numFmtId="4" fontId="0" fillId="0" borderId="6" xfId="0" applyNumberFormat="1" applyBorder="1" applyAlignment="1">
      <alignment horizontal="center" vertical="center"/>
    </xf>
    <xf numFmtId="4" fontId="0" fillId="0" borderId="2"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6" xfId="0" applyNumberFormat="1" applyBorder="1" applyAlignment="1">
      <alignment horizontal="center" vertical="center" wrapText="1"/>
    </xf>
    <xf numFmtId="0" fontId="0" fillId="0" borderId="3" xfId="0" applyBorder="1" applyAlignment="1">
      <alignment horizontal="center" vertical="center" wrapText="1"/>
    </xf>
    <xf numFmtId="0" fontId="3" fillId="4" borderId="3" xfId="0" applyFont="1" applyFill="1" applyBorder="1" applyAlignment="1">
      <alignment horizontal="center" vertical="center" wrapText="1"/>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2" fillId="0" borderId="0" xfId="0" applyFont="1" applyAlignment="1">
      <alignment horizontal="left"/>
    </xf>
    <xf numFmtId="0" fontId="0" fillId="0" borderId="0" xfId="0"/>
    <xf numFmtId="0" fontId="3" fillId="4" borderId="6" xfId="0" applyFont="1" applyFill="1" applyBorder="1" applyAlignment="1">
      <alignment vertical="center" wrapText="1"/>
    </xf>
    <xf numFmtId="0" fontId="24" fillId="4" borderId="2"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167" fontId="3" fillId="4" borderId="2" xfId="0" applyNumberFormat="1" applyFont="1" applyFill="1" applyBorder="1" applyAlignment="1">
      <alignment horizontal="center" vertical="center" wrapText="1"/>
    </xf>
    <xf numFmtId="167" fontId="3" fillId="4" borderId="6" xfId="0" applyNumberFormat="1" applyFont="1" applyFill="1" applyBorder="1" applyAlignment="1">
      <alignment horizontal="center" vertical="center" wrapText="1"/>
    </xf>
    <xf numFmtId="167" fontId="0" fillId="4" borderId="2" xfId="0" applyNumberFormat="1" applyFill="1" applyBorder="1" applyAlignment="1">
      <alignment horizontal="center" vertical="center" wrapText="1"/>
    </xf>
    <xf numFmtId="167" fontId="0" fillId="4" borderId="6" xfId="0" applyNumberFormat="1" applyFill="1" applyBorder="1" applyAlignment="1">
      <alignment horizontal="center" vertical="center" wrapText="1"/>
    </xf>
    <xf numFmtId="4" fontId="0" fillId="4" borderId="2" xfId="0" applyNumberFormat="1" applyFill="1" applyBorder="1" applyAlignment="1">
      <alignment horizontal="center" vertical="center" wrapText="1"/>
    </xf>
    <xf numFmtId="4" fontId="0" fillId="4" borderId="6" xfId="0" applyNumberFormat="1" applyFill="1" applyBorder="1" applyAlignment="1">
      <alignment horizontal="center" vertical="center" wrapText="1"/>
    </xf>
    <xf numFmtId="0" fontId="3" fillId="4" borderId="3" xfId="0" applyFont="1" applyFill="1" applyBorder="1" applyAlignment="1">
      <alignment horizontal="center" vertical="center"/>
    </xf>
    <xf numFmtId="0" fontId="3" fillId="4" borderId="2" xfId="0" applyFont="1" applyFill="1" applyBorder="1" applyAlignment="1">
      <alignment horizontal="left" vertical="center"/>
    </xf>
    <xf numFmtId="0" fontId="3" fillId="4" borderId="7" xfId="0" applyFont="1" applyFill="1" applyBorder="1" applyAlignment="1">
      <alignment horizontal="left" vertical="center"/>
    </xf>
    <xf numFmtId="0" fontId="3" fillId="4" borderId="6" xfId="0" applyFont="1" applyFill="1" applyBorder="1" applyAlignment="1">
      <alignment horizontal="left" vertical="center"/>
    </xf>
    <xf numFmtId="4" fontId="3" fillId="4" borderId="2" xfId="0" applyNumberFormat="1" applyFont="1" applyFill="1" applyBorder="1" applyAlignment="1">
      <alignment horizontal="left" vertical="center"/>
    </xf>
    <xf numFmtId="4" fontId="3" fillId="4" borderId="7" xfId="0" applyNumberFormat="1"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6" xfId="0" applyFont="1" applyFill="1" applyBorder="1" applyAlignment="1">
      <alignment horizontal="left" vertical="center" wrapText="1"/>
    </xf>
    <xf numFmtId="4" fontId="3" fillId="4" borderId="3" xfId="0" applyNumberFormat="1" applyFont="1" applyFill="1" applyBorder="1" applyAlignment="1">
      <alignment horizontal="left" vertical="center"/>
    </xf>
    <xf numFmtId="0" fontId="3" fillId="4" borderId="3" xfId="0" applyFont="1" applyFill="1" applyBorder="1" applyAlignment="1">
      <alignment horizontal="left" vertical="center"/>
    </xf>
    <xf numFmtId="0" fontId="3" fillId="4" borderId="3" xfId="0" applyFont="1" applyFill="1" applyBorder="1" applyAlignment="1">
      <alignment horizontal="left" vertical="center" wrapText="1"/>
    </xf>
    <xf numFmtId="4" fontId="3" fillId="4" borderId="3" xfId="0" applyNumberFormat="1" applyFont="1" applyFill="1" applyBorder="1" applyAlignment="1">
      <alignment horizontal="left" vertical="center" wrapText="1"/>
    </xf>
    <xf numFmtId="4" fontId="3" fillId="4" borderId="2" xfId="0" applyNumberFormat="1" applyFont="1" applyFill="1" applyBorder="1" applyAlignment="1">
      <alignment horizontal="left" vertical="center" wrapText="1"/>
    </xf>
    <xf numFmtId="4" fontId="3" fillId="4" borderId="7" xfId="0" applyNumberFormat="1" applyFont="1" applyFill="1" applyBorder="1" applyAlignment="1">
      <alignment horizontal="left" vertical="center" wrapText="1"/>
    </xf>
    <xf numFmtId="4" fontId="3" fillId="4" borderId="6" xfId="0" applyNumberFormat="1" applyFont="1" applyFill="1" applyBorder="1" applyAlignment="1">
      <alignment horizontal="left" vertical="center"/>
    </xf>
    <xf numFmtId="4" fontId="14" fillId="4" borderId="3" xfId="0" applyNumberFormat="1" applyFont="1" applyFill="1" applyBorder="1" applyAlignment="1">
      <alignment horizontal="center" vertical="center" wrapText="1"/>
    </xf>
    <xf numFmtId="0" fontId="14" fillId="4" borderId="3" xfId="0" applyFont="1" applyFill="1" applyBorder="1" applyAlignment="1">
      <alignment horizontal="center" vertical="center" wrapText="1"/>
    </xf>
    <xf numFmtId="3" fontId="14" fillId="4" borderId="3" xfId="0" applyNumberFormat="1" applyFont="1" applyFill="1" applyBorder="1" applyAlignment="1">
      <alignment horizontal="center" vertical="center" wrapText="1"/>
    </xf>
    <xf numFmtId="0" fontId="26" fillId="4" borderId="3"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49" fontId="16" fillId="4" borderId="2" xfId="0" applyNumberFormat="1" applyFont="1" applyFill="1" applyBorder="1" applyAlignment="1">
      <alignment horizontal="center" vertical="center"/>
    </xf>
    <xf numFmtId="49" fontId="16" fillId="4" borderId="6"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16" fillId="4" borderId="6" xfId="0" applyFont="1" applyFill="1" applyBorder="1" applyAlignment="1">
      <alignment horizontal="center" vertical="center"/>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19" fillId="0" borderId="0" xfId="2" applyFont="1" applyAlignment="1">
      <alignment horizontal="center" vertical="center"/>
    </xf>
    <xf numFmtId="0" fontId="11" fillId="3" borderId="2" xfId="3" applyFill="1" applyBorder="1" applyAlignment="1">
      <alignment horizontal="center" vertical="center"/>
    </xf>
    <xf numFmtId="0" fontId="11" fillId="3" borderId="7" xfId="3" applyFill="1" applyBorder="1" applyAlignment="1">
      <alignment horizontal="center" vertical="center"/>
    </xf>
    <xf numFmtId="0" fontId="11" fillId="3" borderId="6" xfId="3" applyFill="1" applyBorder="1" applyAlignment="1">
      <alignment horizontal="center" vertical="center"/>
    </xf>
    <xf numFmtId="0" fontId="11" fillId="3" borderId="3" xfId="3" applyFill="1" applyBorder="1" applyAlignment="1">
      <alignment horizontal="center"/>
    </xf>
    <xf numFmtId="0" fontId="14" fillId="5" borderId="13" xfId="2" applyFont="1" applyFill="1" applyBorder="1" applyAlignment="1">
      <alignment horizontal="center" vertical="center"/>
    </xf>
    <xf numFmtId="0" fontId="14" fillId="5" borderId="3" xfId="2" applyFont="1" applyFill="1" applyBorder="1" applyAlignment="1">
      <alignment horizontal="center" vertical="center"/>
    </xf>
    <xf numFmtId="0" fontId="14" fillId="5" borderId="14" xfId="2" applyFont="1" applyFill="1" applyBorder="1" applyAlignment="1">
      <alignment horizontal="center" vertical="center" wrapText="1"/>
    </xf>
    <xf numFmtId="0" fontId="14" fillId="5" borderId="6" xfId="2" applyFont="1" applyFill="1" applyBorder="1" applyAlignment="1">
      <alignment horizontal="center" vertical="center" wrapText="1"/>
    </xf>
    <xf numFmtId="0" fontId="14" fillId="5" borderId="15" xfId="2" applyFont="1" applyFill="1" applyBorder="1" applyAlignment="1">
      <alignment horizontal="center" vertical="center" wrapText="1"/>
    </xf>
    <xf numFmtId="0" fontId="14" fillId="5" borderId="16" xfId="2" applyFont="1" applyFill="1" applyBorder="1" applyAlignment="1">
      <alignment horizontal="center" vertical="center" wrapText="1"/>
    </xf>
    <xf numFmtId="0" fontId="14" fillId="5" borderId="17" xfId="2" applyFont="1" applyFill="1" applyBorder="1" applyAlignment="1">
      <alignment horizontal="center" vertical="center" wrapText="1"/>
    </xf>
    <xf numFmtId="0" fontId="14" fillId="5" borderId="13" xfId="2" applyFont="1" applyFill="1" applyBorder="1" applyAlignment="1">
      <alignment horizontal="center" vertical="center" wrapText="1"/>
    </xf>
    <xf numFmtId="4" fontId="14" fillId="5" borderId="13" xfId="2" applyNumberFormat="1" applyFont="1" applyFill="1" applyBorder="1" applyAlignment="1">
      <alignment horizontal="center" vertical="center" wrapText="1"/>
    </xf>
    <xf numFmtId="0" fontId="14" fillId="5" borderId="18" xfId="2" applyFont="1" applyFill="1" applyBorder="1" applyAlignment="1">
      <alignment horizontal="center" vertical="center"/>
    </xf>
    <xf numFmtId="0" fontId="14" fillId="5" borderId="20" xfId="2" applyFont="1" applyFill="1" applyBorder="1" applyAlignment="1">
      <alignment horizontal="center" vertical="center"/>
    </xf>
    <xf numFmtId="0" fontId="14" fillId="5" borderId="12" xfId="2" applyFont="1" applyFill="1" applyBorder="1" applyAlignment="1">
      <alignment horizontal="center" vertical="center"/>
    </xf>
    <xf numFmtId="0" fontId="14" fillId="5" borderId="19" xfId="2" applyFont="1" applyFill="1" applyBorder="1" applyAlignment="1">
      <alignment horizontal="center" vertical="center"/>
    </xf>
    <xf numFmtId="0" fontId="14" fillId="5" borderId="3" xfId="2" applyFont="1" applyFill="1"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3" borderId="2" xfId="0" applyFill="1" applyBorder="1" applyAlignment="1">
      <alignment horizont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xf>
    <xf numFmtId="0" fontId="3" fillId="3" borderId="8"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0" fontId="43" fillId="2" borderId="3" xfId="0" applyFont="1" applyFill="1" applyBorder="1" applyAlignment="1">
      <alignment horizontal="center" vertical="center"/>
    </xf>
    <xf numFmtId="4" fontId="43" fillId="2" borderId="3"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3" xfId="0" applyFont="1" applyBorder="1" applyAlignment="1">
      <alignment horizontal="center" vertical="center"/>
    </xf>
    <xf numFmtId="0" fontId="0" fillId="4" borderId="23" xfId="0" applyFill="1" applyBorder="1" applyAlignment="1">
      <alignment horizontal="center" vertical="center" wrapText="1"/>
    </xf>
    <xf numFmtId="0" fontId="0" fillId="0" borderId="9" xfId="0" applyBorder="1" applyAlignment="1">
      <alignment horizontal="center" vertical="center"/>
    </xf>
    <xf numFmtId="0" fontId="0" fillId="4" borderId="3" xfId="0" applyFill="1"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xf>
    <xf numFmtId="4" fontId="0" fillId="4" borderId="3" xfId="0" applyNumberFormat="1" applyFill="1" applyBorder="1" applyAlignment="1">
      <alignment horizontal="center" vertical="center"/>
    </xf>
    <xf numFmtId="0" fontId="0" fillId="4" borderId="7" xfId="0" applyFill="1" applyBorder="1" applyAlignment="1">
      <alignment horizontal="center" vertical="center"/>
    </xf>
    <xf numFmtId="4" fontId="0" fillId="4" borderId="2" xfId="0" applyNumberFormat="1" applyFill="1" applyBorder="1" applyAlignment="1">
      <alignment horizontal="center" vertical="center"/>
    </xf>
    <xf numFmtId="4" fontId="0" fillId="4" borderId="7" xfId="0" applyNumberFormat="1" applyFill="1" applyBorder="1" applyAlignment="1">
      <alignment horizontal="center" vertical="center"/>
    </xf>
    <xf numFmtId="4" fontId="0" fillId="4" borderId="6" xfId="0" applyNumberFormat="1" applyFill="1" applyBorder="1" applyAlignment="1">
      <alignment horizontal="center" vertical="center"/>
    </xf>
    <xf numFmtId="4" fontId="0" fillId="4" borderId="7" xfId="0" applyNumberForma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wrapText="1"/>
    </xf>
    <xf numFmtId="0" fontId="10" fillId="4" borderId="6" xfId="0" applyFont="1" applyFill="1" applyBorder="1" applyAlignment="1">
      <alignment horizontal="center" vertical="center" wrapText="1"/>
    </xf>
    <xf numFmtId="0" fontId="0" fillId="0" borderId="2"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21" fillId="4" borderId="7"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7"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10"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0" fillId="4" borderId="3" xfId="0" applyFill="1" applyBorder="1"/>
    <xf numFmtId="0" fontId="10" fillId="4" borderId="3"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3" xfId="0" applyFont="1" applyBorder="1" applyAlignment="1">
      <alignment horizontal="center"/>
    </xf>
    <xf numFmtId="0" fontId="27" fillId="4" borderId="2" xfId="0" applyFont="1" applyFill="1" applyBorder="1" applyAlignment="1">
      <alignment horizontal="center" vertical="center" wrapText="1"/>
    </xf>
    <xf numFmtId="0" fontId="27" fillId="4" borderId="6" xfId="0" applyFont="1" applyFill="1" applyBorder="1" applyAlignment="1">
      <alignment horizontal="center" vertical="center" wrapText="1"/>
    </xf>
    <xf numFmtId="4" fontId="21" fillId="4" borderId="3" xfId="0" applyNumberFormat="1" applyFont="1" applyFill="1" applyBorder="1" applyAlignment="1">
      <alignment horizontal="center" vertical="center" wrapText="1"/>
    </xf>
    <xf numFmtId="4" fontId="27" fillId="4" borderId="2" xfId="0" applyNumberFormat="1" applyFont="1" applyFill="1" applyBorder="1" applyAlignment="1">
      <alignment horizontal="center" vertical="center" wrapText="1"/>
    </xf>
    <xf numFmtId="4" fontId="27" fillId="4" borderId="7" xfId="0" applyNumberFormat="1" applyFont="1" applyFill="1" applyBorder="1" applyAlignment="1">
      <alignment horizontal="center" vertical="center" wrapText="1"/>
    </xf>
    <xf numFmtId="4" fontId="27" fillId="4" borderId="6" xfId="0" applyNumberFormat="1" applyFont="1" applyFill="1" applyBorder="1" applyAlignment="1">
      <alignment horizontal="center" vertical="center" wrapText="1"/>
    </xf>
    <xf numFmtId="0" fontId="27" fillId="4" borderId="3" xfId="0" applyFont="1" applyFill="1" applyBorder="1" applyAlignment="1">
      <alignment horizontal="center" vertical="center" wrapText="1"/>
    </xf>
    <xf numFmtId="4" fontId="21" fillId="4" borderId="2"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wrapText="1"/>
    </xf>
    <xf numFmtId="0" fontId="27" fillId="4" borderId="7" xfId="0" applyFont="1" applyFill="1" applyBorder="1" applyAlignment="1">
      <alignment horizontal="center" vertical="center" wrapText="1"/>
    </xf>
    <xf numFmtId="4" fontId="27" fillId="4" borderId="3" xfId="0" applyNumberFormat="1" applyFont="1" applyFill="1" applyBorder="1" applyAlignment="1">
      <alignment horizontal="center" vertical="center" wrapText="1"/>
    </xf>
    <xf numFmtId="4" fontId="21" fillId="4" borderId="2" xfId="0" applyNumberFormat="1" applyFont="1" applyFill="1" applyBorder="1" applyAlignment="1">
      <alignment horizontal="center" vertical="center"/>
    </xf>
    <xf numFmtId="4" fontId="21" fillId="4" borderId="6" xfId="0" applyNumberFormat="1" applyFont="1" applyFill="1" applyBorder="1" applyAlignment="1">
      <alignment horizontal="center" vertical="center"/>
    </xf>
    <xf numFmtId="0" fontId="21" fillId="4" borderId="2" xfId="0" applyFont="1" applyFill="1" applyBorder="1" applyAlignment="1">
      <alignment horizontal="center" vertical="center"/>
    </xf>
    <xf numFmtId="0" fontId="21" fillId="4" borderId="6" xfId="0" applyFont="1" applyFill="1" applyBorder="1" applyAlignment="1">
      <alignment horizontal="center" vertical="center"/>
    </xf>
    <xf numFmtId="167" fontId="21" fillId="4" borderId="3" xfId="0" applyNumberFormat="1" applyFont="1" applyFill="1" applyBorder="1" applyAlignment="1">
      <alignment horizontal="center" vertical="center" wrapText="1"/>
    </xf>
    <xf numFmtId="4" fontId="21" fillId="4" borderId="7" xfId="0" applyNumberFormat="1" applyFont="1" applyFill="1" applyBorder="1" applyAlignment="1">
      <alignment horizontal="center" vertical="center" wrapText="1"/>
    </xf>
    <xf numFmtId="0" fontId="21" fillId="4" borderId="7" xfId="0" applyFont="1" applyFill="1" applyBorder="1" applyAlignment="1">
      <alignment horizontal="center" vertical="center"/>
    </xf>
    <xf numFmtId="4" fontId="21" fillId="4" borderId="7" xfId="0" applyNumberFormat="1" applyFont="1" applyFill="1" applyBorder="1" applyAlignment="1">
      <alignment horizontal="center" vertical="center"/>
    </xf>
    <xf numFmtId="0" fontId="21" fillId="4" borderId="3" xfId="0" applyFont="1" applyFill="1" applyBorder="1" applyAlignment="1">
      <alignment horizontal="center" vertical="center"/>
    </xf>
    <xf numFmtId="0" fontId="27" fillId="4" borderId="3" xfId="0" applyFont="1" applyFill="1" applyBorder="1" applyAlignment="1">
      <alignment horizontal="center" vertical="center"/>
    </xf>
    <xf numFmtId="0" fontId="21" fillId="4" borderId="6" xfId="0" applyFont="1" applyFill="1" applyBorder="1" applyAlignment="1">
      <alignment horizontal="left" vertical="center"/>
    </xf>
    <xf numFmtId="0" fontId="0" fillId="0" borderId="1" xfId="0"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5" xfId="0" applyBorder="1" applyAlignment="1">
      <alignment horizontal="center" vertical="center"/>
    </xf>
    <xf numFmtId="4" fontId="10" fillId="2" borderId="3" xfId="0" applyNumberFormat="1" applyFont="1" applyFill="1" applyBorder="1" applyAlignment="1">
      <alignment horizontal="center" vertical="center" wrapText="1"/>
    </xf>
    <xf numFmtId="168" fontId="21" fillId="4" borderId="2" xfId="0" applyNumberFormat="1" applyFont="1" applyFill="1" applyBorder="1" applyAlignment="1">
      <alignment horizontal="center" vertical="center"/>
    </xf>
    <xf numFmtId="169" fontId="21" fillId="4" borderId="2" xfId="0" applyNumberFormat="1" applyFont="1" applyFill="1" applyBorder="1" applyAlignment="1">
      <alignment horizontal="center" vertical="center" wrapText="1"/>
    </xf>
    <xf numFmtId="169" fontId="21" fillId="4" borderId="7" xfId="0" applyNumberFormat="1" applyFont="1" applyFill="1" applyBorder="1" applyAlignment="1">
      <alignment horizontal="center" vertical="center"/>
    </xf>
    <xf numFmtId="169" fontId="21" fillId="4" borderId="6" xfId="0" applyNumberFormat="1" applyFont="1" applyFill="1" applyBorder="1" applyAlignment="1">
      <alignment horizontal="center" vertical="center"/>
    </xf>
    <xf numFmtId="168" fontId="21" fillId="4" borderId="3" xfId="0" applyNumberFormat="1" applyFont="1" applyFill="1" applyBorder="1" applyAlignment="1">
      <alignment horizontal="center" vertical="center"/>
    </xf>
    <xf numFmtId="0" fontId="29" fillId="4" borderId="2"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6" xfId="0" applyFont="1" applyFill="1" applyBorder="1" applyAlignment="1">
      <alignment horizontal="center" vertical="center" wrapText="1"/>
    </xf>
    <xf numFmtId="4" fontId="29" fillId="4" borderId="2" xfId="0" applyNumberFormat="1" applyFont="1" applyFill="1" applyBorder="1" applyAlignment="1">
      <alignment horizontal="center" vertical="center" wrapText="1"/>
    </xf>
    <xf numFmtId="4" fontId="29" fillId="4" borderId="7" xfId="0" applyNumberFormat="1" applyFont="1" applyFill="1" applyBorder="1" applyAlignment="1">
      <alignment horizontal="center" vertical="center" wrapText="1"/>
    </xf>
    <xf numFmtId="4" fontId="29" fillId="4" borderId="6" xfId="0" applyNumberFormat="1" applyFont="1" applyFill="1" applyBorder="1" applyAlignment="1">
      <alignment horizontal="center" vertical="center" wrapText="1"/>
    </xf>
    <xf numFmtId="16" fontId="21" fillId="4" borderId="2" xfId="0" applyNumberFormat="1" applyFont="1" applyFill="1" applyBorder="1" applyAlignment="1">
      <alignment horizontal="center" vertical="center" wrapText="1"/>
    </xf>
    <xf numFmtId="16" fontId="21" fillId="4" borderId="7" xfId="0" applyNumberFormat="1" applyFont="1" applyFill="1" applyBorder="1" applyAlignment="1">
      <alignment horizontal="center" vertical="center" wrapText="1"/>
    </xf>
    <xf numFmtId="3" fontId="21" fillId="4" borderId="2" xfId="0" applyNumberFormat="1" applyFont="1" applyFill="1" applyBorder="1" applyAlignment="1">
      <alignment horizontal="center" vertical="center" wrapText="1"/>
    </xf>
    <xf numFmtId="0" fontId="30" fillId="7" borderId="4" xfId="4" applyFont="1" applyFill="1" applyBorder="1" applyAlignment="1">
      <alignment horizontal="center" vertical="center"/>
    </xf>
    <xf numFmtId="0" fontId="30" fillId="7" borderId="5" xfId="4" applyFont="1" applyFill="1" applyBorder="1" applyAlignment="1">
      <alignment horizontal="center" vertical="center"/>
    </xf>
    <xf numFmtId="169" fontId="21" fillId="4" borderId="3" xfId="0" applyNumberFormat="1" applyFont="1" applyFill="1" applyBorder="1" applyAlignment="1">
      <alignment horizontal="center" vertical="center"/>
    </xf>
    <xf numFmtId="0" fontId="30" fillId="7" borderId="23" xfId="4" applyFont="1" applyFill="1" applyBorder="1" applyAlignment="1">
      <alignment horizontal="center" vertical="center"/>
    </xf>
    <xf numFmtId="0" fontId="30" fillId="7" borderId="25" xfId="4" applyFont="1" applyFill="1" applyBorder="1" applyAlignment="1">
      <alignment horizontal="center" vertical="center"/>
    </xf>
    <xf numFmtId="0" fontId="30" fillId="7" borderId="26" xfId="4" applyFont="1" applyFill="1" applyBorder="1" applyAlignment="1">
      <alignment horizontal="center" vertical="center"/>
    </xf>
    <xf numFmtId="0" fontId="30" fillId="7" borderId="11" xfId="4" applyFont="1" applyFill="1" applyBorder="1" applyAlignment="1">
      <alignment horizontal="center" vertical="center"/>
    </xf>
    <xf numFmtId="0" fontId="30" fillId="7" borderId="9" xfId="4" applyFont="1" applyFill="1" applyBorder="1" applyAlignment="1">
      <alignment horizontal="center" vertical="center"/>
    </xf>
    <xf numFmtId="0" fontId="30" fillId="7" borderId="10" xfId="4" applyFont="1" applyFill="1" applyBorder="1" applyAlignment="1">
      <alignment horizontal="center" vertical="center"/>
    </xf>
    <xf numFmtId="0" fontId="30" fillId="7" borderId="8" xfId="4" applyFont="1" applyFill="1" applyBorder="1" applyAlignment="1">
      <alignment horizontal="center" vertical="center"/>
    </xf>
    <xf numFmtId="0" fontId="22" fillId="3" borderId="2" xfId="4" applyFont="1" applyFill="1" applyBorder="1" applyAlignment="1">
      <alignment horizontal="center" vertical="center"/>
    </xf>
    <xf numFmtId="0" fontId="22" fillId="3" borderId="6" xfId="4" applyFont="1" applyFill="1" applyBorder="1" applyAlignment="1">
      <alignment horizontal="center" vertical="center"/>
    </xf>
    <xf numFmtId="0" fontId="22" fillId="3" borderId="4" xfId="4" applyFont="1" applyFill="1" applyBorder="1" applyAlignment="1">
      <alignment horizontal="center" vertical="center"/>
    </xf>
    <xf numFmtId="0" fontId="22" fillId="3" borderId="5" xfId="4" applyFont="1" applyFill="1" applyBorder="1" applyAlignment="1">
      <alignment horizontal="center" vertical="center"/>
    </xf>
    <xf numFmtId="0" fontId="21" fillId="4" borderId="24" xfId="0" applyFont="1" applyFill="1" applyBorder="1" applyAlignment="1">
      <alignment horizontal="center" vertical="center"/>
    </xf>
    <xf numFmtId="0" fontId="21" fillId="4" borderId="1" xfId="0" applyFont="1" applyFill="1" applyBorder="1" applyAlignment="1">
      <alignment horizontal="center" vertical="center"/>
    </xf>
    <xf numFmtId="0" fontId="3" fillId="4" borderId="7" xfId="0" applyFont="1" applyFill="1" applyBorder="1" applyAlignment="1">
      <alignment horizontal="center" vertical="center"/>
    </xf>
    <xf numFmtId="4" fontId="3" fillId="4" borderId="2" xfId="0" applyNumberFormat="1" applyFont="1" applyFill="1" applyBorder="1" applyAlignment="1">
      <alignment horizontal="center" vertical="center"/>
    </xf>
    <xf numFmtId="4" fontId="3" fillId="4" borderId="7" xfId="0" applyNumberFormat="1" applyFont="1" applyFill="1" applyBorder="1" applyAlignment="1">
      <alignment horizontal="center" vertical="center"/>
    </xf>
    <xf numFmtId="4" fontId="3" fillId="4" borderId="6" xfId="0" applyNumberFormat="1" applyFont="1" applyFill="1" applyBorder="1" applyAlignment="1">
      <alignment horizontal="center" vertical="center"/>
    </xf>
    <xf numFmtId="4" fontId="3" fillId="4" borderId="7"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6" xfId="0" applyFont="1" applyFill="1" applyBorder="1" applyAlignment="1">
      <alignment vertical="center"/>
    </xf>
    <xf numFmtId="4"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3" fillId="4" borderId="2"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 xfId="0" applyFont="1" applyFill="1" applyBorder="1" applyAlignment="1">
      <alignment vertical="center" wrapText="1"/>
    </xf>
    <xf numFmtId="0" fontId="3" fillId="4" borderId="7" xfId="0" applyFont="1" applyFill="1" applyBorder="1" applyAlignment="1">
      <alignment vertical="center" wrapText="1"/>
    </xf>
    <xf numFmtId="0" fontId="3" fillId="4" borderId="23"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 xfId="0" applyFont="1" applyFill="1" applyBorder="1" applyAlignment="1">
      <alignment vertical="center"/>
    </xf>
    <xf numFmtId="0" fontId="3" fillId="4" borderId="7" xfId="0" applyFont="1" applyFill="1" applyBorder="1" applyAlignment="1">
      <alignment horizontal="center"/>
    </xf>
    <xf numFmtId="4" fontId="5" fillId="4" borderId="6" xfId="0" applyNumberFormat="1" applyFont="1" applyFill="1" applyBorder="1" applyAlignment="1">
      <alignment horizontal="center" vertical="center" wrapText="1"/>
    </xf>
    <xf numFmtId="0" fontId="3" fillId="4" borderId="7" xfId="0" applyFont="1" applyFill="1" applyBorder="1" applyAlignment="1">
      <alignment vertical="center"/>
    </xf>
    <xf numFmtId="0" fontId="3" fillId="4" borderId="7" xfId="0" applyFont="1" applyFill="1" applyBorder="1"/>
    <xf numFmtId="0" fontId="3" fillId="4" borderId="6" xfId="0" applyFont="1" applyFill="1" applyBorder="1"/>
    <xf numFmtId="0" fontId="3" fillId="4" borderId="7" xfId="0" applyFont="1" applyFill="1" applyBorder="1" applyAlignment="1">
      <alignment wrapText="1"/>
    </xf>
    <xf numFmtId="0" fontId="3" fillId="4" borderId="6" xfId="0" applyFont="1" applyFill="1" applyBorder="1" applyAlignment="1">
      <alignment wrapText="1"/>
    </xf>
    <xf numFmtId="0" fontId="3" fillId="4" borderId="6" xfId="0" applyFont="1" applyFill="1" applyBorder="1" applyAlignment="1">
      <alignment horizontal="center"/>
    </xf>
    <xf numFmtId="4" fontId="5" fillId="4" borderId="7" xfId="0" applyNumberFormat="1" applyFont="1" applyFill="1" applyBorder="1" applyAlignment="1">
      <alignment horizontal="center" vertical="center" wrapText="1"/>
    </xf>
    <xf numFmtId="0" fontId="3" fillId="4" borderId="2" xfId="0" applyFont="1" applyFill="1" applyBorder="1" applyAlignment="1">
      <alignment horizontal="center" vertical="top"/>
    </xf>
    <xf numFmtId="0" fontId="3" fillId="4" borderId="7" xfId="0" applyFont="1" applyFill="1" applyBorder="1" applyAlignment="1">
      <alignment horizontal="center" vertical="top"/>
    </xf>
    <xf numFmtId="0" fontId="3" fillId="4" borderId="6" xfId="0" applyFont="1" applyFill="1" applyBorder="1" applyAlignment="1">
      <alignment horizontal="center" vertical="top"/>
    </xf>
    <xf numFmtId="0" fontId="3" fillId="4" borderId="2" xfId="0" applyFont="1" applyFill="1" applyBorder="1" applyAlignment="1">
      <alignment horizontal="left" vertical="top"/>
    </xf>
    <xf numFmtId="0" fontId="3" fillId="4" borderId="2" xfId="0" applyFont="1" applyFill="1" applyBorder="1"/>
    <xf numFmtId="4" fontId="3" fillId="4" borderId="3" xfId="0" applyNumberFormat="1" applyFont="1" applyFill="1" applyBorder="1" applyAlignment="1">
      <alignment horizontal="center" vertical="center"/>
    </xf>
    <xf numFmtId="0" fontId="3" fillId="4" borderId="2" xfId="0" applyFont="1" applyFill="1" applyBorder="1" applyAlignment="1">
      <alignment horizontal="center" wrapText="1"/>
    </xf>
    <xf numFmtId="0" fontId="3" fillId="4" borderId="7"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4" fontId="3" fillId="4" borderId="23" xfId="0" applyNumberFormat="1" applyFont="1" applyFill="1" applyBorder="1" applyAlignment="1">
      <alignment horizontal="center" vertical="center"/>
    </xf>
    <xf numFmtId="4" fontId="3" fillId="4" borderId="9" xfId="0" applyNumberFormat="1"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 xfId="0" applyFont="1" applyFill="1" applyBorder="1" applyAlignment="1">
      <alignment horizontal="center" wrapText="1"/>
    </xf>
    <xf numFmtId="0" fontId="16"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2" fontId="5" fillId="4" borderId="7"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2" fontId="16" fillId="4" borderId="2" xfId="0" applyNumberFormat="1" applyFont="1" applyFill="1" applyBorder="1" applyAlignment="1">
      <alignment horizontal="center" vertical="center"/>
    </xf>
    <xf numFmtId="2" fontId="16" fillId="4" borderId="6" xfId="0" applyNumberFormat="1" applyFont="1" applyFill="1" applyBorder="1" applyAlignment="1">
      <alignment horizontal="center" vertical="center"/>
    </xf>
    <xf numFmtId="2" fontId="16" fillId="4" borderId="7" xfId="0" applyNumberFormat="1" applyFont="1" applyFill="1" applyBorder="1" applyAlignment="1">
      <alignment horizontal="center" vertical="center"/>
    </xf>
    <xf numFmtId="0" fontId="16"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2" fontId="16" fillId="4" borderId="3" xfId="0" applyNumberFormat="1" applyFont="1" applyFill="1" applyBorder="1" applyAlignment="1">
      <alignment horizontal="center" vertical="center"/>
    </xf>
    <xf numFmtId="0" fontId="16" fillId="4" borderId="24"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wrapText="1"/>
    </xf>
    <xf numFmtId="0" fontId="16" fillId="4" borderId="6" xfId="0" applyFont="1" applyFill="1" applyBorder="1" applyAlignment="1">
      <alignment horizontal="center" wrapText="1"/>
    </xf>
    <xf numFmtId="0" fontId="16" fillId="4" borderId="2"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2"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4" borderId="23"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2" xfId="0" applyFont="1" applyFill="1" applyBorder="1" applyAlignment="1">
      <alignment horizontal="center"/>
    </xf>
    <xf numFmtId="0" fontId="16" fillId="4" borderId="6" xfId="0" applyFont="1" applyFill="1" applyBorder="1" applyAlignment="1">
      <alignment horizontal="center"/>
    </xf>
    <xf numFmtId="0" fontId="0" fillId="0" borderId="0" xfId="0" applyBorder="1" applyAlignment="1">
      <alignment horizontal="right"/>
    </xf>
    <xf numFmtId="0" fontId="2" fillId="0" borderId="0" xfId="0" applyFont="1" applyBorder="1" applyAlignment="1">
      <alignment horizontal="left"/>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2" fontId="0" fillId="0" borderId="3" xfId="0" applyNumberFormat="1" applyBorder="1" applyAlignment="1">
      <alignment horizontal="center" vertical="center"/>
    </xf>
    <xf numFmtId="4" fontId="6" fillId="0" borderId="3" xfId="0" applyNumberFormat="1" applyFont="1" applyBorder="1" applyAlignment="1">
      <alignment horizontal="center" vertical="center"/>
    </xf>
    <xf numFmtId="0" fontId="1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6" xfId="0" applyFont="1" applyFill="1" applyBorder="1" applyAlignment="1">
      <alignment horizontal="center" vertical="center" wrapText="1"/>
    </xf>
    <xf numFmtId="17" fontId="21" fillId="4" borderId="2" xfId="0" applyNumberFormat="1" applyFont="1" applyFill="1" applyBorder="1" applyAlignment="1">
      <alignment horizontal="center" vertical="center" wrapText="1"/>
    </xf>
    <xf numFmtId="17" fontId="21" fillId="4" borderId="7" xfId="0" applyNumberFormat="1" applyFont="1" applyFill="1" applyBorder="1" applyAlignment="1">
      <alignment horizontal="center" vertical="center" wrapText="1"/>
    </xf>
    <xf numFmtId="17" fontId="21" fillId="4" borderId="6" xfId="0" applyNumberFormat="1" applyFont="1" applyFill="1" applyBorder="1" applyAlignment="1">
      <alignment horizontal="center" vertical="center" wrapText="1"/>
    </xf>
    <xf numFmtId="0" fontId="35" fillId="4" borderId="7" xfId="0"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6"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0" fillId="0" borderId="5" xfId="0" applyBorder="1" applyAlignment="1">
      <alignment horizontal="center"/>
    </xf>
    <xf numFmtId="0" fontId="36" fillId="2" borderId="2" xfId="0" applyFont="1" applyFill="1" applyBorder="1" applyAlignment="1">
      <alignment horizontal="center" vertical="center" wrapText="1"/>
    </xf>
    <xf numFmtId="0" fontId="36" fillId="2" borderId="6" xfId="0" applyFont="1" applyFill="1" applyBorder="1" applyAlignment="1">
      <alignment horizontal="center" vertical="center" wrapText="1"/>
    </xf>
    <xf numFmtId="17" fontId="0" fillId="0" borderId="2" xfId="0" applyNumberFormat="1" applyBorder="1" applyAlignment="1">
      <alignment horizontal="center" vertical="center" wrapText="1"/>
    </xf>
    <xf numFmtId="17" fontId="0" fillId="0" borderId="6" xfId="0" applyNumberFormat="1" applyBorder="1" applyAlignment="1">
      <alignment horizontal="center" vertical="center" wrapText="1"/>
    </xf>
    <xf numFmtId="4" fontId="3" fillId="0" borderId="3" xfId="0" applyNumberFormat="1" applyFont="1" applyBorder="1" applyAlignment="1">
      <alignment horizontal="center" vertical="center"/>
    </xf>
    <xf numFmtId="17" fontId="3" fillId="0" borderId="3" xfId="0" applyNumberFormat="1" applyFont="1" applyBorder="1" applyAlignment="1">
      <alignment horizontal="center" vertical="center" wrapText="1"/>
    </xf>
    <xf numFmtId="0" fontId="3" fillId="9" borderId="3" xfId="0" applyFont="1" applyFill="1" applyBorder="1" applyAlignment="1">
      <alignment horizontal="center" vertical="center"/>
    </xf>
    <xf numFmtId="0" fontId="3" fillId="9" borderId="3" xfId="0" applyFont="1" applyFill="1" applyBorder="1" applyAlignment="1">
      <alignment horizontal="center" vertical="center" wrapText="1"/>
    </xf>
    <xf numFmtId="0" fontId="37" fillId="9" borderId="3" xfId="0" applyFont="1" applyFill="1" applyBorder="1" applyAlignment="1">
      <alignment horizontal="center" vertical="center" wrapText="1"/>
    </xf>
    <xf numFmtId="0" fontId="12" fillId="9" borderId="2" xfId="0" applyFont="1" applyFill="1" applyBorder="1" applyAlignment="1">
      <alignment horizontal="center" vertical="center"/>
    </xf>
    <xf numFmtId="0" fontId="12" fillId="9" borderId="6" xfId="0" applyFont="1" applyFill="1" applyBorder="1" applyAlignment="1">
      <alignment horizontal="center" vertical="center"/>
    </xf>
    <xf numFmtId="4" fontId="3" fillId="9" borderId="3" xfId="0" applyNumberFormat="1" applyFont="1" applyFill="1" applyBorder="1" applyAlignment="1">
      <alignment horizontal="center" vertical="center"/>
    </xf>
    <xf numFmtId="0" fontId="37" fillId="0" borderId="3" xfId="0" applyFont="1" applyBorder="1" applyAlignment="1">
      <alignment horizontal="center" vertical="center" wrapText="1"/>
    </xf>
    <xf numFmtId="0" fontId="38" fillId="9" borderId="8" xfId="0" applyFont="1" applyFill="1" applyBorder="1" applyAlignment="1">
      <alignment horizontal="left" vertical="center" wrapText="1"/>
    </xf>
    <xf numFmtId="0" fontId="0" fillId="0" borderId="8"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center" vertical="center"/>
    </xf>
    <xf numFmtId="17" fontId="3" fillId="9" borderId="3" xfId="0" applyNumberFormat="1" applyFont="1" applyFill="1" applyBorder="1" applyAlignment="1">
      <alignment horizontal="center" vertical="center" wrapText="1"/>
    </xf>
    <xf numFmtId="17" fontId="0" fillId="9" borderId="2" xfId="0" applyNumberFormat="1" applyFill="1" applyBorder="1" applyAlignment="1">
      <alignment horizontal="center" vertical="center" wrapText="1"/>
    </xf>
    <xf numFmtId="17" fontId="0" fillId="9" borderId="6" xfId="0" applyNumberFormat="1" applyFill="1" applyBorder="1" applyAlignment="1">
      <alignment horizontal="center" vertical="center" wrapText="1"/>
    </xf>
    <xf numFmtId="0" fontId="0" fillId="9" borderId="2" xfId="0" applyFill="1" applyBorder="1" applyAlignment="1">
      <alignment horizontal="center" vertical="center"/>
    </xf>
    <xf numFmtId="0" fontId="0" fillId="9" borderId="6" xfId="0" applyFill="1" applyBorder="1" applyAlignment="1">
      <alignment horizontal="center" vertical="center"/>
    </xf>
    <xf numFmtId="4" fontId="0" fillId="9" borderId="2" xfId="0" applyNumberFormat="1" applyFill="1" applyBorder="1" applyAlignment="1">
      <alignment horizontal="center" vertical="center"/>
    </xf>
    <xf numFmtId="4" fontId="0" fillId="9" borderId="6" xfId="0" applyNumberForma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25" xfId="0" applyFill="1" applyBorder="1" applyAlignment="1">
      <alignment horizontal="center" vertical="center"/>
    </xf>
    <xf numFmtId="0" fontId="0" fillId="9" borderId="10" xfId="0" applyFill="1" applyBorder="1" applyAlignment="1">
      <alignment horizontal="center" vertical="center"/>
    </xf>
    <xf numFmtId="0" fontId="1" fillId="9" borderId="2"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6" xfId="0" applyFont="1" applyFill="1" applyBorder="1" applyAlignment="1">
      <alignment horizontal="center" vertical="center" wrapText="1"/>
    </xf>
    <xf numFmtId="2" fontId="3" fillId="9" borderId="2" xfId="0" applyNumberFormat="1" applyFont="1" applyFill="1" applyBorder="1" applyAlignment="1">
      <alignment horizontal="center" vertical="center"/>
    </xf>
    <xf numFmtId="2" fontId="3" fillId="9" borderId="6"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24" fillId="9" borderId="2" xfId="0" applyFont="1" applyFill="1" applyBorder="1" applyAlignment="1">
      <alignment horizontal="center" vertical="center" wrapText="1"/>
    </xf>
    <xf numFmtId="0" fontId="3" fillId="9" borderId="2" xfId="0" applyFont="1" applyFill="1" applyBorder="1" applyAlignment="1">
      <alignment horizontal="left" vertical="center" wrapText="1"/>
    </xf>
    <xf numFmtId="0" fontId="3" fillId="9" borderId="2" xfId="0" applyFont="1" applyFill="1" applyBorder="1" applyAlignment="1">
      <alignment horizontal="center" vertical="center"/>
    </xf>
    <xf numFmtId="17" fontId="3" fillId="9" borderId="2" xfId="0" applyNumberFormat="1" applyFont="1" applyFill="1" applyBorder="1" applyAlignment="1">
      <alignment horizontal="center" vertical="center" wrapText="1"/>
    </xf>
    <xf numFmtId="17" fontId="3" fillId="9" borderId="6" xfId="0" applyNumberFormat="1" applyFont="1" applyFill="1" applyBorder="1" applyAlignment="1">
      <alignment horizontal="center" vertical="center" wrapText="1"/>
    </xf>
    <xf numFmtId="0" fontId="0" fillId="3" borderId="4" xfId="0" applyFill="1" applyBorder="1" applyAlignment="1">
      <alignment vertical="center" wrapText="1"/>
    </xf>
    <xf numFmtId="0" fontId="0" fillId="3" borderId="8" xfId="0" applyFill="1" applyBorder="1" applyAlignment="1">
      <alignment vertical="center" wrapText="1"/>
    </xf>
    <xf numFmtId="0" fontId="3" fillId="3" borderId="3"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0" borderId="3" xfId="0" applyBorder="1" applyAlignment="1">
      <alignment horizontal="left" vertical="center" wrapText="1"/>
    </xf>
    <xf numFmtId="0" fontId="3" fillId="3" borderId="2" xfId="0" applyFont="1" applyFill="1" applyBorder="1" applyAlignment="1">
      <alignment horizontal="center" vertical="center" wrapText="1"/>
    </xf>
    <xf numFmtId="0" fontId="24" fillId="0" borderId="3" xfId="0" applyFont="1" applyBorder="1" applyAlignment="1">
      <alignment horizontal="center" vertical="center" wrapText="1"/>
    </xf>
    <xf numFmtId="0" fontId="3" fillId="0" borderId="3" xfId="0" applyFont="1" applyBorder="1" applyAlignment="1">
      <alignment horizontal="left" vertical="center" wrapText="1"/>
    </xf>
    <xf numFmtId="0" fontId="39" fillId="3" borderId="4" xfId="0" applyFont="1" applyFill="1" applyBorder="1" applyAlignment="1">
      <alignment horizontal="left" vertical="center" wrapText="1"/>
    </xf>
    <xf numFmtId="4" fontId="3" fillId="3" borderId="2" xfId="0" applyNumberFormat="1" applyFont="1" applyFill="1" applyBorder="1" applyAlignment="1">
      <alignment horizontal="center" vertical="center"/>
    </xf>
    <xf numFmtId="4" fontId="3" fillId="3" borderId="6" xfId="0" applyNumberFormat="1" applyFont="1" applyFill="1" applyBorder="1" applyAlignment="1">
      <alignment horizontal="center" vertical="center"/>
    </xf>
    <xf numFmtId="0" fontId="40" fillId="3" borderId="4"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24" fillId="4" borderId="7" xfId="0" applyFont="1" applyFill="1" applyBorder="1" applyAlignment="1" applyProtection="1">
      <alignment horizontal="center" vertical="center" wrapText="1"/>
      <protection locked="0"/>
    </xf>
    <xf numFmtId="0" fontId="24" fillId="4" borderId="6" xfId="0" applyFont="1" applyFill="1" applyBorder="1" applyAlignment="1" applyProtection="1">
      <alignment horizontal="center" vertical="center" wrapText="1"/>
      <protection locked="0"/>
    </xf>
    <xf numFmtId="4" fontId="3" fillId="4" borderId="2" xfId="0" applyNumberFormat="1" applyFont="1" applyFill="1" applyBorder="1" applyAlignment="1" applyProtection="1">
      <alignment horizontal="center" vertical="center" wrapText="1"/>
      <protection locked="0"/>
    </xf>
    <xf numFmtId="4" fontId="3" fillId="4" borderId="7" xfId="0" applyNumberFormat="1" applyFont="1" applyFill="1" applyBorder="1" applyAlignment="1" applyProtection="1">
      <alignment horizontal="center" vertical="center" wrapText="1"/>
      <protection locked="0"/>
    </xf>
    <xf numFmtId="4" fontId="3" fillId="4" borderId="6" xfId="0" applyNumberFormat="1"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top" wrapText="1"/>
      <protection locked="0"/>
    </xf>
    <xf numFmtId="4" fontId="3" fillId="4" borderId="23" xfId="0" applyNumberFormat="1" applyFont="1" applyFill="1" applyBorder="1" applyAlignment="1" applyProtection="1">
      <alignment horizontal="center" vertical="center" wrapText="1"/>
      <protection locked="0"/>
    </xf>
    <xf numFmtId="4" fontId="3" fillId="4" borderId="9" xfId="0" applyNumberFormat="1" applyFont="1" applyFill="1" applyBorder="1" applyAlignment="1" applyProtection="1">
      <alignment horizontal="center" vertical="center" wrapText="1"/>
      <protection locked="0"/>
    </xf>
    <xf numFmtId="4" fontId="3" fillId="4" borderId="3" xfId="0" applyNumberFormat="1" applyFont="1" applyFill="1" applyBorder="1" applyAlignment="1" applyProtection="1">
      <alignment horizontal="center" vertical="center" wrapText="1"/>
      <protection locked="0"/>
    </xf>
    <xf numFmtId="4" fontId="20" fillId="3" borderId="3" xfId="0" applyNumberFormat="1" applyFont="1" applyFill="1" applyBorder="1" applyAlignment="1">
      <alignment horizontal="center" vertical="center" wrapText="1"/>
    </xf>
    <xf numFmtId="0" fontId="24" fillId="4" borderId="3" xfId="0" applyFont="1" applyFill="1" applyBorder="1" applyAlignment="1">
      <alignment horizontal="center" vertical="center" wrapText="1"/>
    </xf>
    <xf numFmtId="164" fontId="3" fillId="4" borderId="2" xfId="5" applyFont="1" applyFill="1" applyBorder="1" applyAlignment="1">
      <alignment horizontal="center" vertical="center"/>
    </xf>
    <xf numFmtId="164" fontId="3" fillId="4" borderId="7" xfId="5" applyFont="1" applyFill="1" applyBorder="1" applyAlignment="1">
      <alignment horizontal="center" vertical="center"/>
    </xf>
    <xf numFmtId="164" fontId="3" fillId="4" borderId="6" xfId="5" applyFont="1" applyFill="1" applyBorder="1" applyAlignment="1">
      <alignment horizontal="center" vertical="center"/>
    </xf>
    <xf numFmtId="0" fontId="41" fillId="4" borderId="2"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xf>
    <xf numFmtId="4" fontId="4" fillId="3" borderId="3" xfId="0" applyNumberFormat="1" applyFont="1" applyFill="1" applyBorder="1" applyAlignment="1">
      <alignment horizontal="center" vertical="center" wrapText="1"/>
    </xf>
    <xf numFmtId="0" fontId="27" fillId="10" borderId="3" xfId="0" applyFont="1" applyFill="1" applyBorder="1" applyAlignment="1">
      <alignment horizontal="center" vertical="center" wrapText="1"/>
    </xf>
    <xf numFmtId="4" fontId="27" fillId="10" borderId="3" xfId="0" applyNumberFormat="1" applyFont="1" applyFill="1" applyBorder="1" applyAlignment="1">
      <alignment horizontal="center" vertical="center" wrapText="1"/>
    </xf>
    <xf numFmtId="4" fontId="27" fillId="10" borderId="3" xfId="0" applyNumberFormat="1" applyFont="1" applyFill="1" applyBorder="1" applyAlignment="1">
      <alignment horizontal="center" vertical="center"/>
    </xf>
    <xf numFmtId="0" fontId="27" fillId="10" borderId="2"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7" fillId="10" borderId="6" xfId="0" applyFont="1" applyFill="1" applyBorder="1" applyAlignment="1">
      <alignment horizontal="center" vertical="center" wrapText="1"/>
    </xf>
    <xf numFmtId="4" fontId="27" fillId="10" borderId="2" xfId="0" applyNumberFormat="1" applyFont="1" applyFill="1" applyBorder="1" applyAlignment="1">
      <alignment horizontal="center" vertical="center" wrapText="1"/>
    </xf>
    <xf numFmtId="4" fontId="27" fillId="10" borderId="7" xfId="0" applyNumberFormat="1" applyFont="1" applyFill="1" applyBorder="1" applyAlignment="1">
      <alignment horizontal="center" vertical="center" wrapText="1"/>
    </xf>
    <xf numFmtId="4" fontId="27" fillId="10" borderId="6" xfId="0" applyNumberFormat="1" applyFont="1" applyFill="1" applyBorder="1" applyAlignment="1">
      <alignment horizontal="center" vertical="center" wrapText="1"/>
    </xf>
    <xf numFmtId="164" fontId="21" fillId="4" borderId="2" xfId="5" applyFont="1" applyFill="1" applyBorder="1" applyAlignment="1">
      <alignment horizontal="center" vertical="center"/>
    </xf>
    <xf numFmtId="164" fontId="21" fillId="4" borderId="7" xfId="5" applyFont="1" applyFill="1" applyBorder="1" applyAlignment="1">
      <alignment horizontal="center" vertical="center"/>
    </xf>
    <xf numFmtId="164" fontId="21" fillId="4" borderId="6" xfId="5" applyFont="1" applyFill="1" applyBorder="1" applyAlignment="1">
      <alignment horizontal="center" vertical="center"/>
    </xf>
    <xf numFmtId="49" fontId="21" fillId="4" borderId="2" xfId="0" applyNumberFormat="1" applyFont="1" applyFill="1" applyBorder="1" applyAlignment="1">
      <alignment horizontal="center" vertical="center" wrapText="1"/>
    </xf>
    <xf numFmtId="49" fontId="21" fillId="4" borderId="7" xfId="0" applyNumberFormat="1" applyFont="1" applyFill="1" applyBorder="1" applyAlignment="1">
      <alignment horizontal="center" vertical="center" wrapText="1"/>
    </xf>
    <xf numFmtId="167" fontId="21" fillId="4" borderId="2" xfId="0" applyNumberFormat="1" applyFont="1" applyFill="1" applyBorder="1" applyAlignment="1">
      <alignment horizontal="center" vertical="center"/>
    </xf>
    <xf numFmtId="167" fontId="21" fillId="4" borderId="7" xfId="0" applyNumberFormat="1" applyFont="1" applyFill="1" applyBorder="1" applyAlignment="1">
      <alignment horizontal="center" vertical="center"/>
    </xf>
    <xf numFmtId="167" fontId="21" fillId="4" borderId="6" xfId="0" applyNumberFormat="1" applyFont="1" applyFill="1" applyBorder="1" applyAlignment="1">
      <alignment horizontal="center" vertical="center"/>
    </xf>
    <xf numFmtId="2" fontId="21" fillId="4" borderId="2" xfId="0" applyNumberFormat="1" applyFont="1" applyFill="1" applyBorder="1" applyAlignment="1">
      <alignment horizontal="center" vertical="center" wrapText="1"/>
    </xf>
    <xf numFmtId="2" fontId="21" fillId="4" borderId="7" xfId="0" applyNumberFormat="1" applyFont="1" applyFill="1" applyBorder="1" applyAlignment="1">
      <alignment horizontal="center" vertical="center" wrapText="1"/>
    </xf>
    <xf numFmtId="2" fontId="21" fillId="4" borderId="6" xfId="0" applyNumberFormat="1" applyFont="1" applyFill="1" applyBorder="1" applyAlignment="1">
      <alignment horizontal="center" vertical="center" wrapText="1"/>
    </xf>
    <xf numFmtId="167" fontId="21" fillId="4" borderId="2" xfId="0" applyNumberFormat="1" applyFont="1" applyFill="1" applyBorder="1" applyAlignment="1">
      <alignment horizontal="center" vertical="center" wrapText="1"/>
    </xf>
    <xf numFmtId="167" fontId="21" fillId="4" borderId="7" xfId="0" applyNumberFormat="1" applyFont="1" applyFill="1" applyBorder="1" applyAlignment="1">
      <alignment horizontal="center" vertical="center" wrapText="1"/>
    </xf>
    <xf numFmtId="167" fontId="21" fillId="4" borderId="6" xfId="0" applyNumberFormat="1" applyFont="1" applyFill="1" applyBorder="1" applyAlignment="1">
      <alignment horizontal="center" vertical="center" wrapText="1"/>
    </xf>
    <xf numFmtId="1" fontId="21" fillId="4" borderId="3" xfId="0" applyNumberFormat="1" applyFont="1" applyFill="1" applyBorder="1" applyAlignment="1">
      <alignment horizontal="center" vertical="center" wrapText="1"/>
    </xf>
    <xf numFmtId="2" fontId="42" fillId="4" borderId="3" xfId="0" applyNumberFormat="1" applyFont="1" applyFill="1" applyBorder="1" applyAlignment="1">
      <alignment horizontal="center" vertical="center" wrapText="1"/>
    </xf>
    <xf numFmtId="2" fontId="21" fillId="4" borderId="3" xfId="0" applyNumberFormat="1" applyFont="1" applyFill="1" applyBorder="1" applyAlignment="1">
      <alignment horizontal="center" vertical="center" wrapText="1"/>
    </xf>
    <xf numFmtId="0" fontId="0" fillId="3" borderId="9"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14" fillId="4" borderId="2" xfId="0" applyFont="1" applyFill="1" applyBorder="1" applyAlignment="1">
      <alignment horizontal="center" vertical="center"/>
    </xf>
    <xf numFmtId="0" fontId="14" fillId="4" borderId="6" xfId="0" applyFont="1" applyFill="1" applyBorder="1" applyAlignment="1">
      <alignment horizontal="center" vertical="center"/>
    </xf>
    <xf numFmtId="0" fontId="27" fillId="11" borderId="28" xfId="6" applyFont="1" applyFill="1" applyBorder="1" applyAlignment="1">
      <alignment horizontal="center" vertical="center" wrapText="1"/>
    </xf>
    <xf numFmtId="0" fontId="27" fillId="11" borderId="30" xfId="6" applyFont="1" applyFill="1" applyBorder="1" applyAlignment="1">
      <alignment horizontal="center" vertical="center" wrapText="1"/>
    </xf>
    <xf numFmtId="0" fontId="21" fillId="4" borderId="27" xfId="0" applyFont="1" applyFill="1" applyBorder="1" applyAlignment="1">
      <alignment horizontal="center" vertical="center"/>
    </xf>
    <xf numFmtId="0" fontId="21" fillId="4" borderId="29" xfId="0" applyFont="1" applyFill="1" applyBorder="1" applyAlignment="1">
      <alignment horizontal="center" vertical="center"/>
    </xf>
    <xf numFmtId="0" fontId="27" fillId="11" borderId="27" xfId="6" applyFont="1" applyFill="1" applyBorder="1" applyAlignment="1">
      <alignment horizontal="center" vertical="center" wrapText="1"/>
    </xf>
    <xf numFmtId="0" fontId="27" fillId="11" borderId="29" xfId="6" applyFont="1" applyFill="1" applyBorder="1" applyAlignment="1">
      <alignment horizontal="center" vertical="center" wrapText="1"/>
    </xf>
    <xf numFmtId="0" fontId="21" fillId="4" borderId="2" xfId="0" applyFont="1" applyFill="1" applyBorder="1" applyAlignment="1">
      <alignment vertical="center" wrapText="1"/>
    </xf>
    <xf numFmtId="0" fontId="21" fillId="4" borderId="7" xfId="0" applyFont="1" applyFill="1" applyBorder="1" applyAlignment="1">
      <alignment vertical="center" wrapText="1"/>
    </xf>
    <xf numFmtId="2" fontId="21" fillId="4" borderId="2"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3" fillId="4" borderId="0" xfId="0" applyFont="1" applyFill="1" applyBorder="1" applyAlignment="1">
      <alignment horizontal="center" vertical="center"/>
    </xf>
    <xf numFmtId="4"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cellXfs>
  <cellStyles count="7">
    <cellStyle name="Dziesiętny 2" xfId="1"/>
    <cellStyle name="Dziesiętny 2 2" xfId="5"/>
    <cellStyle name="Normalny" xfId="0" builtinId="0"/>
    <cellStyle name="Normalny 2" xfId="2"/>
    <cellStyle name="Normalny 2 2" xfId="4"/>
    <cellStyle name="Normalny 5" xfId="6"/>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C2:H46"/>
  <sheetViews>
    <sheetView topLeftCell="A13" workbookViewId="0">
      <selection activeCell="E45" sqref="E45"/>
    </sheetView>
  </sheetViews>
  <sheetFormatPr defaultColWidth="9.140625" defaultRowHeight="15" x14ac:dyDescent="0.25"/>
  <cols>
    <col min="3" max="3" width="29.5703125" customWidth="1"/>
    <col min="4" max="4" width="16.7109375" customWidth="1"/>
    <col min="5" max="5" width="21.140625" customWidth="1"/>
    <col min="7" max="7" width="11.42578125" bestFit="1" customWidth="1"/>
  </cols>
  <sheetData>
    <row r="2" spans="3:8" s="470" customFormat="1" x14ac:dyDescent="0.25"/>
    <row r="3" spans="3:8" x14ac:dyDescent="0.25">
      <c r="C3" s="470" t="s">
        <v>2387</v>
      </c>
      <c r="D3" s="470"/>
      <c r="E3" s="470"/>
      <c r="F3" s="470"/>
      <c r="G3" s="470"/>
      <c r="H3" s="470"/>
    </row>
    <row r="4" spans="3:8" x14ac:dyDescent="0.25">
      <c r="C4" s="470" t="s">
        <v>2386</v>
      </c>
      <c r="D4" s="470"/>
      <c r="E4" s="470"/>
      <c r="F4" s="470"/>
      <c r="G4" s="470"/>
      <c r="H4" s="470"/>
    </row>
    <row r="5" spans="3:8" x14ac:dyDescent="0.25">
      <c r="D5" s="2"/>
    </row>
    <row r="6" spans="3:8" x14ac:dyDescent="0.25">
      <c r="C6" s="497"/>
      <c r="D6" s="497" t="s">
        <v>764</v>
      </c>
      <c r="E6" s="497"/>
    </row>
    <row r="7" spans="3:8" x14ac:dyDescent="0.25">
      <c r="C7" s="497"/>
      <c r="D7" s="114" t="s">
        <v>746</v>
      </c>
      <c r="E7" s="115" t="s">
        <v>32</v>
      </c>
    </row>
    <row r="8" spans="3:8" x14ac:dyDescent="0.25">
      <c r="C8" s="116" t="s">
        <v>747</v>
      </c>
      <c r="D8" s="5">
        <v>8</v>
      </c>
      <c r="E8" s="117">
        <v>340000</v>
      </c>
      <c r="G8" s="2"/>
    </row>
    <row r="9" spans="3:8" x14ac:dyDescent="0.25">
      <c r="C9" s="116" t="s">
        <v>748</v>
      </c>
      <c r="D9" s="5">
        <v>15</v>
      </c>
      <c r="E9" s="117">
        <v>540000</v>
      </c>
      <c r="G9" s="2"/>
    </row>
    <row r="10" spans="3:8" x14ac:dyDescent="0.25">
      <c r="C10" s="116" t="s">
        <v>749</v>
      </c>
      <c r="D10" s="5">
        <v>5</v>
      </c>
      <c r="E10" s="117">
        <v>800000</v>
      </c>
      <c r="G10" s="2"/>
    </row>
    <row r="11" spans="3:8" x14ac:dyDescent="0.25">
      <c r="C11" s="116" t="s">
        <v>750</v>
      </c>
      <c r="D11" s="5">
        <v>4</v>
      </c>
      <c r="E11" s="117">
        <v>120000</v>
      </c>
      <c r="G11" s="2"/>
    </row>
    <row r="12" spans="3:8" x14ac:dyDescent="0.25">
      <c r="C12" s="116" t="s">
        <v>751</v>
      </c>
      <c r="D12" s="5">
        <v>7</v>
      </c>
      <c r="E12" s="117">
        <v>430000</v>
      </c>
      <c r="G12" s="2"/>
    </row>
    <row r="13" spans="3:8" x14ac:dyDescent="0.25">
      <c r="C13" s="116" t="s">
        <v>752</v>
      </c>
      <c r="D13" s="5">
        <v>2</v>
      </c>
      <c r="E13" s="117">
        <v>170000</v>
      </c>
      <c r="G13" s="2"/>
    </row>
    <row r="14" spans="3:8" x14ac:dyDescent="0.25">
      <c r="C14" s="116" t="s">
        <v>753</v>
      </c>
      <c r="D14" s="5">
        <v>14</v>
      </c>
      <c r="E14" s="117">
        <v>1250000</v>
      </c>
      <c r="G14" s="2"/>
    </row>
    <row r="15" spans="3:8" x14ac:dyDescent="0.25">
      <c r="C15" s="116" t="s">
        <v>754</v>
      </c>
      <c r="D15" s="5">
        <v>5</v>
      </c>
      <c r="E15" s="117">
        <v>350000</v>
      </c>
      <c r="G15" s="2"/>
    </row>
    <row r="16" spans="3:8" x14ac:dyDescent="0.25">
      <c r="C16" s="116" t="s">
        <v>755</v>
      </c>
      <c r="D16" s="5">
        <v>7</v>
      </c>
      <c r="E16" s="117">
        <v>650000</v>
      </c>
      <c r="G16" s="2"/>
    </row>
    <row r="17" spans="3:7" x14ac:dyDescent="0.25">
      <c r="C17" s="116" t="s">
        <v>756</v>
      </c>
      <c r="D17" s="5">
        <v>10</v>
      </c>
      <c r="E17" s="117">
        <v>249913</v>
      </c>
      <c r="G17" s="2"/>
    </row>
    <row r="18" spans="3:7" x14ac:dyDescent="0.25">
      <c r="C18" s="116" t="s">
        <v>757</v>
      </c>
      <c r="D18" s="5">
        <v>3</v>
      </c>
      <c r="E18" s="117">
        <v>140000</v>
      </c>
      <c r="G18" s="2"/>
    </row>
    <row r="19" spans="3:7" x14ac:dyDescent="0.25">
      <c r="C19" s="116" t="s">
        <v>758</v>
      </c>
      <c r="D19" s="5">
        <v>2</v>
      </c>
      <c r="E19" s="117">
        <v>210000</v>
      </c>
      <c r="G19" s="2"/>
    </row>
    <row r="20" spans="3:7" x14ac:dyDescent="0.25">
      <c r="C20" s="116" t="s">
        <v>759</v>
      </c>
      <c r="D20" s="5">
        <v>4</v>
      </c>
      <c r="E20" s="117">
        <v>200000</v>
      </c>
      <c r="G20" s="2"/>
    </row>
    <row r="21" spans="3:7" x14ac:dyDescent="0.25">
      <c r="C21" s="116" t="s">
        <v>760</v>
      </c>
      <c r="D21" s="5">
        <v>4</v>
      </c>
      <c r="E21" s="117">
        <v>430000</v>
      </c>
      <c r="G21" s="2"/>
    </row>
    <row r="22" spans="3:7" x14ac:dyDescent="0.25">
      <c r="C22" s="116" t="s">
        <v>761</v>
      </c>
      <c r="D22" s="5">
        <v>8</v>
      </c>
      <c r="E22" s="117">
        <v>300000</v>
      </c>
      <c r="G22" s="2"/>
    </row>
    <row r="23" spans="3:7" x14ac:dyDescent="0.25">
      <c r="C23" s="116" t="s">
        <v>762</v>
      </c>
      <c r="D23" s="5">
        <v>11</v>
      </c>
      <c r="E23" s="117">
        <v>450000</v>
      </c>
      <c r="G23" s="2"/>
    </row>
    <row r="24" spans="3:7" ht="31.5" customHeight="1" x14ac:dyDescent="0.25">
      <c r="C24" s="118" t="s">
        <v>763</v>
      </c>
      <c r="D24" s="5">
        <v>22</v>
      </c>
      <c r="E24" s="117">
        <v>9073400</v>
      </c>
      <c r="G24" s="2"/>
    </row>
    <row r="25" spans="3:7" s="296" customFormat="1" ht="31.5" customHeight="1" x14ac:dyDescent="0.25">
      <c r="C25" s="118" t="s">
        <v>2187</v>
      </c>
      <c r="D25" s="5">
        <v>23</v>
      </c>
      <c r="E25" s="117">
        <f>MRiRW!Q36+MRiRW!R36</f>
        <v>10526000</v>
      </c>
      <c r="G25" s="2"/>
    </row>
    <row r="26" spans="3:7" s="296" customFormat="1" ht="31.5" customHeight="1" x14ac:dyDescent="0.25">
      <c r="C26" s="118" t="s">
        <v>2170</v>
      </c>
      <c r="D26" s="5">
        <v>27</v>
      </c>
      <c r="E26" s="117">
        <v>6390000</v>
      </c>
      <c r="G26" s="2"/>
    </row>
    <row r="27" spans="3:7" s="296" customFormat="1" x14ac:dyDescent="0.25">
      <c r="C27" s="116" t="s">
        <v>2171</v>
      </c>
      <c r="D27" s="5">
        <v>41</v>
      </c>
      <c r="E27" s="117">
        <v>1040000</v>
      </c>
      <c r="G27" s="2"/>
    </row>
    <row r="28" spans="3:7" s="296" customFormat="1" x14ac:dyDescent="0.25">
      <c r="C28" s="116" t="s">
        <v>2172</v>
      </c>
      <c r="D28" s="5">
        <v>8</v>
      </c>
      <c r="E28" s="117">
        <v>750000</v>
      </c>
      <c r="G28" s="2"/>
    </row>
    <row r="29" spans="3:7" s="296" customFormat="1" x14ac:dyDescent="0.25">
      <c r="C29" s="116" t="s">
        <v>2173</v>
      </c>
      <c r="D29" s="5">
        <v>12</v>
      </c>
      <c r="E29" s="117">
        <v>672000</v>
      </c>
      <c r="G29" s="2"/>
    </row>
    <row r="30" spans="3:7" s="296" customFormat="1" x14ac:dyDescent="0.25">
      <c r="C30" s="116" t="s">
        <v>2174</v>
      </c>
      <c r="D30" s="5">
        <v>11</v>
      </c>
      <c r="E30" s="117">
        <v>900000</v>
      </c>
      <c r="G30" s="2"/>
    </row>
    <row r="31" spans="3:7" s="296" customFormat="1" x14ac:dyDescent="0.25">
      <c r="C31" s="116" t="s">
        <v>2175</v>
      </c>
      <c r="D31" s="5">
        <v>12</v>
      </c>
      <c r="E31" s="117">
        <v>735000</v>
      </c>
      <c r="G31" s="2"/>
    </row>
    <row r="32" spans="3:7" s="296" customFormat="1" x14ac:dyDescent="0.25">
      <c r="C32" s="116" t="s">
        <v>2176</v>
      </c>
      <c r="D32" s="5">
        <v>7</v>
      </c>
      <c r="E32" s="117">
        <v>613000</v>
      </c>
      <c r="G32" s="2"/>
    </row>
    <row r="33" spans="3:7" s="296" customFormat="1" x14ac:dyDescent="0.25">
      <c r="C33" s="116" t="s">
        <v>2177</v>
      </c>
      <c r="D33" s="5">
        <v>13</v>
      </c>
      <c r="E33" s="117">
        <v>870000</v>
      </c>
      <c r="G33" s="2"/>
    </row>
    <row r="34" spans="3:7" s="296" customFormat="1" x14ac:dyDescent="0.25">
      <c r="C34" s="116" t="s">
        <v>2178</v>
      </c>
      <c r="D34" s="5">
        <v>23</v>
      </c>
      <c r="E34" s="117">
        <v>898000</v>
      </c>
      <c r="G34" s="2"/>
    </row>
    <row r="35" spans="3:7" s="296" customFormat="1" x14ac:dyDescent="0.25">
      <c r="C35" s="116" t="s">
        <v>2179</v>
      </c>
      <c r="D35" s="5">
        <v>5</v>
      </c>
      <c r="E35" s="117">
        <v>817000</v>
      </c>
      <c r="G35" s="2"/>
    </row>
    <row r="36" spans="3:7" s="296" customFormat="1" x14ac:dyDescent="0.25">
      <c r="C36" s="116" t="s">
        <v>2180</v>
      </c>
      <c r="D36" s="5">
        <v>13</v>
      </c>
      <c r="E36" s="117">
        <v>501000</v>
      </c>
      <c r="G36" s="2"/>
    </row>
    <row r="37" spans="3:7" s="296" customFormat="1" x14ac:dyDescent="0.25">
      <c r="C37" s="116" t="s">
        <v>2181</v>
      </c>
      <c r="D37" s="5">
        <v>8</v>
      </c>
      <c r="E37" s="117">
        <v>650000</v>
      </c>
      <c r="G37" s="2"/>
    </row>
    <row r="38" spans="3:7" s="296" customFormat="1" x14ac:dyDescent="0.25">
      <c r="C38" s="116" t="s">
        <v>2182</v>
      </c>
      <c r="D38" s="5">
        <v>10</v>
      </c>
      <c r="E38" s="117">
        <v>948000</v>
      </c>
      <c r="G38" s="2"/>
    </row>
    <row r="39" spans="3:7" s="296" customFormat="1" x14ac:dyDescent="0.25">
      <c r="C39" s="116" t="s">
        <v>2183</v>
      </c>
      <c r="D39" s="5">
        <v>13</v>
      </c>
      <c r="E39" s="117">
        <v>746970.4</v>
      </c>
      <c r="G39" s="2"/>
    </row>
    <row r="40" spans="3:7" s="296" customFormat="1" x14ac:dyDescent="0.25">
      <c r="C40" s="116" t="s">
        <v>2184</v>
      </c>
      <c r="D40" s="5">
        <v>7</v>
      </c>
      <c r="E40" s="117">
        <v>996000</v>
      </c>
      <c r="G40" s="2"/>
    </row>
    <row r="41" spans="3:7" s="296" customFormat="1" x14ac:dyDescent="0.25">
      <c r="C41" s="116" t="s">
        <v>2185</v>
      </c>
      <c r="D41" s="5">
        <v>10</v>
      </c>
      <c r="E41" s="117">
        <v>886000</v>
      </c>
      <c r="G41" s="2"/>
    </row>
    <row r="42" spans="3:7" s="296" customFormat="1" x14ac:dyDescent="0.25">
      <c r="C42" s="116" t="s">
        <v>2186</v>
      </c>
      <c r="D42" s="5">
        <v>6</v>
      </c>
      <c r="E42" s="117">
        <v>510000</v>
      </c>
      <c r="G42" s="2"/>
    </row>
    <row r="43" spans="3:7" x14ac:dyDescent="0.25">
      <c r="C43" s="119" t="s">
        <v>764</v>
      </c>
      <c r="D43" s="120">
        <f>SUM(D8:D42)</f>
        <v>380</v>
      </c>
      <c r="E43" s="121">
        <f>SUM(E8:E42)</f>
        <v>45152283.399999999</v>
      </c>
    </row>
    <row r="45" spans="3:7" x14ac:dyDescent="0.25">
      <c r="E45" s="2"/>
    </row>
    <row r="46" spans="3:7" x14ac:dyDescent="0.25">
      <c r="E46" s="2"/>
    </row>
  </sheetData>
  <mergeCells count="2">
    <mergeCell ref="C6:C7"/>
    <mergeCell ref="D6:E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7"/>
  <sheetViews>
    <sheetView zoomScale="50" zoomScaleNormal="50" zoomScaleSheetLayoutView="40" workbookViewId="0">
      <selection activeCell="F27" sqref="F27"/>
    </sheetView>
  </sheetViews>
  <sheetFormatPr defaultColWidth="9.140625" defaultRowHeight="15" x14ac:dyDescent="0.25"/>
  <cols>
    <col min="1" max="1" width="5.28515625" style="1" customWidth="1"/>
    <col min="2" max="4" width="9.140625" style="146"/>
    <col min="5" max="5" width="33.5703125" style="146" customWidth="1"/>
    <col min="6" max="6" width="54.42578125" style="146" customWidth="1"/>
    <col min="7" max="7" width="63.7109375" style="146" customWidth="1"/>
    <col min="8" max="8" width="20" style="146" customWidth="1"/>
    <col min="9" max="10" width="19" style="146" customWidth="1"/>
    <col min="11" max="11" width="16.85546875" style="146" customWidth="1"/>
    <col min="12" max="12" width="25.140625" style="146" customWidth="1"/>
    <col min="13" max="14" width="9.140625" style="146"/>
    <col min="15" max="15" width="16.28515625" style="146" customWidth="1"/>
    <col min="16" max="16" width="15.85546875" style="146" customWidth="1"/>
    <col min="17" max="17" width="12.5703125" style="146" customWidth="1"/>
    <col min="18" max="18" width="13.42578125" style="146" customWidth="1"/>
    <col min="19" max="19" width="18.28515625" style="146" customWidth="1"/>
    <col min="20" max="16384" width="9.140625" style="146"/>
  </cols>
  <sheetData>
    <row r="1" spans="1:57" ht="18.75" x14ac:dyDescent="0.3">
      <c r="A1" s="145" t="s">
        <v>2357</v>
      </c>
      <c r="E1" s="36"/>
      <c r="F1" s="36"/>
      <c r="L1" s="1"/>
      <c r="O1" s="2"/>
      <c r="P1" s="3"/>
      <c r="Q1" s="2"/>
      <c r="R1" s="2"/>
    </row>
    <row r="2" spans="1:57" x14ac:dyDescent="0.25">
      <c r="A2" s="37"/>
      <c r="E2" s="36"/>
      <c r="F2" s="36"/>
      <c r="L2" s="504"/>
      <c r="M2" s="504"/>
      <c r="N2" s="504"/>
      <c r="O2" s="504"/>
      <c r="P2" s="504"/>
      <c r="Q2" s="504"/>
      <c r="R2" s="504"/>
      <c r="S2" s="504"/>
    </row>
    <row r="3" spans="1:57" ht="66.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57" x14ac:dyDescent="0.25">
      <c r="A4" s="506"/>
      <c r="B4" s="508"/>
      <c r="C4" s="508"/>
      <c r="D4" s="508"/>
      <c r="E4" s="510"/>
      <c r="F4" s="510"/>
      <c r="G4" s="506"/>
      <c r="H4" s="508"/>
      <c r="I4" s="140" t="s">
        <v>38</v>
      </c>
      <c r="J4" s="140" t="s">
        <v>36</v>
      </c>
      <c r="K4" s="140" t="s">
        <v>105</v>
      </c>
      <c r="L4" s="506"/>
      <c r="M4" s="142">
        <v>2022</v>
      </c>
      <c r="N4" s="142">
        <v>2023</v>
      </c>
      <c r="O4" s="4">
        <v>2022</v>
      </c>
      <c r="P4" s="4">
        <v>2023</v>
      </c>
      <c r="Q4" s="4">
        <v>2022</v>
      </c>
      <c r="R4" s="4">
        <v>2023</v>
      </c>
      <c r="S4" s="506"/>
    </row>
    <row r="5" spans="1:57" x14ac:dyDescent="0.25">
      <c r="A5" s="139" t="s">
        <v>12</v>
      </c>
      <c r="B5" s="140" t="s">
        <v>13</v>
      </c>
      <c r="C5" s="140" t="s">
        <v>14</v>
      </c>
      <c r="D5" s="140" t="s">
        <v>15</v>
      </c>
      <c r="E5" s="141" t="s">
        <v>16</v>
      </c>
      <c r="F5" s="141" t="s">
        <v>17</v>
      </c>
      <c r="G5" s="139" t="s">
        <v>18</v>
      </c>
      <c r="H5" s="139" t="s">
        <v>19</v>
      </c>
      <c r="I5" s="140" t="s">
        <v>20</v>
      </c>
      <c r="J5" s="140" t="s">
        <v>21</v>
      </c>
      <c r="K5" s="140" t="s">
        <v>22</v>
      </c>
      <c r="L5" s="139" t="s">
        <v>23</v>
      </c>
      <c r="M5" s="142" t="s">
        <v>24</v>
      </c>
      <c r="N5" s="142" t="s">
        <v>25</v>
      </c>
      <c r="O5" s="138" t="s">
        <v>26</v>
      </c>
      <c r="P5" s="138" t="s">
        <v>27</v>
      </c>
      <c r="Q5" s="138" t="s">
        <v>37</v>
      </c>
      <c r="R5" s="138" t="s">
        <v>28</v>
      </c>
      <c r="S5" s="139" t="s">
        <v>29</v>
      </c>
    </row>
    <row r="6" spans="1:57" ht="330" x14ac:dyDescent="0.25">
      <c r="A6" s="148">
        <v>1</v>
      </c>
      <c r="B6" s="148">
        <v>6</v>
      </c>
      <c r="C6" s="148">
        <v>1</v>
      </c>
      <c r="D6" s="148">
        <v>3</v>
      </c>
      <c r="E6" s="148" t="s">
        <v>802</v>
      </c>
      <c r="F6" s="147" t="s">
        <v>382</v>
      </c>
      <c r="G6" s="53" t="s">
        <v>803</v>
      </c>
      <c r="H6" s="60" t="s">
        <v>46</v>
      </c>
      <c r="I6" s="148" t="s">
        <v>47</v>
      </c>
      <c r="J6" s="148">
        <v>1</v>
      </c>
      <c r="K6" s="148" t="s">
        <v>42</v>
      </c>
      <c r="L6" s="148" t="s">
        <v>383</v>
      </c>
      <c r="M6" s="148" t="s">
        <v>72</v>
      </c>
      <c r="N6" s="148"/>
      <c r="O6" s="59">
        <v>50000</v>
      </c>
      <c r="P6" s="148"/>
      <c r="Q6" s="59">
        <v>50000</v>
      </c>
      <c r="R6" s="148"/>
      <c r="S6" s="143" t="s">
        <v>372</v>
      </c>
    </row>
    <row r="7" spans="1:57" s="7" customFormat="1" ht="75" x14ac:dyDescent="0.25">
      <c r="A7" s="149">
        <v>2</v>
      </c>
      <c r="B7" s="149">
        <v>6</v>
      </c>
      <c r="C7" s="149">
        <v>5</v>
      </c>
      <c r="D7" s="149">
        <v>4</v>
      </c>
      <c r="E7" s="135" t="s">
        <v>364</v>
      </c>
      <c r="F7" s="135" t="s">
        <v>365</v>
      </c>
      <c r="G7" s="135" t="s">
        <v>366</v>
      </c>
      <c r="H7" s="149" t="s">
        <v>77</v>
      </c>
      <c r="I7" s="135" t="s">
        <v>367</v>
      </c>
      <c r="J7" s="148" t="s">
        <v>368</v>
      </c>
      <c r="K7" s="149" t="s">
        <v>369</v>
      </c>
      <c r="L7" s="135" t="s">
        <v>370</v>
      </c>
      <c r="M7" s="149" t="s">
        <v>371</v>
      </c>
      <c r="N7" s="58"/>
      <c r="O7" s="58">
        <v>30000</v>
      </c>
      <c r="P7" s="58"/>
      <c r="Q7" s="58">
        <v>30000</v>
      </c>
      <c r="R7" s="58"/>
      <c r="S7" s="135" t="s">
        <v>372</v>
      </c>
    </row>
    <row r="8" spans="1:57" ht="249" customHeight="1" x14ac:dyDescent="0.25">
      <c r="A8" s="53">
        <v>3</v>
      </c>
      <c r="B8" s="53">
        <v>6</v>
      </c>
      <c r="C8" s="53">
        <v>1</v>
      </c>
      <c r="D8" s="53">
        <v>6</v>
      </c>
      <c r="E8" s="167" t="s">
        <v>804</v>
      </c>
      <c r="F8" s="147" t="s">
        <v>805</v>
      </c>
      <c r="G8" s="147" t="s">
        <v>960</v>
      </c>
      <c r="H8" s="168" t="s">
        <v>806</v>
      </c>
      <c r="I8" s="53" t="s">
        <v>807</v>
      </c>
      <c r="J8" s="169">
        <v>44562</v>
      </c>
      <c r="K8" s="53" t="s">
        <v>42</v>
      </c>
      <c r="L8" s="53" t="s">
        <v>381</v>
      </c>
      <c r="M8" s="53" t="s">
        <v>72</v>
      </c>
      <c r="N8" s="53"/>
      <c r="O8" s="170">
        <v>30000</v>
      </c>
      <c r="P8" s="53"/>
      <c r="Q8" s="170">
        <v>30000</v>
      </c>
      <c r="R8" s="53"/>
      <c r="S8" s="171" t="s">
        <v>372</v>
      </c>
    </row>
    <row r="9" spans="1:57" ht="138" customHeight="1" x14ac:dyDescent="0.25">
      <c r="A9" s="144">
        <v>4</v>
      </c>
      <c r="B9" s="148">
        <v>6</v>
      </c>
      <c r="C9" s="53">
        <v>1</v>
      </c>
      <c r="D9" s="53">
        <v>6</v>
      </c>
      <c r="E9" s="53" t="s">
        <v>808</v>
      </c>
      <c r="F9" s="147" t="s">
        <v>893</v>
      </c>
      <c r="G9" s="147" t="s">
        <v>809</v>
      </c>
      <c r="H9" s="147" t="s">
        <v>810</v>
      </c>
      <c r="I9" s="147" t="s">
        <v>811</v>
      </c>
      <c r="J9" s="172" t="s">
        <v>812</v>
      </c>
      <c r="K9" s="53" t="s">
        <v>42</v>
      </c>
      <c r="L9" s="147" t="s">
        <v>379</v>
      </c>
      <c r="M9" s="53" t="s">
        <v>71</v>
      </c>
      <c r="N9" s="147"/>
      <c r="O9" s="170">
        <v>35000</v>
      </c>
      <c r="P9" s="147"/>
      <c r="Q9" s="170">
        <v>35000</v>
      </c>
      <c r="R9" s="147"/>
      <c r="S9" s="147" t="s">
        <v>372</v>
      </c>
    </row>
    <row r="10" spans="1:57" ht="123" customHeight="1" x14ac:dyDescent="0.25">
      <c r="A10" s="144">
        <v>5</v>
      </c>
      <c r="B10" s="148">
        <v>6</v>
      </c>
      <c r="C10" s="148">
        <v>3</v>
      </c>
      <c r="D10" s="148">
        <v>10</v>
      </c>
      <c r="E10" s="148" t="s">
        <v>373</v>
      </c>
      <c r="F10" s="144" t="s">
        <v>374</v>
      </c>
      <c r="G10" s="144" t="s">
        <v>375</v>
      </c>
      <c r="H10" s="148" t="s">
        <v>376</v>
      </c>
      <c r="I10" s="148" t="s">
        <v>813</v>
      </c>
      <c r="J10" s="148">
        <v>1</v>
      </c>
      <c r="K10" s="148" t="s">
        <v>42</v>
      </c>
      <c r="L10" s="144" t="s">
        <v>377</v>
      </c>
      <c r="M10" s="148" t="s">
        <v>378</v>
      </c>
      <c r="N10" s="144"/>
      <c r="O10" s="59">
        <v>430000</v>
      </c>
      <c r="P10" s="144"/>
      <c r="Q10" s="59">
        <v>430000</v>
      </c>
      <c r="R10" s="144"/>
      <c r="S10" s="144" t="s">
        <v>372</v>
      </c>
    </row>
    <row r="11" spans="1:57" s="15" customFormat="1" ht="289.5" customHeight="1" x14ac:dyDescent="0.25">
      <c r="A11" s="144">
        <v>6</v>
      </c>
      <c r="B11" s="148">
        <v>6</v>
      </c>
      <c r="C11" s="148">
        <v>1</v>
      </c>
      <c r="D11" s="148">
        <v>10</v>
      </c>
      <c r="E11" s="173" t="s">
        <v>814</v>
      </c>
      <c r="F11" s="147" t="s">
        <v>815</v>
      </c>
      <c r="G11" s="147" t="s">
        <v>816</v>
      </c>
      <c r="H11" s="53" t="s">
        <v>817</v>
      </c>
      <c r="I11" s="53" t="s">
        <v>818</v>
      </c>
      <c r="J11" s="53">
        <v>1</v>
      </c>
      <c r="K11" s="148" t="s">
        <v>42</v>
      </c>
      <c r="L11" s="148" t="s">
        <v>380</v>
      </c>
      <c r="M11" s="148" t="s">
        <v>72</v>
      </c>
      <c r="N11" s="144"/>
      <c r="O11" s="59">
        <v>50000</v>
      </c>
      <c r="P11" s="144"/>
      <c r="Q11" s="59">
        <v>50000</v>
      </c>
      <c r="R11" s="144"/>
      <c r="S11" s="144" t="s">
        <v>372</v>
      </c>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row>
    <row r="12" spans="1:57" ht="134.25" customHeight="1" x14ac:dyDescent="0.25">
      <c r="A12" s="144">
        <v>7</v>
      </c>
      <c r="B12" s="148">
        <v>6</v>
      </c>
      <c r="C12" s="148">
        <v>1</v>
      </c>
      <c r="D12" s="148">
        <v>13</v>
      </c>
      <c r="E12" s="147" t="s">
        <v>819</v>
      </c>
      <c r="F12" s="144" t="s">
        <v>765</v>
      </c>
      <c r="G12" s="144" t="s">
        <v>384</v>
      </c>
      <c r="H12" s="148" t="s">
        <v>385</v>
      </c>
      <c r="I12" s="148" t="s">
        <v>386</v>
      </c>
      <c r="J12" s="174">
        <v>44563</v>
      </c>
      <c r="K12" s="148" t="s">
        <v>42</v>
      </c>
      <c r="L12" s="148" t="s">
        <v>134</v>
      </c>
      <c r="M12" s="144" t="s">
        <v>72</v>
      </c>
      <c r="N12" s="144"/>
      <c r="O12" s="62">
        <v>25000</v>
      </c>
      <c r="P12" s="144"/>
      <c r="Q12" s="62">
        <v>25000</v>
      </c>
      <c r="R12" s="144"/>
      <c r="S12" s="144" t="s">
        <v>372</v>
      </c>
    </row>
    <row r="14" spans="1:57" ht="15.75" x14ac:dyDescent="0.25">
      <c r="G14" s="8"/>
      <c r="O14" s="572"/>
      <c r="P14" s="545" t="s">
        <v>30</v>
      </c>
      <c r="Q14" s="545"/>
      <c r="R14" s="545"/>
    </row>
    <row r="15" spans="1:57" x14ac:dyDescent="0.25">
      <c r="G15" s="9"/>
      <c r="O15" s="570"/>
      <c r="P15" s="545" t="s">
        <v>31</v>
      </c>
      <c r="Q15" s="545" t="s">
        <v>32</v>
      </c>
      <c r="R15" s="545"/>
    </row>
    <row r="16" spans="1:57" ht="11.25" customHeight="1" x14ac:dyDescent="0.25">
      <c r="G16" s="9"/>
      <c r="O16" s="571"/>
      <c r="P16" s="545"/>
      <c r="Q16" s="137">
        <v>2022</v>
      </c>
      <c r="R16" s="137">
        <v>2023</v>
      </c>
    </row>
    <row r="17" spans="15:18" x14ac:dyDescent="0.25">
      <c r="O17" s="137" t="s">
        <v>33</v>
      </c>
      <c r="P17" s="5">
        <v>7</v>
      </c>
      <c r="Q17" s="41">
        <f>Q12+Q11+Q10+Q9+Q8+Q7+Q6</f>
        <v>650000</v>
      </c>
      <c r="R17" s="6"/>
    </row>
  </sheetData>
  <mergeCells count="19">
    <mergeCell ref="F3:F4"/>
    <mergeCell ref="G3:G4"/>
    <mergeCell ref="H3:H4"/>
    <mergeCell ref="I3:K3"/>
    <mergeCell ref="L3:L4"/>
    <mergeCell ref="A3:A4"/>
    <mergeCell ref="B3:B4"/>
    <mergeCell ref="C3:C4"/>
    <mergeCell ref="D3:D4"/>
    <mergeCell ref="E3:E4"/>
    <mergeCell ref="O14:O16"/>
    <mergeCell ref="P14:R14"/>
    <mergeCell ref="P15:P16"/>
    <mergeCell ref="Q15:R15"/>
    <mergeCell ref="L2:S2"/>
    <mergeCell ref="M3:N3"/>
    <mergeCell ref="O3:P3"/>
    <mergeCell ref="Q3:R3"/>
    <mergeCell ref="S3:S4"/>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32"/>
  <sheetViews>
    <sheetView zoomScale="60" zoomScaleNormal="60" workbookViewId="0">
      <selection activeCell="G9" sqref="G9"/>
    </sheetView>
  </sheetViews>
  <sheetFormatPr defaultColWidth="8.5703125" defaultRowHeight="15" x14ac:dyDescent="0.25"/>
  <cols>
    <col min="1" max="1" width="4.7109375" style="63" customWidth="1"/>
    <col min="2" max="2" width="8.85546875" style="63" customWidth="1"/>
    <col min="3" max="3" width="11.42578125" style="63" customWidth="1"/>
    <col min="4" max="4" width="11.28515625" style="63" customWidth="1"/>
    <col min="5" max="5" width="23" style="63" customWidth="1"/>
    <col min="6" max="6" width="35.7109375" style="63" customWidth="1"/>
    <col min="7" max="7" width="64.7109375" style="63" customWidth="1"/>
    <col min="8" max="8" width="24.28515625" style="63" customWidth="1"/>
    <col min="9" max="9" width="19.85546875" style="63" customWidth="1"/>
    <col min="10" max="10" width="17.28515625" style="63" customWidth="1"/>
    <col min="11" max="11" width="11.5703125" style="63" customWidth="1"/>
    <col min="12" max="12" width="32.140625" style="63" customWidth="1"/>
    <col min="13" max="13" width="12.140625" style="63" customWidth="1"/>
    <col min="14" max="14" width="12.7109375" style="63" customWidth="1"/>
    <col min="15" max="15" width="17.85546875" style="63" customWidth="1"/>
    <col min="16" max="16" width="17.28515625" style="63" customWidth="1"/>
    <col min="17" max="18" width="18" style="63" customWidth="1"/>
    <col min="19" max="19" width="21.28515625" style="63" customWidth="1"/>
    <col min="20" max="20" width="19.5703125" style="63" customWidth="1"/>
    <col min="21" max="259" width="8.5703125" style="63"/>
    <col min="260" max="260" width="4.7109375" style="63" customWidth="1"/>
    <col min="261" max="261" width="9.7109375" style="63" customWidth="1"/>
    <col min="262" max="262" width="10" style="63" customWidth="1"/>
    <col min="263" max="263" width="8.85546875" style="63" customWidth="1"/>
    <col min="264" max="264" width="22.85546875" style="63" customWidth="1"/>
    <col min="265" max="265" width="59.7109375" style="63" customWidth="1"/>
    <col min="266" max="266" width="57.85546875" style="63" customWidth="1"/>
    <col min="267" max="267" width="35.28515625" style="63" customWidth="1"/>
    <col min="268" max="268" width="28.140625" style="63" customWidth="1"/>
    <col min="269" max="269" width="33.140625" style="63" customWidth="1"/>
    <col min="270" max="270" width="26" style="63" customWidth="1"/>
    <col min="271" max="271" width="19.140625" style="63" customWidth="1"/>
    <col min="272" max="272" width="10.42578125" style="63" customWidth="1"/>
    <col min="273" max="273" width="11.85546875" style="63" customWidth="1"/>
    <col min="274" max="274" width="14.7109375" style="63" customWidth="1"/>
    <col min="275" max="275" width="9" style="63" customWidth="1"/>
    <col min="276" max="515" width="8.5703125" style="63"/>
    <col min="516" max="516" width="4.7109375" style="63" customWidth="1"/>
    <col min="517" max="517" width="9.7109375" style="63" customWidth="1"/>
    <col min="518" max="518" width="10" style="63" customWidth="1"/>
    <col min="519" max="519" width="8.85546875" style="63" customWidth="1"/>
    <col min="520" max="520" width="22.85546875" style="63" customWidth="1"/>
    <col min="521" max="521" width="59.7109375" style="63" customWidth="1"/>
    <col min="522" max="522" width="57.85546875" style="63" customWidth="1"/>
    <col min="523" max="523" width="35.28515625" style="63" customWidth="1"/>
    <col min="524" max="524" width="28.140625" style="63" customWidth="1"/>
    <col min="525" max="525" width="33.140625" style="63" customWidth="1"/>
    <col min="526" max="526" width="26" style="63" customWidth="1"/>
    <col min="527" max="527" width="19.140625" style="63" customWidth="1"/>
    <col min="528" max="528" width="10.42578125" style="63" customWidth="1"/>
    <col min="529" max="529" width="11.85546875" style="63" customWidth="1"/>
    <col min="530" max="530" width="14.7109375" style="63" customWidth="1"/>
    <col min="531" max="531" width="9" style="63" customWidth="1"/>
    <col min="532" max="771" width="8.5703125" style="63"/>
    <col min="772" max="772" width="4.7109375" style="63" customWidth="1"/>
    <col min="773" max="773" width="9.7109375" style="63" customWidth="1"/>
    <col min="774" max="774" width="10" style="63" customWidth="1"/>
    <col min="775" max="775" width="8.85546875" style="63" customWidth="1"/>
    <col min="776" max="776" width="22.85546875" style="63" customWidth="1"/>
    <col min="777" max="777" width="59.7109375" style="63" customWidth="1"/>
    <col min="778" max="778" width="57.85546875" style="63" customWidth="1"/>
    <col min="779" max="779" width="35.28515625" style="63" customWidth="1"/>
    <col min="780" max="780" width="28.140625" style="63" customWidth="1"/>
    <col min="781" max="781" width="33.140625" style="63" customWidth="1"/>
    <col min="782" max="782" width="26" style="63" customWidth="1"/>
    <col min="783" max="783" width="19.140625" style="63" customWidth="1"/>
    <col min="784" max="784" width="10.42578125" style="63" customWidth="1"/>
    <col min="785" max="785" width="11.85546875" style="63" customWidth="1"/>
    <col min="786" max="786" width="14.7109375" style="63" customWidth="1"/>
    <col min="787" max="787" width="9" style="63" customWidth="1"/>
    <col min="788" max="16384" width="8.5703125" style="63"/>
  </cols>
  <sheetData>
    <row r="1" spans="1:20" s="479" customFormat="1" ht="18.75" x14ac:dyDescent="0.3">
      <c r="A1" s="478" t="s">
        <v>2358</v>
      </c>
      <c r="F1" s="480"/>
      <c r="G1" s="480"/>
    </row>
    <row r="2" spans="1:20" ht="15.75" thickBot="1" x14ac:dyDescent="0.3">
      <c r="O2" s="64"/>
      <c r="P2" s="64"/>
      <c r="Q2" s="64"/>
      <c r="R2" s="64"/>
    </row>
    <row r="3" spans="1:20" s="66" customFormat="1" ht="47.25" customHeight="1" x14ac:dyDescent="0.2">
      <c r="A3" s="634" t="s">
        <v>106</v>
      </c>
      <c r="B3" s="630" t="s">
        <v>1</v>
      </c>
      <c r="C3" s="630" t="s">
        <v>2</v>
      </c>
      <c r="D3" s="630" t="s">
        <v>3</v>
      </c>
      <c r="E3" s="623" t="s">
        <v>4</v>
      </c>
      <c r="F3" s="623" t="s">
        <v>34</v>
      </c>
      <c r="G3" s="625" t="s">
        <v>35</v>
      </c>
      <c r="H3" s="623" t="s">
        <v>5</v>
      </c>
      <c r="I3" s="627" t="s">
        <v>6</v>
      </c>
      <c r="J3" s="628"/>
      <c r="K3" s="629"/>
      <c r="L3" s="623" t="s">
        <v>7</v>
      </c>
      <c r="M3" s="630" t="s">
        <v>8</v>
      </c>
      <c r="N3" s="630"/>
      <c r="O3" s="631" t="s">
        <v>9</v>
      </c>
      <c r="P3" s="631"/>
      <c r="Q3" s="631" t="s">
        <v>10</v>
      </c>
      <c r="R3" s="631"/>
      <c r="S3" s="632" t="s">
        <v>11</v>
      </c>
      <c r="T3" s="65"/>
    </row>
    <row r="4" spans="1:20" s="66" customFormat="1" ht="35.25" customHeight="1" x14ac:dyDescent="0.2">
      <c r="A4" s="635"/>
      <c r="B4" s="636"/>
      <c r="C4" s="636"/>
      <c r="D4" s="636"/>
      <c r="E4" s="624"/>
      <c r="F4" s="624"/>
      <c r="G4" s="626"/>
      <c r="H4" s="624"/>
      <c r="I4" s="67" t="s">
        <v>38</v>
      </c>
      <c r="J4" s="68" t="s">
        <v>36</v>
      </c>
      <c r="K4" s="68" t="s">
        <v>387</v>
      </c>
      <c r="L4" s="624"/>
      <c r="M4" s="69">
        <v>2022</v>
      </c>
      <c r="N4" s="69">
        <v>2023</v>
      </c>
      <c r="O4" s="69">
        <v>2022</v>
      </c>
      <c r="P4" s="69">
        <v>2023</v>
      </c>
      <c r="Q4" s="69">
        <v>2022</v>
      </c>
      <c r="R4" s="69">
        <v>2023</v>
      </c>
      <c r="S4" s="633"/>
      <c r="T4" s="65"/>
    </row>
    <row r="5" spans="1:20" s="66" customFormat="1" ht="15.75" customHeight="1" x14ac:dyDescent="0.2">
      <c r="A5" s="70" t="s">
        <v>12</v>
      </c>
      <c r="B5" s="68" t="s">
        <v>13</v>
      </c>
      <c r="C5" s="68" t="s">
        <v>14</v>
      </c>
      <c r="D5" s="68" t="s">
        <v>15</v>
      </c>
      <c r="E5" s="67" t="s">
        <v>16</v>
      </c>
      <c r="F5" s="67" t="s">
        <v>17</v>
      </c>
      <c r="G5" s="67" t="s">
        <v>18</v>
      </c>
      <c r="H5" s="68" t="s">
        <v>19</v>
      </c>
      <c r="I5" s="68" t="s">
        <v>20</v>
      </c>
      <c r="J5" s="67" t="s">
        <v>21</v>
      </c>
      <c r="K5" s="69" t="s">
        <v>22</v>
      </c>
      <c r="L5" s="69" t="s">
        <v>23</v>
      </c>
      <c r="M5" s="71" t="s">
        <v>24</v>
      </c>
      <c r="N5" s="71" t="s">
        <v>25</v>
      </c>
      <c r="O5" s="71" t="s">
        <v>26</v>
      </c>
      <c r="P5" s="71" t="s">
        <v>27</v>
      </c>
      <c r="Q5" s="67" t="s">
        <v>37</v>
      </c>
      <c r="R5" s="72" t="s">
        <v>28</v>
      </c>
      <c r="S5" s="72" t="s">
        <v>29</v>
      </c>
      <c r="T5" s="65"/>
    </row>
    <row r="6" spans="1:20" ht="229.9" customHeight="1" x14ac:dyDescent="0.25">
      <c r="A6" s="73" t="s">
        <v>388</v>
      </c>
      <c r="B6" s="74">
        <v>6</v>
      </c>
      <c r="C6" s="74">
        <v>5</v>
      </c>
      <c r="D6" s="74">
        <v>11</v>
      </c>
      <c r="E6" s="74" t="s">
        <v>389</v>
      </c>
      <c r="F6" s="74" t="s">
        <v>390</v>
      </c>
      <c r="G6" s="74" t="s">
        <v>391</v>
      </c>
      <c r="H6" s="74" t="s">
        <v>187</v>
      </c>
      <c r="I6" s="74" t="s">
        <v>392</v>
      </c>
      <c r="J6" s="75" t="s">
        <v>393</v>
      </c>
      <c r="K6" s="76" t="s">
        <v>42</v>
      </c>
      <c r="L6" s="74" t="s">
        <v>394</v>
      </c>
      <c r="M6" s="75" t="s">
        <v>72</v>
      </c>
      <c r="N6" s="77" t="s">
        <v>192</v>
      </c>
      <c r="O6" s="78">
        <v>45000</v>
      </c>
      <c r="P6" s="77" t="s">
        <v>192</v>
      </c>
      <c r="Q6" s="78">
        <v>45000</v>
      </c>
      <c r="R6" s="77" t="s">
        <v>192</v>
      </c>
      <c r="S6" s="79" t="s">
        <v>395</v>
      </c>
    </row>
    <row r="7" spans="1:20" ht="171" customHeight="1" x14ac:dyDescent="0.25">
      <c r="A7" s="73" t="s">
        <v>396</v>
      </c>
      <c r="B7" s="74">
        <v>2</v>
      </c>
      <c r="C7" s="74">
        <v>1</v>
      </c>
      <c r="D7" s="74">
        <v>6</v>
      </c>
      <c r="E7" s="74" t="s">
        <v>397</v>
      </c>
      <c r="F7" s="80" t="s">
        <v>398</v>
      </c>
      <c r="G7" s="74" t="s">
        <v>399</v>
      </c>
      <c r="H7" s="74" t="s">
        <v>187</v>
      </c>
      <c r="I7" s="74" t="s">
        <v>392</v>
      </c>
      <c r="J7" s="75" t="s">
        <v>393</v>
      </c>
      <c r="K7" s="76" t="s">
        <v>42</v>
      </c>
      <c r="L7" s="74" t="s">
        <v>400</v>
      </c>
      <c r="M7" s="75" t="s">
        <v>71</v>
      </c>
      <c r="N7" s="77" t="s">
        <v>192</v>
      </c>
      <c r="O7" s="77">
        <v>7500</v>
      </c>
      <c r="P7" s="77" t="s">
        <v>192</v>
      </c>
      <c r="Q7" s="77">
        <v>7500</v>
      </c>
      <c r="R7" s="77" t="s">
        <v>192</v>
      </c>
      <c r="S7" s="79" t="s">
        <v>395</v>
      </c>
    </row>
    <row r="8" spans="1:20" ht="157.15" customHeight="1" x14ac:dyDescent="0.25">
      <c r="A8" s="73" t="s">
        <v>401</v>
      </c>
      <c r="B8" s="75">
        <v>3</v>
      </c>
      <c r="C8" s="75">
        <v>1</v>
      </c>
      <c r="D8" s="75">
        <v>9</v>
      </c>
      <c r="E8" s="74" t="s">
        <v>402</v>
      </c>
      <c r="F8" s="80" t="s">
        <v>403</v>
      </c>
      <c r="G8" s="74" t="s">
        <v>404</v>
      </c>
      <c r="H8" s="74" t="s">
        <v>405</v>
      </c>
      <c r="I8" s="74" t="s">
        <v>406</v>
      </c>
      <c r="J8" s="74" t="s">
        <v>407</v>
      </c>
      <c r="K8" s="76" t="s">
        <v>42</v>
      </c>
      <c r="L8" s="74" t="s">
        <v>408</v>
      </c>
      <c r="M8" s="74" t="s">
        <v>44</v>
      </c>
      <c r="N8" s="77" t="s">
        <v>192</v>
      </c>
      <c r="O8" s="78">
        <v>58000</v>
      </c>
      <c r="P8" s="77" t="s">
        <v>192</v>
      </c>
      <c r="Q8" s="78">
        <v>58000</v>
      </c>
      <c r="R8" s="77" t="s">
        <v>192</v>
      </c>
      <c r="S8" s="79" t="s">
        <v>395</v>
      </c>
    </row>
    <row r="9" spans="1:20" ht="159" customHeight="1" x14ac:dyDescent="0.25">
      <c r="A9" s="73" t="s">
        <v>409</v>
      </c>
      <c r="B9" s="75">
        <v>3</v>
      </c>
      <c r="C9" s="75">
        <v>1</v>
      </c>
      <c r="D9" s="75">
        <v>6</v>
      </c>
      <c r="E9" s="74" t="s">
        <v>410</v>
      </c>
      <c r="F9" s="74" t="s">
        <v>411</v>
      </c>
      <c r="G9" s="74" t="s">
        <v>412</v>
      </c>
      <c r="H9" s="74" t="s">
        <v>413</v>
      </c>
      <c r="I9" s="74" t="s">
        <v>414</v>
      </c>
      <c r="J9" s="81" t="s">
        <v>415</v>
      </c>
      <c r="K9" s="76" t="s">
        <v>42</v>
      </c>
      <c r="L9" s="74" t="s">
        <v>416</v>
      </c>
      <c r="M9" s="74" t="s">
        <v>44</v>
      </c>
      <c r="N9" s="77" t="s">
        <v>192</v>
      </c>
      <c r="O9" s="78">
        <v>75000</v>
      </c>
      <c r="P9" s="77" t="s">
        <v>192</v>
      </c>
      <c r="Q9" s="78">
        <v>75000</v>
      </c>
      <c r="R9" s="77" t="s">
        <v>192</v>
      </c>
      <c r="S9" s="79" t="s">
        <v>395</v>
      </c>
    </row>
    <row r="10" spans="1:20" ht="234.6" customHeight="1" x14ac:dyDescent="0.25">
      <c r="A10" s="73" t="s">
        <v>417</v>
      </c>
      <c r="B10" s="74">
        <v>2</v>
      </c>
      <c r="C10" s="74">
        <v>1</v>
      </c>
      <c r="D10" s="74">
        <v>6</v>
      </c>
      <c r="E10" s="74" t="s">
        <v>418</v>
      </c>
      <c r="F10" s="82" t="s">
        <v>419</v>
      </c>
      <c r="G10" s="74" t="s">
        <v>420</v>
      </c>
      <c r="H10" s="74" t="s">
        <v>187</v>
      </c>
      <c r="I10" s="74" t="s">
        <v>392</v>
      </c>
      <c r="J10" s="75" t="s">
        <v>393</v>
      </c>
      <c r="K10" s="76" t="s">
        <v>42</v>
      </c>
      <c r="L10" s="74" t="s">
        <v>421</v>
      </c>
      <c r="M10" s="75" t="s">
        <v>71</v>
      </c>
      <c r="N10" s="77" t="s">
        <v>192</v>
      </c>
      <c r="O10" s="78">
        <v>5000</v>
      </c>
      <c r="P10" s="77" t="s">
        <v>192</v>
      </c>
      <c r="Q10" s="78">
        <v>5000</v>
      </c>
      <c r="R10" s="77" t="s">
        <v>192</v>
      </c>
      <c r="S10" s="79" t="s">
        <v>395</v>
      </c>
    </row>
    <row r="11" spans="1:20" ht="223.15" customHeight="1" x14ac:dyDescent="0.25">
      <c r="A11" s="73" t="s">
        <v>422</v>
      </c>
      <c r="B11" s="74">
        <v>2</v>
      </c>
      <c r="C11" s="74">
        <v>1</v>
      </c>
      <c r="D11" s="74">
        <v>6</v>
      </c>
      <c r="E11" s="74" t="s">
        <v>423</v>
      </c>
      <c r="F11" s="80" t="s">
        <v>424</v>
      </c>
      <c r="G11" s="74" t="s">
        <v>425</v>
      </c>
      <c r="H11" s="74" t="s">
        <v>187</v>
      </c>
      <c r="I11" s="74" t="s">
        <v>392</v>
      </c>
      <c r="J11" s="75" t="s">
        <v>393</v>
      </c>
      <c r="K11" s="76" t="s">
        <v>42</v>
      </c>
      <c r="L11" s="74" t="s">
        <v>426</v>
      </c>
      <c r="M11" s="75" t="s">
        <v>94</v>
      </c>
      <c r="N11" s="77" t="s">
        <v>192</v>
      </c>
      <c r="O11" s="78">
        <v>9000</v>
      </c>
      <c r="P11" s="77" t="s">
        <v>192</v>
      </c>
      <c r="Q11" s="78">
        <v>9000</v>
      </c>
      <c r="R11" s="77" t="s">
        <v>192</v>
      </c>
      <c r="S11" s="79" t="s">
        <v>395</v>
      </c>
    </row>
    <row r="12" spans="1:20" ht="143.44999999999999" customHeight="1" x14ac:dyDescent="0.25">
      <c r="A12" s="83" t="s">
        <v>427</v>
      </c>
      <c r="B12" s="84">
        <v>3</v>
      </c>
      <c r="C12" s="84">
        <v>1</v>
      </c>
      <c r="D12" s="84">
        <v>9</v>
      </c>
      <c r="E12" s="85" t="s">
        <v>428</v>
      </c>
      <c r="F12" s="85" t="s">
        <v>429</v>
      </c>
      <c r="G12" s="85" t="s">
        <v>430</v>
      </c>
      <c r="H12" s="84" t="s">
        <v>431</v>
      </c>
      <c r="I12" s="84" t="s">
        <v>432</v>
      </c>
      <c r="J12" s="84">
        <v>21</v>
      </c>
      <c r="K12" s="76" t="s">
        <v>42</v>
      </c>
      <c r="L12" s="85" t="s">
        <v>433</v>
      </c>
      <c r="M12" s="84" t="s">
        <v>94</v>
      </c>
      <c r="N12" s="86" t="s">
        <v>192</v>
      </c>
      <c r="O12" s="87">
        <v>28413</v>
      </c>
      <c r="P12" s="86" t="s">
        <v>192</v>
      </c>
      <c r="Q12" s="87">
        <v>28413</v>
      </c>
      <c r="R12" s="86" t="s">
        <v>192</v>
      </c>
      <c r="S12" s="88" t="s">
        <v>395</v>
      </c>
    </row>
    <row r="13" spans="1:20" ht="187.15" customHeight="1" x14ac:dyDescent="0.25">
      <c r="A13" s="73" t="s">
        <v>434</v>
      </c>
      <c r="B13" s="74">
        <v>2</v>
      </c>
      <c r="C13" s="74">
        <v>1</v>
      </c>
      <c r="D13" s="74">
        <v>6</v>
      </c>
      <c r="E13" s="85" t="s">
        <v>435</v>
      </c>
      <c r="F13" s="89" t="s">
        <v>436</v>
      </c>
      <c r="G13" s="85" t="s">
        <v>437</v>
      </c>
      <c r="H13" s="85" t="s">
        <v>187</v>
      </c>
      <c r="I13" s="85" t="s">
        <v>392</v>
      </c>
      <c r="J13" s="75" t="s">
        <v>393</v>
      </c>
      <c r="K13" s="76" t="s">
        <v>42</v>
      </c>
      <c r="L13" s="90" t="s">
        <v>438</v>
      </c>
      <c r="M13" s="84" t="s">
        <v>71</v>
      </c>
      <c r="N13" s="86" t="s">
        <v>192</v>
      </c>
      <c r="O13" s="87">
        <v>10000</v>
      </c>
      <c r="P13" s="86" t="s">
        <v>192</v>
      </c>
      <c r="Q13" s="87">
        <v>10000</v>
      </c>
      <c r="R13" s="86" t="s">
        <v>192</v>
      </c>
      <c r="S13" s="88" t="s">
        <v>395</v>
      </c>
    </row>
    <row r="14" spans="1:20" ht="158.44999999999999" customHeight="1" x14ac:dyDescent="0.25">
      <c r="A14" s="73" t="s">
        <v>439</v>
      </c>
      <c r="B14" s="74">
        <v>1</v>
      </c>
      <c r="C14" s="74">
        <v>1</v>
      </c>
      <c r="D14" s="74">
        <v>6</v>
      </c>
      <c r="E14" s="74" t="s">
        <v>440</v>
      </c>
      <c r="F14" s="74" t="s">
        <v>441</v>
      </c>
      <c r="G14" s="91" t="s">
        <v>442</v>
      </c>
      <c r="H14" s="74" t="s">
        <v>443</v>
      </c>
      <c r="I14" s="74" t="s">
        <v>444</v>
      </c>
      <c r="J14" s="74" t="s">
        <v>445</v>
      </c>
      <c r="K14" s="74" t="s">
        <v>42</v>
      </c>
      <c r="L14" s="74" t="s">
        <v>446</v>
      </c>
      <c r="M14" s="74" t="s">
        <v>72</v>
      </c>
      <c r="N14" s="86" t="s">
        <v>192</v>
      </c>
      <c r="O14" s="77">
        <v>5000</v>
      </c>
      <c r="P14" s="86" t="s">
        <v>192</v>
      </c>
      <c r="Q14" s="77">
        <v>5000</v>
      </c>
      <c r="R14" s="86" t="s">
        <v>192</v>
      </c>
      <c r="S14" s="88" t="s">
        <v>395</v>
      </c>
    </row>
    <row r="15" spans="1:20" ht="160.9" customHeight="1" x14ac:dyDescent="0.25">
      <c r="A15" s="73" t="s">
        <v>447</v>
      </c>
      <c r="B15" s="75">
        <v>3</v>
      </c>
      <c r="C15" s="75">
        <v>1</v>
      </c>
      <c r="D15" s="75">
        <v>6</v>
      </c>
      <c r="E15" s="85" t="s">
        <v>448</v>
      </c>
      <c r="F15" s="85" t="s">
        <v>449</v>
      </c>
      <c r="G15" s="85" t="s">
        <v>450</v>
      </c>
      <c r="H15" s="85" t="s">
        <v>187</v>
      </c>
      <c r="I15" s="85" t="s">
        <v>392</v>
      </c>
      <c r="J15" s="75" t="s">
        <v>393</v>
      </c>
      <c r="K15" s="74" t="s">
        <v>42</v>
      </c>
      <c r="L15" s="90" t="s">
        <v>451</v>
      </c>
      <c r="M15" s="84" t="s">
        <v>72</v>
      </c>
      <c r="N15" s="86" t="s">
        <v>192</v>
      </c>
      <c r="O15" s="87">
        <v>7000</v>
      </c>
      <c r="P15" s="86" t="s">
        <v>192</v>
      </c>
      <c r="Q15" s="87">
        <v>7000</v>
      </c>
      <c r="R15" s="86" t="s">
        <v>192</v>
      </c>
      <c r="S15" s="88" t="s">
        <v>395</v>
      </c>
    </row>
    <row r="17" spans="11:17" x14ac:dyDescent="0.25">
      <c r="N17" s="619"/>
      <c r="O17" s="622" t="s">
        <v>30</v>
      </c>
      <c r="P17" s="622"/>
      <c r="Q17" s="622"/>
    </row>
    <row r="18" spans="11:17" x14ac:dyDescent="0.25">
      <c r="N18" s="620"/>
      <c r="O18" s="622" t="s">
        <v>31</v>
      </c>
      <c r="P18" s="622" t="s">
        <v>32</v>
      </c>
      <c r="Q18" s="622"/>
    </row>
    <row r="19" spans="11:17" x14ac:dyDescent="0.25">
      <c r="N19" s="621"/>
      <c r="O19" s="622"/>
      <c r="P19" s="92">
        <v>2022</v>
      </c>
      <c r="Q19" s="92">
        <v>2023</v>
      </c>
    </row>
    <row r="20" spans="11:17" x14ac:dyDescent="0.25">
      <c r="N20" s="92" t="s">
        <v>33</v>
      </c>
      <c r="O20" s="93">
        <v>10</v>
      </c>
      <c r="P20" s="94">
        <f>Q6+Q7+Q8+Q9+Q10+Q11+Q12+Q13+Q14+Q15</f>
        <v>249913</v>
      </c>
      <c r="Q20" s="95"/>
    </row>
    <row r="28" spans="11:17" ht="15.75" x14ac:dyDescent="0.25">
      <c r="L28" s="96"/>
    </row>
    <row r="29" spans="11:17" ht="15.75" x14ac:dyDescent="0.25">
      <c r="L29" s="96"/>
    </row>
    <row r="30" spans="11:17" ht="14.45" customHeight="1" x14ac:dyDescent="0.25">
      <c r="K30" s="618"/>
      <c r="L30" s="618"/>
      <c r="M30" s="618"/>
    </row>
    <row r="31" spans="11:17" ht="15.75" x14ac:dyDescent="0.25">
      <c r="L31" s="96"/>
    </row>
    <row r="32" spans="11:17" ht="15.75" x14ac:dyDescent="0.25">
      <c r="L32" s="96"/>
    </row>
  </sheetData>
  <mergeCells count="19">
    <mergeCell ref="M3:N3"/>
    <mergeCell ref="O3:P3"/>
    <mergeCell ref="Q3:R3"/>
    <mergeCell ref="S3:S4"/>
    <mergeCell ref="A3:A4"/>
    <mergeCell ref="B3:B4"/>
    <mergeCell ref="C3:C4"/>
    <mergeCell ref="D3:D4"/>
    <mergeCell ref="E3:E4"/>
    <mergeCell ref="F3:F4"/>
    <mergeCell ref="G3:G4"/>
    <mergeCell ref="H3:H4"/>
    <mergeCell ref="I3:K3"/>
    <mergeCell ref="L3:L4"/>
    <mergeCell ref="K30:M30"/>
    <mergeCell ref="N17:N19"/>
    <mergeCell ref="O17:Q17"/>
    <mergeCell ref="O18:O19"/>
    <mergeCell ref="P18:Q18"/>
  </mergeCells>
  <pageMargins left="0.70833333333333304" right="0.70833333333333304" top="0.74791666666666701" bottom="0.74791666666666701" header="0.51180555555555496" footer="0.51180555555555496"/>
  <pageSetup paperSize="8" scale="50"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S17"/>
  <sheetViews>
    <sheetView zoomScale="70" zoomScaleNormal="70" workbookViewId="0">
      <selection activeCell="G13" sqref="G13"/>
    </sheetView>
  </sheetViews>
  <sheetFormatPr defaultColWidth="9.140625" defaultRowHeight="15" x14ac:dyDescent="0.2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9" customWidth="1"/>
    <col min="15" max="15" width="10.7109375" customWidth="1"/>
    <col min="16" max="16" width="12.42578125" customWidth="1"/>
    <col min="17" max="17" width="12.5703125" customWidth="1"/>
    <col min="18" max="18" width="13.42578125" customWidth="1"/>
    <col min="19" max="19" width="18.28515625" customWidth="1"/>
  </cols>
  <sheetData>
    <row r="1" spans="1:19" ht="18.75" x14ac:dyDescent="0.3">
      <c r="A1" s="35" t="s">
        <v>2359</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4" t="s">
        <v>38</v>
      </c>
      <c r="J4" s="24" t="s">
        <v>36</v>
      </c>
      <c r="K4" s="24" t="s">
        <v>105</v>
      </c>
      <c r="L4" s="506"/>
      <c r="M4" s="26">
        <v>2022</v>
      </c>
      <c r="N4" s="26">
        <v>2023</v>
      </c>
      <c r="O4" s="4">
        <v>2022</v>
      </c>
      <c r="P4" s="4">
        <v>2023</v>
      </c>
      <c r="Q4" s="4">
        <v>2022</v>
      </c>
      <c r="R4" s="4">
        <v>2023</v>
      </c>
      <c r="S4" s="506"/>
    </row>
    <row r="5" spans="1:19" x14ac:dyDescent="0.25">
      <c r="A5" s="23" t="s">
        <v>12</v>
      </c>
      <c r="B5" s="24" t="s">
        <v>13</v>
      </c>
      <c r="C5" s="24" t="s">
        <v>14</v>
      </c>
      <c r="D5" s="24" t="s">
        <v>15</v>
      </c>
      <c r="E5" s="25" t="s">
        <v>16</v>
      </c>
      <c r="F5" s="25" t="s">
        <v>17</v>
      </c>
      <c r="G5" s="23" t="s">
        <v>18</v>
      </c>
      <c r="H5" s="23" t="s">
        <v>19</v>
      </c>
      <c r="I5" s="24" t="s">
        <v>20</v>
      </c>
      <c r="J5" s="24" t="s">
        <v>21</v>
      </c>
      <c r="K5" s="24" t="s">
        <v>22</v>
      </c>
      <c r="L5" s="23" t="s">
        <v>23</v>
      </c>
      <c r="M5" s="26" t="s">
        <v>24</v>
      </c>
      <c r="N5" s="26" t="s">
        <v>25</v>
      </c>
      <c r="O5" s="21" t="s">
        <v>26</v>
      </c>
      <c r="P5" s="21" t="s">
        <v>27</v>
      </c>
      <c r="Q5" s="21" t="s">
        <v>37</v>
      </c>
      <c r="R5" s="21" t="s">
        <v>28</v>
      </c>
      <c r="S5" s="23" t="s">
        <v>29</v>
      </c>
    </row>
    <row r="6" spans="1:19" s="7" customFormat="1" ht="89.25" customHeight="1" x14ac:dyDescent="0.25">
      <c r="A6" s="515">
        <v>1</v>
      </c>
      <c r="B6" s="515" t="s">
        <v>471</v>
      </c>
      <c r="C6" s="515">
        <v>1</v>
      </c>
      <c r="D6" s="515">
        <v>6</v>
      </c>
      <c r="E6" s="498" t="s">
        <v>470</v>
      </c>
      <c r="F6" s="637" t="s">
        <v>469</v>
      </c>
      <c r="G6" s="637" t="s">
        <v>468</v>
      </c>
      <c r="H6" s="515" t="s">
        <v>52</v>
      </c>
      <c r="I6" s="98" t="s">
        <v>53</v>
      </c>
      <c r="J6" s="97" t="s">
        <v>108</v>
      </c>
      <c r="K6" s="58" t="s">
        <v>74</v>
      </c>
      <c r="L6" s="637" t="s">
        <v>467</v>
      </c>
      <c r="M6" s="515" t="s">
        <v>44</v>
      </c>
      <c r="N6" s="515"/>
      <c r="O6" s="562">
        <v>30000</v>
      </c>
      <c r="P6" s="562"/>
      <c r="Q6" s="562">
        <v>30000</v>
      </c>
      <c r="R6" s="562"/>
      <c r="S6" s="498" t="s">
        <v>453</v>
      </c>
    </row>
    <row r="7" spans="1:19" s="7" customFormat="1" ht="99" customHeight="1" x14ac:dyDescent="0.25">
      <c r="A7" s="517"/>
      <c r="B7" s="517"/>
      <c r="C7" s="517"/>
      <c r="D7" s="517"/>
      <c r="E7" s="500"/>
      <c r="F7" s="638"/>
      <c r="G7" s="638"/>
      <c r="H7" s="517"/>
      <c r="I7" s="98" t="s">
        <v>54</v>
      </c>
      <c r="J7" s="97" t="s">
        <v>466</v>
      </c>
      <c r="K7" s="58" t="s">
        <v>50</v>
      </c>
      <c r="L7" s="638"/>
      <c r="M7" s="517"/>
      <c r="N7" s="517"/>
      <c r="O7" s="564"/>
      <c r="P7" s="564"/>
      <c r="Q7" s="564"/>
      <c r="R7" s="564"/>
      <c r="S7" s="500"/>
    </row>
    <row r="8" spans="1:19" s="7" customFormat="1" ht="77.25" customHeight="1" x14ac:dyDescent="0.25">
      <c r="A8" s="515">
        <v>2</v>
      </c>
      <c r="B8" s="515" t="s">
        <v>155</v>
      </c>
      <c r="C8" s="515">
        <v>2.2999999999999998</v>
      </c>
      <c r="D8" s="515">
        <v>10</v>
      </c>
      <c r="E8" s="515" t="s">
        <v>465</v>
      </c>
      <c r="F8" s="637" t="s">
        <v>464</v>
      </c>
      <c r="G8" s="637" t="s">
        <v>463</v>
      </c>
      <c r="H8" s="515" t="s">
        <v>376</v>
      </c>
      <c r="I8" s="61" t="s">
        <v>63</v>
      </c>
      <c r="J8" s="14">
        <v>20</v>
      </c>
      <c r="K8" s="58" t="s">
        <v>74</v>
      </c>
      <c r="L8" s="637" t="s">
        <v>462</v>
      </c>
      <c r="M8" s="515" t="s">
        <v>72</v>
      </c>
      <c r="N8" s="515"/>
      <c r="O8" s="562">
        <v>80000</v>
      </c>
      <c r="P8" s="562"/>
      <c r="Q8" s="562">
        <v>80000</v>
      </c>
      <c r="R8" s="562"/>
      <c r="S8" s="498" t="s">
        <v>453</v>
      </c>
    </row>
    <row r="9" spans="1:19" s="7" customFormat="1" ht="66" customHeight="1" x14ac:dyDescent="0.25">
      <c r="A9" s="516"/>
      <c r="B9" s="516"/>
      <c r="C9" s="516"/>
      <c r="D9" s="516"/>
      <c r="E9" s="516"/>
      <c r="F9" s="639"/>
      <c r="G9" s="639"/>
      <c r="H9" s="516"/>
      <c r="I9" s="61" t="s">
        <v>461</v>
      </c>
      <c r="J9" s="14">
        <v>10000</v>
      </c>
      <c r="K9" s="58" t="s">
        <v>50</v>
      </c>
      <c r="L9" s="639"/>
      <c r="M9" s="516"/>
      <c r="N9" s="516"/>
      <c r="O9" s="563"/>
      <c r="P9" s="563"/>
      <c r="Q9" s="563"/>
      <c r="R9" s="563"/>
      <c r="S9" s="499"/>
    </row>
    <row r="10" spans="1:19" s="7" customFormat="1" ht="57.75" customHeight="1" x14ac:dyDescent="0.25">
      <c r="A10" s="517"/>
      <c r="B10" s="517"/>
      <c r="C10" s="517"/>
      <c r="D10" s="517"/>
      <c r="E10" s="517"/>
      <c r="F10" s="638"/>
      <c r="G10" s="638"/>
      <c r="H10" s="517"/>
      <c r="I10" s="61" t="s">
        <v>460</v>
      </c>
      <c r="J10" s="14">
        <v>2</v>
      </c>
      <c r="K10" s="58" t="s">
        <v>459</v>
      </c>
      <c r="L10" s="638"/>
      <c r="M10" s="517"/>
      <c r="N10" s="517"/>
      <c r="O10" s="564"/>
      <c r="P10" s="564"/>
      <c r="Q10" s="564"/>
      <c r="R10" s="564"/>
      <c r="S10" s="500"/>
    </row>
    <row r="11" spans="1:19" s="7" customFormat="1" ht="89.25" customHeight="1" x14ac:dyDescent="0.25">
      <c r="A11" s="515">
        <v>3</v>
      </c>
      <c r="B11" s="515" t="s">
        <v>155</v>
      </c>
      <c r="C11" s="515">
        <v>1</v>
      </c>
      <c r="D11" s="515">
        <v>9</v>
      </c>
      <c r="E11" s="498" t="s">
        <v>458</v>
      </c>
      <c r="F11" s="637" t="s">
        <v>457</v>
      </c>
      <c r="G11" s="637" t="s">
        <v>456</v>
      </c>
      <c r="H11" s="515" t="s">
        <v>455</v>
      </c>
      <c r="I11" s="98" t="s">
        <v>78</v>
      </c>
      <c r="J11" s="97" t="s">
        <v>108</v>
      </c>
      <c r="K11" s="58" t="s">
        <v>74</v>
      </c>
      <c r="L11" s="637" t="s">
        <v>454</v>
      </c>
      <c r="M11" s="515" t="s">
        <v>44</v>
      </c>
      <c r="N11" s="515"/>
      <c r="O11" s="562">
        <v>30000</v>
      </c>
      <c r="P11" s="562"/>
      <c r="Q11" s="562">
        <v>30000</v>
      </c>
      <c r="R11" s="562"/>
      <c r="S11" s="498" t="s">
        <v>453</v>
      </c>
    </row>
    <row r="12" spans="1:19" s="7" customFormat="1" ht="99" customHeight="1" x14ac:dyDescent="0.25">
      <c r="A12" s="517"/>
      <c r="B12" s="517"/>
      <c r="C12" s="517"/>
      <c r="D12" s="517"/>
      <c r="E12" s="500"/>
      <c r="F12" s="638"/>
      <c r="G12" s="638"/>
      <c r="H12" s="517"/>
      <c r="I12" s="98" t="s">
        <v>79</v>
      </c>
      <c r="J12" s="97" t="s">
        <v>452</v>
      </c>
      <c r="K12" s="58" t="s">
        <v>50</v>
      </c>
      <c r="L12" s="638"/>
      <c r="M12" s="517"/>
      <c r="N12" s="517"/>
      <c r="O12" s="564"/>
      <c r="P12" s="564"/>
      <c r="Q12" s="564"/>
      <c r="R12" s="564"/>
      <c r="S12" s="500"/>
    </row>
    <row r="14" spans="1:19" ht="15.75" x14ac:dyDescent="0.25">
      <c r="G14" s="8"/>
      <c r="O14" s="572"/>
      <c r="P14" s="545" t="s">
        <v>30</v>
      </c>
      <c r="Q14" s="545"/>
      <c r="R14" s="545"/>
    </row>
    <row r="15" spans="1:19" x14ac:dyDescent="0.25">
      <c r="G15" s="9"/>
      <c r="O15" s="570"/>
      <c r="P15" s="545" t="s">
        <v>31</v>
      </c>
      <c r="Q15" s="545" t="s">
        <v>32</v>
      </c>
      <c r="R15" s="545"/>
    </row>
    <row r="16" spans="1:19" ht="11.25" customHeight="1" x14ac:dyDescent="0.25">
      <c r="G16" s="9"/>
      <c r="O16" s="571"/>
      <c r="P16" s="545"/>
      <c r="Q16" s="20">
        <v>2022</v>
      </c>
      <c r="R16" s="20">
        <v>2023</v>
      </c>
    </row>
    <row r="17" spans="15:18" x14ac:dyDescent="0.25">
      <c r="O17" s="20" t="s">
        <v>33</v>
      </c>
      <c r="P17" s="5">
        <v>3</v>
      </c>
      <c r="Q17" s="41">
        <f>Q6+Q8+Q11</f>
        <v>140000</v>
      </c>
      <c r="R17" s="6"/>
    </row>
  </sheetData>
  <mergeCells count="67">
    <mergeCell ref="H11:H12"/>
    <mergeCell ref="L11:L12"/>
    <mergeCell ref="M11:M12"/>
    <mergeCell ref="A11:A12"/>
    <mergeCell ref="B11:B12"/>
    <mergeCell ref="C11:C12"/>
    <mergeCell ref="D11:D12"/>
    <mergeCell ref="S11:S12"/>
    <mergeCell ref="N11:N12"/>
    <mergeCell ref="O11:O12"/>
    <mergeCell ref="P11:P12"/>
    <mergeCell ref="Q11:Q12"/>
    <mergeCell ref="R11:R12"/>
    <mergeCell ref="E11:E12"/>
    <mergeCell ref="C8:C10"/>
    <mergeCell ref="G8:G10"/>
    <mergeCell ref="F8:F10"/>
    <mergeCell ref="E8:E10"/>
    <mergeCell ref="D8:D10"/>
    <mergeCell ref="F11:F12"/>
    <mergeCell ref="G11:G12"/>
    <mergeCell ref="P8:P10"/>
    <mergeCell ref="Q8:Q10"/>
    <mergeCell ref="R8:R10"/>
    <mergeCell ref="S8:S10"/>
    <mergeCell ref="M8:M10"/>
    <mergeCell ref="L2:S2"/>
    <mergeCell ref="A3:A4"/>
    <mergeCell ref="B3:B4"/>
    <mergeCell ref="C3:C4"/>
    <mergeCell ref="D3:D4"/>
    <mergeCell ref="E3:E4"/>
    <mergeCell ref="G3:G4"/>
    <mergeCell ref="H3:H4"/>
    <mergeCell ref="I3:K3"/>
    <mergeCell ref="L3:L4"/>
    <mergeCell ref="S3:S4"/>
    <mergeCell ref="B8:B10"/>
    <mergeCell ref="A8:A10"/>
    <mergeCell ref="L8:L10"/>
    <mergeCell ref="O14:O16"/>
    <mergeCell ref="P14:R14"/>
    <mergeCell ref="P15:P16"/>
    <mergeCell ref="Q15:R15"/>
    <mergeCell ref="M3:N3"/>
    <mergeCell ref="N8:N10"/>
    <mergeCell ref="P6:P7"/>
    <mergeCell ref="Q6:Q7"/>
    <mergeCell ref="R6:R7"/>
    <mergeCell ref="S6:S7"/>
    <mergeCell ref="H8:H10"/>
    <mergeCell ref="O8:O10"/>
    <mergeCell ref="G6:G7"/>
    <mergeCell ref="O3:P3"/>
    <mergeCell ref="Q3:R3"/>
    <mergeCell ref="A6:A7"/>
    <mergeCell ref="B6:B7"/>
    <mergeCell ref="C6:C7"/>
    <mergeCell ref="D6:D7"/>
    <mergeCell ref="E6:E7"/>
    <mergeCell ref="F6:F7"/>
    <mergeCell ref="F3:F4"/>
    <mergeCell ref="H6:H7"/>
    <mergeCell ref="L6:L7"/>
    <mergeCell ref="M6:M7"/>
    <mergeCell ref="N6:N7"/>
    <mergeCell ref="O6:O7"/>
  </mergeCells>
  <pageMargins left="0.7" right="0.7" top="0.75" bottom="0.75" header="0.3" footer="0.3"/>
  <pageSetup paperSize="9"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zoomScale="70" zoomScaleNormal="70" workbookViewId="0">
      <selection activeCell="A8" sqref="A8:XFD8"/>
    </sheetView>
  </sheetViews>
  <sheetFormatPr defaultColWidth="9.140625" defaultRowHeight="15" x14ac:dyDescent="0.25"/>
  <cols>
    <col min="1" max="1" width="5.28515625" style="1" customWidth="1"/>
    <col min="2" max="4" width="9.140625" style="230"/>
    <col min="5" max="5" width="18.28515625" style="230" customWidth="1"/>
    <col min="6" max="6" width="54.42578125" style="230" customWidth="1"/>
    <col min="7" max="7" width="63.7109375" style="230" customWidth="1"/>
    <col min="8" max="8" width="17.140625" style="230" customWidth="1"/>
    <col min="9" max="10" width="19" style="230" customWidth="1"/>
    <col min="11" max="11" width="16.85546875" style="230" customWidth="1"/>
    <col min="12" max="12" width="25.140625" style="230" customWidth="1"/>
    <col min="13" max="13" width="10.5703125" style="230" bestFit="1" customWidth="1"/>
    <col min="14" max="14" width="10.140625" style="230" bestFit="1" customWidth="1"/>
    <col min="15" max="15" width="16.28515625" style="230" customWidth="1"/>
    <col min="16" max="16" width="15.85546875" style="230" customWidth="1"/>
    <col min="17" max="17" width="12.5703125" style="230" customWidth="1"/>
    <col min="18" max="18" width="13.42578125" style="230" customWidth="1"/>
    <col min="19" max="19" width="18.28515625" style="230" customWidth="1"/>
    <col min="20" max="16384" width="9.140625" style="230"/>
  </cols>
  <sheetData>
    <row r="1" spans="1:19" ht="18.75" x14ac:dyDescent="0.3">
      <c r="A1" s="229" t="s">
        <v>2360</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23" t="s">
        <v>38</v>
      </c>
      <c r="J4" s="223" t="s">
        <v>36</v>
      </c>
      <c r="K4" s="223" t="s">
        <v>105</v>
      </c>
      <c r="L4" s="506"/>
      <c r="M4" s="225">
        <v>2022</v>
      </c>
      <c r="N4" s="225">
        <v>2023</v>
      </c>
      <c r="O4" s="4">
        <v>2022</v>
      </c>
      <c r="P4" s="4">
        <v>2023</v>
      </c>
      <c r="Q4" s="4">
        <v>2022</v>
      </c>
      <c r="R4" s="4">
        <v>2023</v>
      </c>
      <c r="S4" s="506"/>
    </row>
    <row r="5" spans="1:19" x14ac:dyDescent="0.25">
      <c r="A5" s="222" t="s">
        <v>12</v>
      </c>
      <c r="B5" s="223" t="s">
        <v>13</v>
      </c>
      <c r="C5" s="223" t="s">
        <v>14</v>
      </c>
      <c r="D5" s="223" t="s">
        <v>15</v>
      </c>
      <c r="E5" s="224" t="s">
        <v>16</v>
      </c>
      <c r="F5" s="224" t="s">
        <v>17</v>
      </c>
      <c r="G5" s="222" t="s">
        <v>18</v>
      </c>
      <c r="H5" s="222" t="s">
        <v>19</v>
      </c>
      <c r="I5" s="223" t="s">
        <v>20</v>
      </c>
      <c r="J5" s="223" t="s">
        <v>21</v>
      </c>
      <c r="K5" s="223" t="s">
        <v>22</v>
      </c>
      <c r="L5" s="222" t="s">
        <v>23</v>
      </c>
      <c r="M5" s="225" t="s">
        <v>24</v>
      </c>
      <c r="N5" s="225" t="s">
        <v>25</v>
      </c>
      <c r="O5" s="226" t="s">
        <v>26</v>
      </c>
      <c r="P5" s="226" t="s">
        <v>27</v>
      </c>
      <c r="Q5" s="226" t="s">
        <v>37</v>
      </c>
      <c r="R5" s="226" t="s">
        <v>28</v>
      </c>
      <c r="S5" s="222" t="s">
        <v>29</v>
      </c>
    </row>
    <row r="6" spans="1:19" s="7" customFormat="1" ht="273" customHeight="1" x14ac:dyDescent="0.25">
      <c r="A6" s="231" t="s">
        <v>388</v>
      </c>
      <c r="B6" s="231" t="s">
        <v>145</v>
      </c>
      <c r="C6" s="231" t="s">
        <v>39</v>
      </c>
      <c r="D6" s="16">
        <v>3</v>
      </c>
      <c r="E6" s="16" t="s">
        <v>900</v>
      </c>
      <c r="F6" s="16" t="s">
        <v>473</v>
      </c>
      <c r="G6" s="16" t="s">
        <v>767</v>
      </c>
      <c r="H6" s="16" t="s">
        <v>472</v>
      </c>
      <c r="I6" s="16" t="s">
        <v>474</v>
      </c>
      <c r="J6" s="51" t="s">
        <v>475</v>
      </c>
      <c r="K6" s="248" t="s">
        <v>476</v>
      </c>
      <c r="L6" s="16" t="s">
        <v>477</v>
      </c>
      <c r="M6" s="44" t="s">
        <v>72</v>
      </c>
      <c r="N6" s="43"/>
      <c r="O6" s="44">
        <v>100000</v>
      </c>
      <c r="P6" s="44"/>
      <c r="Q6" s="44">
        <v>100000</v>
      </c>
      <c r="R6" s="16"/>
      <c r="S6" s="16" t="s">
        <v>478</v>
      </c>
    </row>
    <row r="7" spans="1:19" s="7" customFormat="1" ht="405" x14ac:dyDescent="0.25">
      <c r="A7" s="231" t="s">
        <v>396</v>
      </c>
      <c r="B7" s="16" t="s">
        <v>145</v>
      </c>
      <c r="C7" s="16" t="s">
        <v>568</v>
      </c>
      <c r="D7" s="16">
        <v>10</v>
      </c>
      <c r="E7" s="16" t="s">
        <v>901</v>
      </c>
      <c r="F7" s="16" t="s">
        <v>902</v>
      </c>
      <c r="G7" s="16" t="s">
        <v>961</v>
      </c>
      <c r="H7" s="16" t="s">
        <v>479</v>
      </c>
      <c r="I7" s="16" t="s">
        <v>480</v>
      </c>
      <c r="J7" s="16">
        <v>1</v>
      </c>
      <c r="K7" s="249" t="s">
        <v>476</v>
      </c>
      <c r="L7" s="16" t="s">
        <v>903</v>
      </c>
      <c r="M7" s="44" t="s">
        <v>72</v>
      </c>
      <c r="N7" s="249"/>
      <c r="O7" s="44">
        <v>110000</v>
      </c>
      <c r="P7" s="249"/>
      <c r="Q7" s="44">
        <v>110000</v>
      </c>
      <c r="R7" s="249"/>
      <c r="S7" s="16" t="s">
        <v>478</v>
      </c>
    </row>
    <row r="9" spans="1:19" ht="15.75" x14ac:dyDescent="0.25">
      <c r="G9" s="8"/>
      <c r="O9" s="572"/>
      <c r="P9" s="545" t="s">
        <v>30</v>
      </c>
      <c r="Q9" s="545"/>
      <c r="R9" s="545"/>
    </row>
    <row r="10" spans="1:19" x14ac:dyDescent="0.25">
      <c r="G10" s="9"/>
      <c r="O10" s="570"/>
      <c r="P10" s="545" t="s">
        <v>31</v>
      </c>
      <c r="Q10" s="545" t="s">
        <v>32</v>
      </c>
      <c r="R10" s="545"/>
    </row>
    <row r="11" spans="1:19" ht="11.25" customHeight="1" x14ac:dyDescent="0.25">
      <c r="G11" s="9"/>
      <c r="O11" s="571"/>
      <c r="P11" s="545"/>
      <c r="Q11" s="228">
        <v>2022</v>
      </c>
      <c r="R11" s="228">
        <v>2023</v>
      </c>
    </row>
    <row r="12" spans="1:19" x14ac:dyDescent="0.25">
      <c r="O12" s="228" t="s">
        <v>33</v>
      </c>
      <c r="P12" s="5">
        <v>2</v>
      </c>
      <c r="Q12" s="41">
        <f>Q7+Q6</f>
        <v>210000</v>
      </c>
      <c r="R12" s="6"/>
    </row>
  </sheetData>
  <mergeCells count="19">
    <mergeCell ref="F3:F4"/>
    <mergeCell ref="G3:G4"/>
    <mergeCell ref="H3:H4"/>
    <mergeCell ref="I3:K3"/>
    <mergeCell ref="L3:L4"/>
    <mergeCell ref="A3:A4"/>
    <mergeCell ref="B3:B4"/>
    <mergeCell ref="C3:C4"/>
    <mergeCell ref="D3:D4"/>
    <mergeCell ref="E3:E4"/>
    <mergeCell ref="O9:O11"/>
    <mergeCell ref="P9:R9"/>
    <mergeCell ref="P10:P11"/>
    <mergeCell ref="Q10:R10"/>
    <mergeCell ref="L2:S2"/>
    <mergeCell ref="M3:N3"/>
    <mergeCell ref="O3:P3"/>
    <mergeCell ref="Q3:R3"/>
    <mergeCell ref="S3:S4"/>
  </mergeCells>
  <pageMargins left="0.25" right="0.25" top="0.75" bottom="0.75" header="0.3" footer="0.3"/>
  <pageSetup paperSize="8"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topLeftCell="G1" zoomScale="90" zoomScaleNormal="90" workbookViewId="0">
      <selection activeCell="I43" sqref="I43"/>
    </sheetView>
  </sheetViews>
  <sheetFormatPr defaultColWidth="9.140625" defaultRowHeight="15" x14ac:dyDescent="0.25"/>
  <cols>
    <col min="1" max="1" width="5.28515625" style="1" customWidth="1"/>
    <col min="2" max="4" width="9.140625" style="218"/>
    <col min="5" max="5" width="18.28515625" style="218" customWidth="1"/>
    <col min="6" max="6" width="54.42578125" style="218" customWidth="1"/>
    <col min="7" max="7" width="63.7109375" style="218" customWidth="1"/>
    <col min="8" max="8" width="14.42578125" style="218" customWidth="1"/>
    <col min="9" max="10" width="19" style="218" customWidth="1"/>
    <col min="11" max="11" width="16.85546875" style="218" customWidth="1"/>
    <col min="12" max="12" width="25.140625" style="218" customWidth="1"/>
    <col min="13" max="14" width="9.140625" style="218"/>
    <col min="15" max="15" width="16.28515625" style="218" customWidth="1"/>
    <col min="16" max="16" width="15.85546875" style="218" customWidth="1"/>
    <col min="17" max="17" width="12.5703125" style="218" customWidth="1"/>
    <col min="18" max="18" width="13.42578125" style="218" customWidth="1"/>
    <col min="19" max="19" width="18.28515625" style="218" customWidth="1"/>
    <col min="20" max="20" width="9.140625" style="218"/>
    <col min="21" max="21" width="11" style="218" bestFit="1" customWidth="1"/>
    <col min="22" max="22" width="19.140625" style="218" customWidth="1"/>
    <col min="23" max="16384" width="9.140625" style="218"/>
  </cols>
  <sheetData>
    <row r="1" spans="1:21" s="481" customFormat="1" ht="18.75" x14ac:dyDescent="0.3">
      <c r="A1" s="472" t="s">
        <v>2361</v>
      </c>
      <c r="E1" s="482"/>
      <c r="F1" s="482"/>
      <c r="L1" s="483"/>
      <c r="M1" s="483"/>
      <c r="N1" s="483"/>
      <c r="O1" s="483"/>
      <c r="P1" s="483"/>
      <c r="Q1" s="483"/>
      <c r="R1" s="483"/>
      <c r="S1" s="483"/>
    </row>
    <row r="2" spans="1:21" ht="15.75" x14ac:dyDescent="0.25">
      <c r="A2" s="37"/>
      <c r="E2" s="36"/>
      <c r="F2" s="36"/>
      <c r="L2" s="2"/>
      <c r="M2" s="2"/>
      <c r="N2" s="2"/>
      <c r="O2" s="99"/>
      <c r="P2" s="99"/>
      <c r="Q2" s="99"/>
      <c r="R2" s="99"/>
      <c r="S2" s="2"/>
    </row>
    <row r="3" spans="1:21"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21" x14ac:dyDescent="0.25">
      <c r="A4" s="506"/>
      <c r="B4" s="508"/>
      <c r="C4" s="508"/>
      <c r="D4" s="508"/>
      <c r="E4" s="510"/>
      <c r="F4" s="510"/>
      <c r="G4" s="506"/>
      <c r="H4" s="508"/>
      <c r="I4" s="214" t="s">
        <v>38</v>
      </c>
      <c r="J4" s="214" t="s">
        <v>36</v>
      </c>
      <c r="K4" s="214" t="s">
        <v>105</v>
      </c>
      <c r="L4" s="506"/>
      <c r="M4" s="216">
        <v>2022</v>
      </c>
      <c r="N4" s="216">
        <v>2023</v>
      </c>
      <c r="O4" s="4">
        <v>2022</v>
      </c>
      <c r="P4" s="4">
        <v>2023</v>
      </c>
      <c r="Q4" s="4">
        <v>2022</v>
      </c>
      <c r="R4" s="4">
        <v>2023</v>
      </c>
      <c r="S4" s="506"/>
    </row>
    <row r="5" spans="1:21" x14ac:dyDescent="0.25">
      <c r="A5" s="213" t="s">
        <v>12</v>
      </c>
      <c r="B5" s="214" t="s">
        <v>13</v>
      </c>
      <c r="C5" s="214" t="s">
        <v>14</v>
      </c>
      <c r="D5" s="214" t="s">
        <v>15</v>
      </c>
      <c r="E5" s="215" t="s">
        <v>16</v>
      </c>
      <c r="F5" s="215" t="s">
        <v>17</v>
      </c>
      <c r="G5" s="213" t="s">
        <v>18</v>
      </c>
      <c r="H5" s="213" t="s">
        <v>19</v>
      </c>
      <c r="I5" s="214" t="s">
        <v>20</v>
      </c>
      <c r="J5" s="214" t="s">
        <v>21</v>
      </c>
      <c r="K5" s="214" t="s">
        <v>22</v>
      </c>
      <c r="L5" s="213" t="s">
        <v>23</v>
      </c>
      <c r="M5" s="216" t="s">
        <v>24</v>
      </c>
      <c r="N5" s="216" t="s">
        <v>25</v>
      </c>
      <c r="O5" s="217" t="s">
        <v>26</v>
      </c>
      <c r="P5" s="217" t="s">
        <v>27</v>
      </c>
      <c r="Q5" s="217" t="s">
        <v>37</v>
      </c>
      <c r="R5" s="217" t="s">
        <v>28</v>
      </c>
      <c r="S5" s="213" t="s">
        <v>29</v>
      </c>
    </row>
    <row r="6" spans="1:21" ht="183" customHeight="1" x14ac:dyDescent="0.25">
      <c r="A6" s="221">
        <v>1</v>
      </c>
      <c r="B6" s="219">
        <v>3</v>
      </c>
      <c r="C6" s="219">
        <v>2</v>
      </c>
      <c r="D6" s="219">
        <v>10</v>
      </c>
      <c r="E6" s="100" t="s">
        <v>481</v>
      </c>
      <c r="F6" s="135" t="s">
        <v>917</v>
      </c>
      <c r="G6" s="135" t="s">
        <v>918</v>
      </c>
      <c r="H6" s="219" t="s">
        <v>482</v>
      </c>
      <c r="I6" s="53" t="s">
        <v>770</v>
      </c>
      <c r="J6" s="16" t="s">
        <v>771</v>
      </c>
      <c r="K6" s="51" t="s">
        <v>772</v>
      </c>
      <c r="L6" s="219" t="s">
        <v>919</v>
      </c>
      <c r="M6" s="135" t="s">
        <v>483</v>
      </c>
      <c r="N6" s="135"/>
      <c r="O6" s="38">
        <v>40000</v>
      </c>
      <c r="P6" s="38"/>
      <c r="Q6" s="38">
        <f>O6</f>
        <v>40000</v>
      </c>
      <c r="S6" s="53" t="s">
        <v>773</v>
      </c>
    </row>
    <row r="7" spans="1:21" ht="297" customHeight="1" x14ac:dyDescent="0.25">
      <c r="A7" s="212">
        <v>2</v>
      </c>
      <c r="B7" s="212">
        <v>3</v>
      </c>
      <c r="C7" s="212">
        <v>1</v>
      </c>
      <c r="D7" s="211">
        <v>6</v>
      </c>
      <c r="E7" s="211" t="s">
        <v>898</v>
      </c>
      <c r="F7" s="211" t="s">
        <v>774</v>
      </c>
      <c r="G7" s="211" t="s">
        <v>775</v>
      </c>
      <c r="H7" s="211" t="s">
        <v>484</v>
      </c>
      <c r="I7" s="16" t="s">
        <v>776</v>
      </c>
      <c r="J7" s="16" t="s">
        <v>777</v>
      </c>
      <c r="K7" s="51" t="s">
        <v>778</v>
      </c>
      <c r="L7" s="16" t="s">
        <v>920</v>
      </c>
      <c r="M7" s="150" t="s">
        <v>485</v>
      </c>
      <c r="N7" s="220"/>
      <c r="O7" s="220">
        <v>40000</v>
      </c>
      <c r="P7" s="220"/>
      <c r="Q7" s="220">
        <f>O7</f>
        <v>40000</v>
      </c>
      <c r="R7" s="15"/>
      <c r="S7" s="16" t="s">
        <v>921</v>
      </c>
    </row>
    <row r="8" spans="1:21" s="7" customFormat="1" ht="243" customHeight="1" x14ac:dyDescent="0.25">
      <c r="A8" s="212">
        <v>3</v>
      </c>
      <c r="B8" s="212">
        <v>1</v>
      </c>
      <c r="C8" s="212">
        <v>1</v>
      </c>
      <c r="D8" s="212">
        <v>6</v>
      </c>
      <c r="E8" s="211" t="s">
        <v>899</v>
      </c>
      <c r="F8" s="211" t="s">
        <v>779</v>
      </c>
      <c r="G8" s="211" t="s">
        <v>780</v>
      </c>
      <c r="H8" s="211" t="s">
        <v>484</v>
      </c>
      <c r="I8" s="16" t="s">
        <v>781</v>
      </c>
      <c r="J8" s="16" t="s">
        <v>782</v>
      </c>
      <c r="K8" s="51" t="s">
        <v>783</v>
      </c>
      <c r="L8" s="16" t="s">
        <v>486</v>
      </c>
      <c r="M8" s="151" t="s">
        <v>916</v>
      </c>
      <c r="N8" s="151"/>
      <c r="O8" s="220">
        <v>70000</v>
      </c>
      <c r="P8" s="152"/>
      <c r="Q8" s="220">
        <f>O8</f>
        <v>70000</v>
      </c>
      <c r="R8" s="211"/>
      <c r="S8" s="16" t="s">
        <v>784</v>
      </c>
      <c r="U8" s="2"/>
    </row>
    <row r="9" spans="1:21" s="7" customFormat="1" ht="163.5" customHeight="1" x14ac:dyDescent="0.25">
      <c r="A9" s="212">
        <v>4</v>
      </c>
      <c r="B9" s="39">
        <v>1</v>
      </c>
      <c r="C9" s="153">
        <v>1</v>
      </c>
      <c r="D9" s="39">
        <v>3</v>
      </c>
      <c r="E9" s="16" t="s">
        <v>785</v>
      </c>
      <c r="F9" s="211" t="s">
        <v>786</v>
      </c>
      <c r="G9" s="211" t="s">
        <v>787</v>
      </c>
      <c r="H9" s="211" t="s">
        <v>547</v>
      </c>
      <c r="I9" s="16" t="s">
        <v>788</v>
      </c>
      <c r="J9" s="51" t="s">
        <v>789</v>
      </c>
      <c r="K9" s="16" t="s">
        <v>790</v>
      </c>
      <c r="L9" s="39" t="s">
        <v>791</v>
      </c>
      <c r="M9" s="151" t="s">
        <v>792</v>
      </c>
      <c r="N9" s="151"/>
      <c r="O9" s="220">
        <v>50000</v>
      </c>
      <c r="P9" s="152"/>
      <c r="Q9" s="220">
        <f>O9</f>
        <v>50000</v>
      </c>
      <c r="R9" s="211"/>
      <c r="S9" s="211" t="s">
        <v>773</v>
      </c>
    </row>
    <row r="11" spans="1:21" ht="15.75" x14ac:dyDescent="0.25">
      <c r="G11" s="8"/>
      <c r="O11" s="572"/>
      <c r="P11" s="545" t="s">
        <v>30</v>
      </c>
      <c r="Q11" s="545"/>
      <c r="R11" s="545"/>
    </row>
    <row r="12" spans="1:21" x14ac:dyDescent="0.25">
      <c r="G12" s="101"/>
      <c r="O12" s="570"/>
      <c r="P12" s="545" t="s">
        <v>31</v>
      </c>
      <c r="Q12" s="545" t="s">
        <v>32</v>
      </c>
      <c r="R12" s="545"/>
    </row>
    <row r="13" spans="1:21" ht="11.25" customHeight="1" x14ac:dyDescent="0.25">
      <c r="G13" s="9"/>
      <c r="O13" s="571"/>
      <c r="P13" s="545"/>
      <c r="Q13" s="210">
        <v>2022</v>
      </c>
      <c r="R13" s="210">
        <v>2023</v>
      </c>
    </row>
    <row r="14" spans="1:21" x14ac:dyDescent="0.25">
      <c r="O14" s="210" t="s">
        <v>33</v>
      </c>
      <c r="P14" s="5">
        <v>4</v>
      </c>
      <c r="Q14" s="44">
        <f>Q6+Q7+Q8+Q9</f>
        <v>200000</v>
      </c>
      <c r="R14" s="6"/>
    </row>
  </sheetData>
  <mergeCells count="18">
    <mergeCell ref="A3:A4"/>
    <mergeCell ref="B3:B4"/>
    <mergeCell ref="C3:C4"/>
    <mergeCell ref="D3:D4"/>
    <mergeCell ref="E3:E4"/>
    <mergeCell ref="F3:F4"/>
    <mergeCell ref="S3:S4"/>
    <mergeCell ref="O11:O13"/>
    <mergeCell ref="P11:R11"/>
    <mergeCell ref="P12:P13"/>
    <mergeCell ref="Q12:R12"/>
    <mergeCell ref="Q3:R3"/>
    <mergeCell ref="G3:G4"/>
    <mergeCell ref="H3:H4"/>
    <mergeCell ref="I3:K3"/>
    <mergeCell ref="L3:L4"/>
    <mergeCell ref="M3:N3"/>
    <mergeCell ref="O3:P3"/>
  </mergeCells>
  <pageMargins left="0.7" right="0.7" top="0.75" bottom="0.75" header="0.3" footer="0.3"/>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70" zoomScaleSheetLayoutView="70" workbookViewId="0">
      <selection activeCell="H28" sqref="H28"/>
    </sheetView>
  </sheetViews>
  <sheetFormatPr defaultColWidth="9.140625" defaultRowHeight="15" x14ac:dyDescent="0.25"/>
  <cols>
    <col min="1" max="1" width="0.28515625" style="146" customWidth="1"/>
    <col min="2" max="2" width="5.28515625" style="1" customWidth="1"/>
    <col min="3" max="5" width="9.140625" style="146"/>
    <col min="6" max="6" width="18.28515625" style="146" customWidth="1"/>
    <col min="7" max="7" width="54.42578125" style="146" customWidth="1"/>
    <col min="8" max="8" width="62.85546875" style="146" customWidth="1"/>
    <col min="9" max="9" width="14.140625" style="146" customWidth="1"/>
    <col min="10" max="10" width="16.5703125" style="146" customWidth="1"/>
    <col min="11" max="11" width="11.85546875" style="146" customWidth="1"/>
    <col min="12" max="12" width="12.85546875" style="146" bestFit="1" customWidth="1"/>
    <col min="13" max="13" width="25.140625" style="146" customWidth="1"/>
    <col min="14" max="14" width="9.140625" style="146"/>
    <col min="15" max="15" width="5" style="146" bestFit="1" customWidth="1"/>
    <col min="16" max="16" width="12.7109375" style="146" customWidth="1"/>
    <col min="17" max="17" width="10" style="146" customWidth="1"/>
    <col min="18" max="18" width="12.42578125" style="146" customWidth="1"/>
    <col min="19" max="19" width="10" style="146" customWidth="1"/>
    <col min="20" max="20" width="16.42578125" style="146" customWidth="1"/>
    <col min="21" max="16384" width="9.140625" style="146"/>
  </cols>
  <sheetData>
    <row r="1" spans="1:20" ht="18.75" x14ac:dyDescent="0.3">
      <c r="B1" s="573" t="s">
        <v>2362</v>
      </c>
      <c r="C1" s="574"/>
      <c r="D1" s="574"/>
      <c r="E1" s="574"/>
      <c r="F1" s="574"/>
      <c r="G1" s="574"/>
      <c r="H1" s="574"/>
      <c r="M1" s="1"/>
      <c r="P1" s="2"/>
      <c r="Q1" s="3"/>
      <c r="R1" s="2"/>
      <c r="S1" s="2"/>
    </row>
    <row r="2" spans="1:20" x14ac:dyDescent="0.25">
      <c r="B2" s="37"/>
      <c r="F2" s="36"/>
      <c r="G2" s="36"/>
      <c r="M2" s="504"/>
      <c r="N2" s="504"/>
      <c r="O2" s="504"/>
      <c r="P2" s="504"/>
      <c r="Q2" s="504"/>
      <c r="R2" s="504"/>
      <c r="S2" s="504"/>
      <c r="T2" s="504"/>
    </row>
    <row r="3" spans="1:20" ht="45.75" customHeight="1" x14ac:dyDescent="0.25">
      <c r="B3" s="505" t="s">
        <v>0</v>
      </c>
      <c r="C3" s="507" t="s">
        <v>1</v>
      </c>
      <c r="D3" s="507" t="s">
        <v>2</v>
      </c>
      <c r="E3" s="507" t="s">
        <v>3</v>
      </c>
      <c r="F3" s="509" t="s">
        <v>4</v>
      </c>
      <c r="G3" s="509" t="s">
        <v>34</v>
      </c>
      <c r="H3" s="505" t="s">
        <v>35</v>
      </c>
      <c r="I3" s="507" t="s">
        <v>5</v>
      </c>
      <c r="J3" s="511" t="s">
        <v>6</v>
      </c>
      <c r="K3" s="511"/>
      <c r="L3" s="511"/>
      <c r="M3" s="505" t="s">
        <v>7</v>
      </c>
      <c r="N3" s="512" t="s">
        <v>8</v>
      </c>
      <c r="O3" s="513"/>
      <c r="P3" s="514" t="s">
        <v>9</v>
      </c>
      <c r="Q3" s="514"/>
      <c r="R3" s="514" t="s">
        <v>10</v>
      </c>
      <c r="S3" s="514"/>
      <c r="T3" s="505" t="s">
        <v>11</v>
      </c>
    </row>
    <row r="4" spans="1:20" ht="25.5" x14ac:dyDescent="0.25">
      <c r="B4" s="506"/>
      <c r="C4" s="508"/>
      <c r="D4" s="508"/>
      <c r="E4" s="508"/>
      <c r="F4" s="510"/>
      <c r="G4" s="510"/>
      <c r="H4" s="506"/>
      <c r="I4" s="508"/>
      <c r="J4" s="140" t="s">
        <v>38</v>
      </c>
      <c r="K4" s="140" t="s">
        <v>36</v>
      </c>
      <c r="L4" s="140" t="s">
        <v>105</v>
      </c>
      <c r="M4" s="506"/>
      <c r="N4" s="142">
        <v>2022</v>
      </c>
      <c r="O4" s="142">
        <v>2023</v>
      </c>
      <c r="P4" s="4">
        <v>2022</v>
      </c>
      <c r="Q4" s="4">
        <v>2023</v>
      </c>
      <c r="R4" s="4">
        <v>2022</v>
      </c>
      <c r="S4" s="4">
        <v>2023</v>
      </c>
      <c r="T4" s="506"/>
    </row>
    <row r="5" spans="1:20" x14ac:dyDescent="0.25">
      <c r="B5" s="139" t="s">
        <v>12</v>
      </c>
      <c r="C5" s="140" t="s">
        <v>13</v>
      </c>
      <c r="D5" s="140" t="s">
        <v>14</v>
      </c>
      <c r="E5" s="140" t="s">
        <v>15</v>
      </c>
      <c r="F5" s="141" t="s">
        <v>16</v>
      </c>
      <c r="G5" s="141" t="s">
        <v>17</v>
      </c>
      <c r="H5" s="139" t="s">
        <v>18</v>
      </c>
      <c r="I5" s="139" t="s">
        <v>19</v>
      </c>
      <c r="J5" s="140" t="s">
        <v>20</v>
      </c>
      <c r="K5" s="140" t="s">
        <v>21</v>
      </c>
      <c r="L5" s="140" t="s">
        <v>22</v>
      </c>
      <c r="M5" s="139" t="s">
        <v>23</v>
      </c>
      <c r="N5" s="142" t="s">
        <v>24</v>
      </c>
      <c r="O5" s="142" t="s">
        <v>25</v>
      </c>
      <c r="P5" s="138" t="s">
        <v>26</v>
      </c>
      <c r="Q5" s="138" t="s">
        <v>27</v>
      </c>
      <c r="R5" s="138" t="s">
        <v>37</v>
      </c>
      <c r="S5" s="138" t="s">
        <v>28</v>
      </c>
      <c r="T5" s="139" t="s">
        <v>29</v>
      </c>
    </row>
    <row r="6" spans="1:20" s="7" customFormat="1" ht="194.25" customHeight="1" x14ac:dyDescent="0.25">
      <c r="A6" s="487"/>
      <c r="B6" s="16">
        <v>1</v>
      </c>
      <c r="C6" s="16" t="s">
        <v>145</v>
      </c>
      <c r="D6" s="16">
        <v>1</v>
      </c>
      <c r="E6" s="16">
        <v>6</v>
      </c>
      <c r="F6" s="16" t="s">
        <v>820</v>
      </c>
      <c r="G6" s="16" t="s">
        <v>821</v>
      </c>
      <c r="H6" s="16" t="s">
        <v>822</v>
      </c>
      <c r="I6" s="16" t="s">
        <v>52</v>
      </c>
      <c r="J6" s="16" t="s">
        <v>52</v>
      </c>
      <c r="K6" s="51" t="s">
        <v>823</v>
      </c>
      <c r="L6" s="16" t="s">
        <v>74</v>
      </c>
      <c r="M6" s="16" t="s">
        <v>894</v>
      </c>
      <c r="N6" s="16" t="s">
        <v>824</v>
      </c>
      <c r="O6" s="16"/>
      <c r="P6" s="239">
        <v>30000</v>
      </c>
      <c r="Q6" s="16"/>
      <c r="R6" s="239">
        <v>30000</v>
      </c>
      <c r="S6" s="16"/>
      <c r="T6" s="16" t="s">
        <v>488</v>
      </c>
    </row>
    <row r="7" spans="1:20" s="7" customFormat="1" ht="135" x14ac:dyDescent="0.25">
      <c r="A7" s="248"/>
      <c r="B7" s="16"/>
      <c r="C7" s="16">
        <v>3</v>
      </c>
      <c r="D7" s="16">
        <v>3</v>
      </c>
      <c r="E7" s="16">
        <v>10</v>
      </c>
      <c r="F7" s="16" t="s">
        <v>489</v>
      </c>
      <c r="G7" s="16" t="s">
        <v>490</v>
      </c>
      <c r="H7" s="16" t="s">
        <v>491</v>
      </c>
      <c r="I7" s="16" t="s">
        <v>376</v>
      </c>
      <c r="J7" s="16" t="s">
        <v>376</v>
      </c>
      <c r="K7" s="16">
        <v>1</v>
      </c>
      <c r="L7" s="16" t="s">
        <v>181</v>
      </c>
      <c r="M7" s="16" t="s">
        <v>492</v>
      </c>
      <c r="N7" s="16" t="s">
        <v>72</v>
      </c>
      <c r="O7" s="16"/>
      <c r="P7" s="239">
        <v>60000</v>
      </c>
      <c r="Q7" s="16"/>
      <c r="R7" s="239">
        <v>60000</v>
      </c>
      <c r="S7" s="16"/>
      <c r="T7" s="16" t="s">
        <v>488</v>
      </c>
    </row>
    <row r="8" spans="1:20" ht="130.5" customHeight="1" x14ac:dyDescent="0.25">
      <c r="A8" s="250"/>
      <c r="B8" s="16">
        <v>3</v>
      </c>
      <c r="C8" s="16">
        <v>6</v>
      </c>
      <c r="D8" s="16">
        <v>5</v>
      </c>
      <c r="E8" s="16">
        <v>11</v>
      </c>
      <c r="F8" s="16" t="s">
        <v>825</v>
      </c>
      <c r="G8" s="16" t="s">
        <v>493</v>
      </c>
      <c r="H8" s="16" t="s">
        <v>826</v>
      </c>
      <c r="I8" s="16" t="s">
        <v>159</v>
      </c>
      <c r="J8" s="16" t="s">
        <v>827</v>
      </c>
      <c r="K8" s="16" t="s">
        <v>828</v>
      </c>
      <c r="L8" s="16" t="s">
        <v>181</v>
      </c>
      <c r="M8" s="16" t="s">
        <v>494</v>
      </c>
      <c r="N8" s="16" t="s">
        <v>487</v>
      </c>
      <c r="O8" s="16"/>
      <c r="P8" s="239">
        <v>190000</v>
      </c>
      <c r="Q8" s="16"/>
      <c r="R8" s="239">
        <v>190000</v>
      </c>
      <c r="S8" s="16"/>
      <c r="T8" s="16" t="s">
        <v>488</v>
      </c>
    </row>
    <row r="9" spans="1:20" ht="150" x14ac:dyDescent="0.25">
      <c r="A9" s="250"/>
      <c r="B9" s="16">
        <v>4</v>
      </c>
      <c r="C9" s="16">
        <v>3</v>
      </c>
      <c r="D9" s="16">
        <v>3</v>
      </c>
      <c r="E9" s="16">
        <v>10</v>
      </c>
      <c r="F9" s="16" t="s">
        <v>495</v>
      </c>
      <c r="G9" s="16" t="s">
        <v>490</v>
      </c>
      <c r="H9" s="16" t="s">
        <v>829</v>
      </c>
      <c r="I9" s="16" t="s">
        <v>496</v>
      </c>
      <c r="J9" s="16" t="s">
        <v>830</v>
      </c>
      <c r="K9" s="16" t="s">
        <v>831</v>
      </c>
      <c r="L9" s="16" t="s">
        <v>181</v>
      </c>
      <c r="M9" s="16" t="s">
        <v>895</v>
      </c>
      <c r="N9" s="16" t="s">
        <v>72</v>
      </c>
      <c r="O9" s="16"/>
      <c r="P9" s="239">
        <v>150000</v>
      </c>
      <c r="Q9" s="16"/>
      <c r="R9" s="239">
        <v>150000</v>
      </c>
      <c r="S9" s="16"/>
      <c r="T9" s="16" t="s">
        <v>488</v>
      </c>
    </row>
    <row r="11" spans="1:20" x14ac:dyDescent="0.25">
      <c r="P11" s="572"/>
      <c r="Q11" s="615" t="s">
        <v>30</v>
      </c>
      <c r="R11" s="616"/>
      <c r="S11" s="617"/>
    </row>
    <row r="12" spans="1:20" x14ac:dyDescent="0.25">
      <c r="P12" s="570"/>
      <c r="Q12" s="640" t="s">
        <v>31</v>
      </c>
      <c r="R12" s="615" t="s">
        <v>32</v>
      </c>
      <c r="S12" s="617"/>
    </row>
    <row r="13" spans="1:20" x14ac:dyDescent="0.25">
      <c r="P13" s="571"/>
      <c r="Q13" s="544"/>
      <c r="R13" s="137">
        <v>2022</v>
      </c>
      <c r="S13" s="137">
        <v>2023</v>
      </c>
    </row>
    <row r="14" spans="1:20" x14ac:dyDescent="0.25">
      <c r="P14" s="137" t="s">
        <v>33</v>
      </c>
      <c r="Q14" s="5">
        <v>4</v>
      </c>
      <c r="R14" s="41">
        <f>R6+R7+R8+R9</f>
        <v>430000</v>
      </c>
      <c r="S14" s="6"/>
    </row>
  </sheetData>
  <mergeCells count="20">
    <mergeCell ref="T3:T4"/>
    <mergeCell ref="B1:H1"/>
    <mergeCell ref="M2:T2"/>
    <mergeCell ref="B3:B4"/>
    <mergeCell ref="C3:C4"/>
    <mergeCell ref="D3:D4"/>
    <mergeCell ref="E3:E4"/>
    <mergeCell ref="F3:F4"/>
    <mergeCell ref="G3:G4"/>
    <mergeCell ref="H3:H4"/>
    <mergeCell ref="I3:I4"/>
    <mergeCell ref="P11:P13"/>
    <mergeCell ref="Q11:S11"/>
    <mergeCell ref="Q12:Q13"/>
    <mergeCell ref="R12:S12"/>
    <mergeCell ref="J3:L3"/>
    <mergeCell ref="M3:M4"/>
    <mergeCell ref="N3:O3"/>
    <mergeCell ref="P3:Q3"/>
    <mergeCell ref="R3:S3"/>
  </mergeCells>
  <printOptions horizontalCentered="1"/>
  <pageMargins left="0" right="0" top="0.74803149606299213" bottom="0.74803149606299213" header="0.31496062992125984" footer="0.31496062992125984"/>
  <pageSetup paperSize="9"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S19"/>
  <sheetViews>
    <sheetView zoomScale="70" zoomScaleNormal="70" workbookViewId="0">
      <selection activeCell="H42" sqref="H42"/>
    </sheetView>
  </sheetViews>
  <sheetFormatPr defaultColWidth="9.140625" defaultRowHeight="15" x14ac:dyDescent="0.25"/>
  <cols>
    <col min="1" max="1" width="5.28515625" style="1" customWidth="1"/>
    <col min="5" max="5" width="52.425781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35" t="s">
        <v>2363</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4" t="s">
        <v>38</v>
      </c>
      <c r="J4" s="24" t="s">
        <v>36</v>
      </c>
      <c r="K4" s="24" t="s">
        <v>105</v>
      </c>
      <c r="L4" s="506"/>
      <c r="M4" s="26">
        <v>2022</v>
      </c>
      <c r="N4" s="26">
        <v>2023</v>
      </c>
      <c r="O4" s="4">
        <v>2022</v>
      </c>
      <c r="P4" s="4">
        <v>2023</v>
      </c>
      <c r="Q4" s="4">
        <v>2022</v>
      </c>
      <c r="R4" s="4">
        <v>2023</v>
      </c>
      <c r="S4" s="506"/>
    </row>
    <row r="5" spans="1:19" x14ac:dyDescent="0.25">
      <c r="A5" s="23" t="s">
        <v>12</v>
      </c>
      <c r="B5" s="24" t="s">
        <v>13</v>
      </c>
      <c r="C5" s="24" t="s">
        <v>14</v>
      </c>
      <c r="D5" s="24" t="s">
        <v>15</v>
      </c>
      <c r="E5" s="25" t="s">
        <v>16</v>
      </c>
      <c r="F5" s="25" t="s">
        <v>17</v>
      </c>
      <c r="G5" s="23" t="s">
        <v>18</v>
      </c>
      <c r="H5" s="23" t="s">
        <v>19</v>
      </c>
      <c r="I5" s="24" t="s">
        <v>20</v>
      </c>
      <c r="J5" s="24" t="s">
        <v>21</v>
      </c>
      <c r="K5" s="24" t="s">
        <v>22</v>
      </c>
      <c r="L5" s="23" t="s">
        <v>23</v>
      </c>
      <c r="M5" s="26" t="s">
        <v>24</v>
      </c>
      <c r="N5" s="26" t="s">
        <v>25</v>
      </c>
      <c r="O5" s="21" t="s">
        <v>26</v>
      </c>
      <c r="P5" s="21" t="s">
        <v>27</v>
      </c>
      <c r="Q5" s="21" t="s">
        <v>37</v>
      </c>
      <c r="R5" s="21" t="s">
        <v>28</v>
      </c>
      <c r="S5" s="23" t="s">
        <v>29</v>
      </c>
    </row>
    <row r="6" spans="1:19" s="7" customFormat="1" ht="156" customHeight="1" x14ac:dyDescent="0.25">
      <c r="A6" s="231">
        <v>1</v>
      </c>
      <c r="B6" s="16" t="s">
        <v>145</v>
      </c>
      <c r="C6" s="16" t="s">
        <v>39</v>
      </c>
      <c r="D6" s="231">
        <v>3</v>
      </c>
      <c r="E6" s="16" t="s">
        <v>549</v>
      </c>
      <c r="F6" s="16" t="s">
        <v>542</v>
      </c>
      <c r="G6" s="16" t="s">
        <v>548</v>
      </c>
      <c r="H6" s="231" t="s">
        <v>547</v>
      </c>
      <c r="I6" s="16" t="s">
        <v>546</v>
      </c>
      <c r="J6" s="16" t="s">
        <v>545</v>
      </c>
      <c r="K6" s="16" t="s">
        <v>544</v>
      </c>
      <c r="L6" s="16" t="s">
        <v>537</v>
      </c>
      <c r="M6" s="231" t="s">
        <v>44</v>
      </c>
      <c r="N6" s="231"/>
      <c r="O6" s="231">
        <v>35000</v>
      </c>
      <c r="P6" s="231"/>
      <c r="Q6" s="231">
        <v>35000</v>
      </c>
      <c r="R6" s="231"/>
      <c r="S6" s="16" t="s">
        <v>497</v>
      </c>
    </row>
    <row r="7" spans="1:19" s="7" customFormat="1" ht="90" customHeight="1" x14ac:dyDescent="0.25">
      <c r="A7" s="231">
        <v>2</v>
      </c>
      <c r="B7" s="16" t="s">
        <v>145</v>
      </c>
      <c r="C7" s="16" t="s">
        <v>39</v>
      </c>
      <c r="D7" s="231">
        <v>3</v>
      </c>
      <c r="E7" s="16" t="s">
        <v>543</v>
      </c>
      <c r="F7" s="16" t="s">
        <v>542</v>
      </c>
      <c r="G7" s="16" t="s">
        <v>541</v>
      </c>
      <c r="H7" s="231" t="s">
        <v>540</v>
      </c>
      <c r="I7" s="16" t="s">
        <v>539</v>
      </c>
      <c r="J7" s="231">
        <v>11</v>
      </c>
      <c r="K7" s="16" t="s">
        <v>538</v>
      </c>
      <c r="L7" s="16" t="s">
        <v>537</v>
      </c>
      <c r="M7" s="231" t="s">
        <v>44</v>
      </c>
      <c r="N7" s="249"/>
      <c r="O7" s="231">
        <v>40000</v>
      </c>
      <c r="P7" s="249"/>
      <c r="Q7" s="231">
        <v>35000</v>
      </c>
      <c r="R7" s="249"/>
      <c r="S7" s="16" t="s">
        <v>497</v>
      </c>
    </row>
    <row r="8" spans="1:19" ht="132.75" customHeight="1" x14ac:dyDescent="0.25">
      <c r="A8" s="231">
        <v>3</v>
      </c>
      <c r="B8" s="16" t="s">
        <v>145</v>
      </c>
      <c r="C8" s="16">
        <v>1</v>
      </c>
      <c r="D8" s="231">
        <v>3</v>
      </c>
      <c r="E8" s="16" t="s">
        <v>536</v>
      </c>
      <c r="F8" s="16" t="s">
        <v>535</v>
      </c>
      <c r="G8" s="16" t="s">
        <v>534</v>
      </c>
      <c r="H8" s="231" t="s">
        <v>187</v>
      </c>
      <c r="I8" s="16" t="s">
        <v>533</v>
      </c>
      <c r="J8" s="16" t="s">
        <v>532</v>
      </c>
      <c r="K8" s="16" t="s">
        <v>526</v>
      </c>
      <c r="L8" s="16" t="s">
        <v>531</v>
      </c>
      <c r="M8" s="231" t="s">
        <v>72</v>
      </c>
      <c r="N8" s="249"/>
      <c r="O8" s="231">
        <v>25000</v>
      </c>
      <c r="P8" s="231"/>
      <c r="Q8" s="231">
        <v>25000</v>
      </c>
      <c r="R8" s="249"/>
      <c r="S8" s="16" t="s">
        <v>497</v>
      </c>
    </row>
    <row r="9" spans="1:19" ht="141.75" customHeight="1" x14ac:dyDescent="0.25">
      <c r="A9" s="231">
        <v>4</v>
      </c>
      <c r="B9" s="16" t="s">
        <v>145</v>
      </c>
      <c r="C9" s="231">
        <v>1</v>
      </c>
      <c r="D9" s="231">
        <v>6</v>
      </c>
      <c r="E9" s="16" t="s">
        <v>530</v>
      </c>
      <c r="F9" s="16" t="s">
        <v>529</v>
      </c>
      <c r="G9" s="16" t="s">
        <v>528</v>
      </c>
      <c r="H9" s="249" t="s">
        <v>484</v>
      </c>
      <c r="I9" s="16" t="s">
        <v>508</v>
      </c>
      <c r="J9" s="16" t="s">
        <v>527</v>
      </c>
      <c r="K9" s="16" t="s">
        <v>526</v>
      </c>
      <c r="L9" s="16" t="s">
        <v>525</v>
      </c>
      <c r="M9" s="231" t="s">
        <v>95</v>
      </c>
      <c r="N9" s="249"/>
      <c r="O9" s="231">
        <v>60000</v>
      </c>
      <c r="P9" s="249"/>
      <c r="Q9" s="231">
        <v>60000</v>
      </c>
      <c r="R9" s="249"/>
      <c r="S9" s="16" t="s">
        <v>497</v>
      </c>
    </row>
    <row r="10" spans="1:19" ht="138.75" customHeight="1" x14ac:dyDescent="0.25">
      <c r="A10" s="231">
        <v>5</v>
      </c>
      <c r="B10" s="16" t="s">
        <v>145</v>
      </c>
      <c r="C10" s="231">
        <v>1</v>
      </c>
      <c r="D10" s="231">
        <v>6</v>
      </c>
      <c r="E10" s="16" t="s">
        <v>524</v>
      </c>
      <c r="F10" s="16" t="s">
        <v>523</v>
      </c>
      <c r="G10" s="16" t="s">
        <v>522</v>
      </c>
      <c r="H10" s="16" t="s">
        <v>479</v>
      </c>
      <c r="I10" s="16" t="s">
        <v>521</v>
      </c>
      <c r="J10" s="16" t="s">
        <v>520</v>
      </c>
      <c r="K10" s="16" t="s">
        <v>519</v>
      </c>
      <c r="L10" s="16" t="s">
        <v>518</v>
      </c>
      <c r="M10" s="231" t="s">
        <v>71</v>
      </c>
      <c r="N10" s="249"/>
      <c r="O10" s="231">
        <v>60000</v>
      </c>
      <c r="P10" s="249"/>
      <c r="Q10" s="231">
        <v>35000</v>
      </c>
      <c r="R10" s="249"/>
      <c r="S10" s="16" t="s">
        <v>497</v>
      </c>
    </row>
    <row r="11" spans="1:19" ht="129.75" customHeight="1" x14ac:dyDescent="0.25">
      <c r="A11" s="231">
        <v>6</v>
      </c>
      <c r="B11" s="16" t="s">
        <v>145</v>
      </c>
      <c r="C11" s="231">
        <v>1</v>
      </c>
      <c r="D11" s="231">
        <v>6</v>
      </c>
      <c r="E11" s="16" t="s">
        <v>517</v>
      </c>
      <c r="F11" s="16" t="s">
        <v>516</v>
      </c>
      <c r="G11" s="16" t="s">
        <v>515</v>
      </c>
      <c r="H11" s="16" t="s">
        <v>514</v>
      </c>
      <c r="I11" s="16" t="s">
        <v>513</v>
      </c>
      <c r="J11" s="16" t="s">
        <v>914</v>
      </c>
      <c r="K11" s="16" t="s">
        <v>512</v>
      </c>
      <c r="L11" s="16" t="s">
        <v>511</v>
      </c>
      <c r="M11" s="231" t="s">
        <v>95</v>
      </c>
      <c r="N11" s="249"/>
      <c r="O11" s="231">
        <v>60000</v>
      </c>
      <c r="P11" s="249"/>
      <c r="Q11" s="231">
        <v>30000</v>
      </c>
      <c r="R11" s="249"/>
      <c r="S11" s="16" t="s">
        <v>497</v>
      </c>
    </row>
    <row r="12" spans="1:19" ht="103.5" customHeight="1" x14ac:dyDescent="0.25">
      <c r="A12" s="231">
        <v>7</v>
      </c>
      <c r="B12" s="16" t="s">
        <v>145</v>
      </c>
      <c r="C12" s="231">
        <v>5</v>
      </c>
      <c r="D12" s="231">
        <v>11</v>
      </c>
      <c r="E12" s="16" t="s">
        <v>510</v>
      </c>
      <c r="F12" s="16" t="s">
        <v>509</v>
      </c>
      <c r="G12" s="16" t="s">
        <v>915</v>
      </c>
      <c r="H12" s="249" t="s">
        <v>484</v>
      </c>
      <c r="I12" s="16" t="s">
        <v>508</v>
      </c>
      <c r="J12" s="16" t="s">
        <v>507</v>
      </c>
      <c r="K12" s="16" t="s">
        <v>506</v>
      </c>
      <c r="L12" s="16" t="s">
        <v>505</v>
      </c>
      <c r="M12" s="231" t="s">
        <v>72</v>
      </c>
      <c r="N12" s="249"/>
      <c r="O12" s="231">
        <v>40000</v>
      </c>
      <c r="P12" s="249"/>
      <c r="Q12" s="231">
        <v>40000</v>
      </c>
      <c r="R12" s="249"/>
      <c r="S12" s="16" t="s">
        <v>497</v>
      </c>
    </row>
    <row r="13" spans="1:19" ht="108" customHeight="1" x14ac:dyDescent="0.25">
      <c r="A13" s="231">
        <v>8</v>
      </c>
      <c r="B13" s="16" t="s">
        <v>145</v>
      </c>
      <c r="C13" s="231">
        <v>1</v>
      </c>
      <c r="D13" s="231">
        <v>13</v>
      </c>
      <c r="E13" s="16" t="s">
        <v>504</v>
      </c>
      <c r="F13" s="16" t="s">
        <v>503</v>
      </c>
      <c r="G13" s="16" t="s">
        <v>502</v>
      </c>
      <c r="H13" s="231" t="s">
        <v>187</v>
      </c>
      <c r="I13" s="16" t="s">
        <v>501</v>
      </c>
      <c r="J13" s="16" t="s">
        <v>500</v>
      </c>
      <c r="K13" s="16" t="s">
        <v>499</v>
      </c>
      <c r="L13" s="251" t="s">
        <v>498</v>
      </c>
      <c r="M13" s="231" t="s">
        <v>94</v>
      </c>
      <c r="N13" s="249"/>
      <c r="O13" s="231">
        <v>50000</v>
      </c>
      <c r="P13" s="249"/>
      <c r="Q13" s="231">
        <v>40000</v>
      </c>
      <c r="R13" s="249"/>
      <c r="S13" s="16" t="s">
        <v>497</v>
      </c>
    </row>
    <row r="14" spans="1:19" x14ac:dyDescent="0.25">
      <c r="A14" s="102"/>
      <c r="B14" s="102"/>
      <c r="C14" s="102"/>
      <c r="D14" s="102"/>
      <c r="E14" s="102"/>
      <c r="F14" s="102"/>
      <c r="G14" s="102"/>
      <c r="H14" s="102"/>
      <c r="I14" s="102"/>
      <c r="J14" s="102"/>
      <c r="K14" s="102"/>
      <c r="L14" s="102"/>
      <c r="M14" s="102"/>
      <c r="N14" s="102"/>
      <c r="O14" s="102"/>
      <c r="P14" s="102"/>
      <c r="Q14" s="102"/>
      <c r="R14" s="102"/>
      <c r="S14" s="102"/>
    </row>
    <row r="16" spans="1:19" ht="15.75" x14ac:dyDescent="0.25">
      <c r="G16" s="8"/>
      <c r="O16" s="572"/>
      <c r="P16" s="545" t="s">
        <v>30</v>
      </c>
      <c r="Q16" s="545"/>
      <c r="R16" s="545"/>
    </row>
    <row r="17" spans="7:18" x14ac:dyDescent="0.25">
      <c r="G17" s="9"/>
      <c r="O17" s="570"/>
      <c r="P17" s="545" t="s">
        <v>31</v>
      </c>
      <c r="Q17" s="545" t="s">
        <v>32</v>
      </c>
      <c r="R17" s="545"/>
    </row>
    <row r="18" spans="7:18" ht="11.25" customHeight="1" x14ac:dyDescent="0.25">
      <c r="G18" s="9"/>
      <c r="O18" s="571"/>
      <c r="P18" s="545"/>
      <c r="Q18" s="20">
        <v>2022</v>
      </c>
      <c r="R18" s="20">
        <v>2023</v>
      </c>
    </row>
    <row r="19" spans="7:18" x14ac:dyDescent="0.25">
      <c r="O19" s="20" t="s">
        <v>33</v>
      </c>
      <c r="P19" s="5">
        <v>8</v>
      </c>
      <c r="Q19" s="41">
        <f>SUM(Q6,Q7,Q8,Q9,Q10,Q11,Q12,Q13)</f>
        <v>300000</v>
      </c>
      <c r="R19" s="6"/>
    </row>
  </sheetData>
  <mergeCells count="19">
    <mergeCell ref="O16:O18"/>
    <mergeCell ref="P16:R16"/>
    <mergeCell ref="P17:P18"/>
    <mergeCell ref="Q17:R17"/>
    <mergeCell ref="M3:N3"/>
    <mergeCell ref="O3:P3"/>
    <mergeCell ref="Q3:R3"/>
    <mergeCell ref="L2:S2"/>
    <mergeCell ref="A3:A4"/>
    <mergeCell ref="B3:B4"/>
    <mergeCell ref="C3:C4"/>
    <mergeCell ref="D3:D4"/>
    <mergeCell ref="S3:S4"/>
    <mergeCell ref="E3:E4"/>
    <mergeCell ref="G3:G4"/>
    <mergeCell ref="H3:H4"/>
    <mergeCell ref="I3:K3"/>
    <mergeCell ref="L3:L4"/>
    <mergeCell ref="F3:F4"/>
  </mergeCells>
  <pageMargins left="0.7" right="0.7" top="0.75" bottom="0.75" header="0.3" footer="0.3"/>
  <pageSetup paperSize="8"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60" zoomScaleNormal="60" workbookViewId="0">
      <selection activeCell="G20" sqref="G20"/>
    </sheetView>
  </sheetViews>
  <sheetFormatPr defaultColWidth="9.140625" defaultRowHeight="15" x14ac:dyDescent="0.25"/>
  <cols>
    <col min="1" max="1" width="5.28515625" style="1" customWidth="1"/>
    <col min="2" max="4" width="9.140625" style="166"/>
    <col min="5" max="5" width="21.7109375" style="166" customWidth="1"/>
    <col min="6" max="6" width="54.42578125" style="166" customWidth="1"/>
    <col min="7" max="7" width="63.7109375" style="166" customWidth="1"/>
    <col min="8" max="8" width="14.42578125" style="166" customWidth="1"/>
    <col min="9" max="10" width="19" style="166" customWidth="1"/>
    <col min="11" max="11" width="16.85546875" style="166" customWidth="1"/>
    <col min="12" max="12" width="25.140625" style="166" customWidth="1"/>
    <col min="13" max="14" width="9.140625" style="166"/>
    <col min="15" max="15" width="16.28515625" style="166" customWidth="1"/>
    <col min="16" max="16" width="15.85546875" style="166" customWidth="1"/>
    <col min="17" max="17" width="12.5703125" style="166" customWidth="1"/>
    <col min="18" max="18" width="13.42578125" style="166" customWidth="1"/>
    <col min="19" max="19" width="20.7109375" style="166" customWidth="1"/>
    <col min="20" max="16384" width="9.140625" style="166"/>
  </cols>
  <sheetData>
    <row r="1" spans="1:19" ht="18.75" x14ac:dyDescent="0.3">
      <c r="A1" s="165" t="s">
        <v>2364</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161" t="s">
        <v>38</v>
      </c>
      <c r="J4" s="161" t="s">
        <v>36</v>
      </c>
      <c r="K4" s="161" t="s">
        <v>105</v>
      </c>
      <c r="L4" s="506"/>
      <c r="M4" s="162">
        <v>2022</v>
      </c>
      <c r="N4" s="162">
        <v>2023</v>
      </c>
      <c r="O4" s="4">
        <v>2022</v>
      </c>
      <c r="P4" s="4">
        <v>2023</v>
      </c>
      <c r="Q4" s="4">
        <v>2022</v>
      </c>
      <c r="R4" s="4">
        <v>2023</v>
      </c>
      <c r="S4" s="506"/>
    </row>
    <row r="5" spans="1:19" x14ac:dyDescent="0.25">
      <c r="A5" s="160" t="s">
        <v>12</v>
      </c>
      <c r="B5" s="161" t="s">
        <v>13</v>
      </c>
      <c r="C5" s="161" t="s">
        <v>14</v>
      </c>
      <c r="D5" s="161" t="s">
        <v>15</v>
      </c>
      <c r="E5" s="164" t="s">
        <v>16</v>
      </c>
      <c r="F5" s="164" t="s">
        <v>17</v>
      </c>
      <c r="G5" s="160" t="s">
        <v>18</v>
      </c>
      <c r="H5" s="160" t="s">
        <v>19</v>
      </c>
      <c r="I5" s="161" t="s">
        <v>20</v>
      </c>
      <c r="J5" s="161" t="s">
        <v>21</v>
      </c>
      <c r="K5" s="161" t="s">
        <v>22</v>
      </c>
      <c r="L5" s="160" t="s">
        <v>23</v>
      </c>
      <c r="M5" s="162" t="s">
        <v>24</v>
      </c>
      <c r="N5" s="162" t="s">
        <v>25</v>
      </c>
      <c r="O5" s="163" t="s">
        <v>26</v>
      </c>
      <c r="P5" s="163" t="s">
        <v>27</v>
      </c>
      <c r="Q5" s="163" t="s">
        <v>37</v>
      </c>
      <c r="R5" s="163" t="s">
        <v>28</v>
      </c>
      <c r="S5" s="160" t="s">
        <v>29</v>
      </c>
    </row>
    <row r="6" spans="1:19" s="7" customFormat="1" ht="102.6" customHeight="1" x14ac:dyDescent="0.25">
      <c r="A6" s="231">
        <v>1</v>
      </c>
      <c r="B6" s="231" t="s">
        <v>145</v>
      </c>
      <c r="C6" s="231">
        <v>1</v>
      </c>
      <c r="D6" s="231">
        <v>6</v>
      </c>
      <c r="E6" s="231" t="s">
        <v>592</v>
      </c>
      <c r="F6" s="16" t="s">
        <v>591</v>
      </c>
      <c r="G6" s="16" t="s">
        <v>590</v>
      </c>
      <c r="H6" s="45" t="s">
        <v>589</v>
      </c>
      <c r="I6" s="16" t="s">
        <v>588</v>
      </c>
      <c r="J6" s="16" t="s">
        <v>587</v>
      </c>
      <c r="K6" s="231" t="s">
        <v>42</v>
      </c>
      <c r="L6" s="16" t="s">
        <v>586</v>
      </c>
      <c r="M6" s="231" t="s">
        <v>71</v>
      </c>
      <c r="N6" s="249"/>
      <c r="O6" s="44">
        <v>120000</v>
      </c>
      <c r="P6" s="249"/>
      <c r="Q6" s="44">
        <v>120000</v>
      </c>
      <c r="R6" s="249"/>
      <c r="S6" s="16" t="s">
        <v>550</v>
      </c>
    </row>
    <row r="7" spans="1:19" s="7" customFormat="1" ht="78.75" customHeight="1" x14ac:dyDescent="0.25">
      <c r="A7" s="231">
        <v>2</v>
      </c>
      <c r="B7" s="231" t="s">
        <v>145</v>
      </c>
      <c r="C7" s="231">
        <v>1</v>
      </c>
      <c r="D7" s="231">
        <v>6</v>
      </c>
      <c r="E7" s="16" t="s">
        <v>860</v>
      </c>
      <c r="F7" s="16" t="s">
        <v>585</v>
      </c>
      <c r="G7" s="16" t="s">
        <v>584</v>
      </c>
      <c r="H7" s="16" t="s">
        <v>583</v>
      </c>
      <c r="I7" s="16" t="s">
        <v>582</v>
      </c>
      <c r="J7" s="51" t="s">
        <v>581</v>
      </c>
      <c r="K7" s="16" t="s">
        <v>42</v>
      </c>
      <c r="L7" s="16" t="s">
        <v>861</v>
      </c>
      <c r="M7" s="16" t="s">
        <v>95</v>
      </c>
      <c r="N7" s="16"/>
      <c r="O7" s="239">
        <v>80000</v>
      </c>
      <c r="P7" s="16"/>
      <c r="Q7" s="239">
        <v>80000</v>
      </c>
      <c r="R7" s="16"/>
      <c r="S7" s="16" t="s">
        <v>550</v>
      </c>
    </row>
    <row r="8" spans="1:19" ht="108" customHeight="1" x14ac:dyDescent="0.25">
      <c r="A8" s="231">
        <v>3</v>
      </c>
      <c r="B8" s="231" t="s">
        <v>145</v>
      </c>
      <c r="C8" s="231">
        <v>1</v>
      </c>
      <c r="D8" s="231">
        <v>6</v>
      </c>
      <c r="E8" s="16" t="s">
        <v>580</v>
      </c>
      <c r="F8" s="16" t="s">
        <v>862</v>
      </c>
      <c r="G8" s="16" t="s">
        <v>579</v>
      </c>
      <c r="H8" s="16" t="s">
        <v>574</v>
      </c>
      <c r="I8" s="16" t="s">
        <v>573</v>
      </c>
      <c r="J8" s="51" t="s">
        <v>572</v>
      </c>
      <c r="K8" s="16" t="s">
        <v>42</v>
      </c>
      <c r="L8" s="16" t="s">
        <v>578</v>
      </c>
      <c r="M8" s="16" t="s">
        <v>95</v>
      </c>
      <c r="N8" s="16"/>
      <c r="O8" s="239">
        <v>26000</v>
      </c>
      <c r="P8" s="16"/>
      <c r="Q8" s="239">
        <v>26000</v>
      </c>
      <c r="R8" s="16"/>
      <c r="S8" s="16" t="s">
        <v>550</v>
      </c>
    </row>
    <row r="9" spans="1:19" ht="120" x14ac:dyDescent="0.25">
      <c r="A9" s="231">
        <v>4</v>
      </c>
      <c r="B9" s="231" t="s">
        <v>145</v>
      </c>
      <c r="C9" s="231">
        <v>1</v>
      </c>
      <c r="D9" s="231">
        <v>6</v>
      </c>
      <c r="E9" s="16" t="s">
        <v>577</v>
      </c>
      <c r="F9" s="16" t="s">
        <v>576</v>
      </c>
      <c r="G9" s="16" t="s">
        <v>575</v>
      </c>
      <c r="H9" s="16" t="s">
        <v>2384</v>
      </c>
      <c r="I9" s="16" t="s">
        <v>2385</v>
      </c>
      <c r="J9" s="51" t="s">
        <v>581</v>
      </c>
      <c r="K9" s="16" t="s">
        <v>42</v>
      </c>
      <c r="L9" s="16" t="s">
        <v>571</v>
      </c>
      <c r="M9" s="16" t="s">
        <v>95</v>
      </c>
      <c r="N9" s="16"/>
      <c r="O9" s="239">
        <v>35000</v>
      </c>
      <c r="P9" s="16"/>
      <c r="Q9" s="239">
        <v>35000</v>
      </c>
      <c r="R9" s="16"/>
      <c r="S9" s="16" t="s">
        <v>550</v>
      </c>
    </row>
    <row r="10" spans="1:19" ht="122.45" customHeight="1" x14ac:dyDescent="0.25">
      <c r="A10" s="231">
        <v>5</v>
      </c>
      <c r="B10" s="231" t="s">
        <v>155</v>
      </c>
      <c r="C10" s="231">
        <v>1</v>
      </c>
      <c r="D10" s="231">
        <v>9</v>
      </c>
      <c r="E10" s="16" t="s">
        <v>863</v>
      </c>
      <c r="F10" s="16" t="s">
        <v>864</v>
      </c>
      <c r="G10" s="16" t="s">
        <v>896</v>
      </c>
      <c r="H10" s="16" t="s">
        <v>865</v>
      </c>
      <c r="I10" s="16" t="s">
        <v>866</v>
      </c>
      <c r="J10" s="51" t="s">
        <v>867</v>
      </c>
      <c r="K10" s="16" t="s">
        <v>42</v>
      </c>
      <c r="L10" s="16" t="s">
        <v>868</v>
      </c>
      <c r="M10" s="16" t="s">
        <v>72</v>
      </c>
      <c r="N10" s="16"/>
      <c r="O10" s="239">
        <v>30000</v>
      </c>
      <c r="P10" s="16"/>
      <c r="Q10" s="239">
        <v>30000</v>
      </c>
      <c r="R10" s="16"/>
      <c r="S10" s="16" t="s">
        <v>550</v>
      </c>
    </row>
    <row r="11" spans="1:19" ht="120" x14ac:dyDescent="0.25">
      <c r="A11" s="231">
        <v>6</v>
      </c>
      <c r="B11" s="231" t="s">
        <v>155</v>
      </c>
      <c r="C11" s="231" t="s">
        <v>99</v>
      </c>
      <c r="D11" s="231">
        <v>10</v>
      </c>
      <c r="E11" s="16" t="s">
        <v>869</v>
      </c>
      <c r="F11" s="16" t="s">
        <v>559</v>
      </c>
      <c r="G11" s="16" t="s">
        <v>558</v>
      </c>
      <c r="H11" s="16" t="s">
        <v>557</v>
      </c>
      <c r="I11" s="16" t="s">
        <v>556</v>
      </c>
      <c r="J11" s="51" t="s">
        <v>570</v>
      </c>
      <c r="K11" s="16" t="s">
        <v>42</v>
      </c>
      <c r="L11" s="16" t="s">
        <v>554</v>
      </c>
      <c r="M11" s="16" t="s">
        <v>95</v>
      </c>
      <c r="N11" s="16"/>
      <c r="O11" s="239">
        <v>15000</v>
      </c>
      <c r="P11" s="16"/>
      <c r="Q11" s="239">
        <v>15000</v>
      </c>
      <c r="R11" s="16"/>
      <c r="S11" s="16" t="s">
        <v>550</v>
      </c>
    </row>
    <row r="12" spans="1:19" ht="120" x14ac:dyDescent="0.25">
      <c r="A12" s="231">
        <v>7</v>
      </c>
      <c r="B12" s="231" t="s">
        <v>155</v>
      </c>
      <c r="C12" s="231" t="s">
        <v>568</v>
      </c>
      <c r="D12" s="231">
        <v>10</v>
      </c>
      <c r="E12" s="16" t="s">
        <v>569</v>
      </c>
      <c r="F12" s="16" t="s">
        <v>559</v>
      </c>
      <c r="G12" s="16" t="s">
        <v>558</v>
      </c>
      <c r="H12" s="16" t="s">
        <v>557</v>
      </c>
      <c r="I12" s="16" t="s">
        <v>556</v>
      </c>
      <c r="J12" s="51" t="s">
        <v>555</v>
      </c>
      <c r="K12" s="16" t="s">
        <v>42</v>
      </c>
      <c r="L12" s="16" t="s">
        <v>554</v>
      </c>
      <c r="M12" s="16" t="s">
        <v>95</v>
      </c>
      <c r="N12" s="16"/>
      <c r="O12" s="239">
        <v>15000</v>
      </c>
      <c r="P12" s="16"/>
      <c r="Q12" s="239">
        <v>15000</v>
      </c>
      <c r="R12" s="16"/>
      <c r="S12" s="16" t="s">
        <v>550</v>
      </c>
    </row>
    <row r="13" spans="1:19" ht="120" x14ac:dyDescent="0.25">
      <c r="A13" s="231">
        <v>8</v>
      </c>
      <c r="B13" s="231" t="s">
        <v>155</v>
      </c>
      <c r="C13" s="231" t="s">
        <v>568</v>
      </c>
      <c r="D13" s="231">
        <v>10</v>
      </c>
      <c r="E13" s="16" t="s">
        <v>567</v>
      </c>
      <c r="F13" s="16" t="s">
        <v>559</v>
      </c>
      <c r="G13" s="16" t="s">
        <v>558</v>
      </c>
      <c r="H13" s="16" t="s">
        <v>557</v>
      </c>
      <c r="I13" s="16" t="s">
        <v>556</v>
      </c>
      <c r="J13" s="51" t="s">
        <v>566</v>
      </c>
      <c r="K13" s="16" t="s">
        <v>42</v>
      </c>
      <c r="L13" s="16" t="s">
        <v>554</v>
      </c>
      <c r="M13" s="16" t="s">
        <v>95</v>
      </c>
      <c r="N13" s="16"/>
      <c r="O13" s="239">
        <v>13000</v>
      </c>
      <c r="P13" s="16"/>
      <c r="Q13" s="239">
        <v>13000</v>
      </c>
      <c r="R13" s="16"/>
      <c r="S13" s="16" t="s">
        <v>550</v>
      </c>
    </row>
    <row r="14" spans="1:19" ht="60" x14ac:dyDescent="0.25">
      <c r="A14" s="231">
        <v>9</v>
      </c>
      <c r="B14" s="231" t="s">
        <v>155</v>
      </c>
      <c r="C14" s="231" t="s">
        <v>99</v>
      </c>
      <c r="D14" s="231">
        <v>13</v>
      </c>
      <c r="E14" s="16" t="s">
        <v>565</v>
      </c>
      <c r="F14" s="16" t="s">
        <v>564</v>
      </c>
      <c r="G14" s="16" t="s">
        <v>563</v>
      </c>
      <c r="H14" s="16" t="s">
        <v>156</v>
      </c>
      <c r="I14" s="16" t="s">
        <v>562</v>
      </c>
      <c r="J14" s="51" t="s">
        <v>561</v>
      </c>
      <c r="K14" s="16" t="s">
        <v>42</v>
      </c>
      <c r="L14" s="16" t="s">
        <v>560</v>
      </c>
      <c r="M14" s="16" t="s">
        <v>95</v>
      </c>
      <c r="N14" s="16"/>
      <c r="O14" s="239">
        <v>30000</v>
      </c>
      <c r="P14" s="16"/>
      <c r="Q14" s="239">
        <v>30000</v>
      </c>
      <c r="R14" s="16"/>
      <c r="S14" s="16" t="s">
        <v>550</v>
      </c>
    </row>
    <row r="15" spans="1:19" ht="99" customHeight="1" x14ac:dyDescent="0.25">
      <c r="A15" s="231">
        <v>10</v>
      </c>
      <c r="B15" s="231" t="s">
        <v>146</v>
      </c>
      <c r="C15" s="231">
        <v>1</v>
      </c>
      <c r="D15" s="231">
        <v>3</v>
      </c>
      <c r="E15" s="16" t="s">
        <v>553</v>
      </c>
      <c r="F15" s="16" t="s">
        <v>897</v>
      </c>
      <c r="G15" s="16" t="s">
        <v>870</v>
      </c>
      <c r="H15" s="489" t="s">
        <v>871</v>
      </c>
      <c r="I15" s="16" t="s">
        <v>552</v>
      </c>
      <c r="J15" s="51" t="s">
        <v>872</v>
      </c>
      <c r="K15" s="16" t="s">
        <v>42</v>
      </c>
      <c r="L15" s="16" t="s">
        <v>551</v>
      </c>
      <c r="M15" s="16" t="s">
        <v>72</v>
      </c>
      <c r="N15" s="16"/>
      <c r="O15" s="239">
        <v>26000</v>
      </c>
      <c r="P15" s="16"/>
      <c r="Q15" s="239">
        <v>26000</v>
      </c>
      <c r="R15" s="16"/>
      <c r="S15" s="16" t="s">
        <v>550</v>
      </c>
    </row>
    <row r="16" spans="1:19" ht="105" x14ac:dyDescent="0.25">
      <c r="A16" s="231">
        <v>11</v>
      </c>
      <c r="B16" s="239" t="s">
        <v>155</v>
      </c>
      <c r="C16" s="252">
        <v>3</v>
      </c>
      <c r="D16" s="252">
        <v>10</v>
      </c>
      <c r="E16" s="239" t="s">
        <v>66</v>
      </c>
      <c r="F16" s="239" t="s">
        <v>873</v>
      </c>
      <c r="G16" s="239" t="s">
        <v>874</v>
      </c>
      <c r="H16" s="493" t="s">
        <v>376</v>
      </c>
      <c r="I16" s="239" t="s">
        <v>875</v>
      </c>
      <c r="J16" s="51" t="s">
        <v>555</v>
      </c>
      <c r="K16" s="239" t="s">
        <v>42</v>
      </c>
      <c r="L16" s="239" t="s">
        <v>876</v>
      </c>
      <c r="M16" s="231" t="s">
        <v>71</v>
      </c>
      <c r="N16" s="231"/>
      <c r="O16" s="44">
        <v>60000</v>
      </c>
      <c r="P16" s="44"/>
      <c r="Q16" s="44">
        <v>60000</v>
      </c>
      <c r="R16" s="44"/>
      <c r="S16" s="16" t="s">
        <v>550</v>
      </c>
    </row>
    <row r="17" spans="1:19" s="491" customFormat="1" x14ac:dyDescent="0.25">
      <c r="A17" s="995"/>
      <c r="B17" s="996"/>
      <c r="C17" s="997"/>
      <c r="D17" s="997"/>
      <c r="E17" s="996"/>
      <c r="F17" s="996"/>
      <c r="G17" s="996"/>
      <c r="H17" s="253"/>
      <c r="I17" s="996"/>
      <c r="J17" s="998"/>
      <c r="K17" s="996"/>
      <c r="L17" s="996"/>
      <c r="M17" s="995"/>
      <c r="N17" s="995"/>
      <c r="O17" s="494"/>
      <c r="P17" s="495"/>
      <c r="Q17" s="495"/>
      <c r="R17" s="495"/>
      <c r="S17" s="999"/>
    </row>
    <row r="18" spans="1:19" ht="15.75" x14ac:dyDescent="0.25">
      <c r="G18" s="8"/>
      <c r="O18" s="572"/>
      <c r="P18" s="545" t="s">
        <v>30</v>
      </c>
      <c r="Q18" s="545"/>
      <c r="R18" s="545"/>
    </row>
    <row r="19" spans="1:19" x14ac:dyDescent="0.25">
      <c r="G19" s="9"/>
      <c r="O19" s="570"/>
      <c r="P19" s="545" t="s">
        <v>31</v>
      </c>
      <c r="Q19" s="545" t="s">
        <v>32</v>
      </c>
      <c r="R19" s="545"/>
    </row>
    <row r="20" spans="1:19" ht="11.25" customHeight="1" x14ac:dyDescent="0.25">
      <c r="G20" s="9"/>
      <c r="O20" s="571"/>
      <c r="P20" s="545"/>
      <c r="Q20" s="159">
        <v>2022</v>
      </c>
      <c r="R20" s="159">
        <v>2023</v>
      </c>
    </row>
    <row r="21" spans="1:19" x14ac:dyDescent="0.25">
      <c r="O21" s="159" t="s">
        <v>33</v>
      </c>
      <c r="P21" s="5">
        <v>11</v>
      </c>
      <c r="Q21" s="41">
        <f>Q16+Q15+Q14+Q13+Q12+Q11+Q9+Q8+Q10+Q7+Q6</f>
        <v>450000</v>
      </c>
      <c r="R21" s="6"/>
    </row>
  </sheetData>
  <mergeCells count="19">
    <mergeCell ref="O18:O20"/>
    <mergeCell ref="P18:R18"/>
    <mergeCell ref="P19:P20"/>
    <mergeCell ref="Q19:R1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H4" zoomScale="80" zoomScaleNormal="80" workbookViewId="0">
      <pane ySplit="3" topLeftCell="A31" activePane="bottomLeft" state="frozen"/>
      <selection activeCell="A4" sqref="A4"/>
      <selection pane="bottomLeft" activeCell="L45" sqref="L45"/>
    </sheetView>
  </sheetViews>
  <sheetFormatPr defaultRowHeight="15.75" x14ac:dyDescent="0.25"/>
  <cols>
    <col min="1" max="1" width="10.5703125" style="443" customWidth="1"/>
    <col min="2" max="2" width="22" style="443" customWidth="1"/>
    <col min="3" max="3" width="11.42578125" style="443" customWidth="1"/>
    <col min="4" max="4" width="11.5703125" style="443" customWidth="1"/>
    <col min="5" max="5" width="64.85546875" style="444" customWidth="1"/>
    <col min="6" max="7" width="91.85546875" style="443" customWidth="1"/>
    <col min="8" max="8" width="33.140625" style="443" customWidth="1"/>
    <col min="9" max="10" width="32.85546875" style="443" customWidth="1"/>
    <col min="11" max="11" width="26.140625" style="443" customWidth="1"/>
    <col min="12" max="12" width="73.140625" style="443" bestFit="1" customWidth="1"/>
    <col min="13" max="13" width="11.140625" style="445" customWidth="1"/>
    <col min="14" max="14" width="11.85546875" style="446" customWidth="1"/>
    <col min="15" max="15" width="18.42578125" style="443" customWidth="1"/>
    <col min="16" max="16" width="19" style="443" customWidth="1"/>
    <col min="17" max="18" width="19.42578125" style="443" customWidth="1"/>
    <col min="19" max="19" width="39.5703125" style="443" customWidth="1"/>
    <col min="20" max="20" width="9.140625" style="443"/>
    <col min="21" max="21" width="12.85546875" style="443" bestFit="1" customWidth="1"/>
    <col min="22" max="250" width="9.140625" style="443"/>
    <col min="251" max="251" width="4.5703125" style="443" bestFit="1" customWidth="1"/>
    <col min="252" max="252" width="9.5703125" style="443" bestFit="1" customWidth="1"/>
    <col min="253" max="253" width="10" style="443" bestFit="1" customWidth="1"/>
    <col min="254" max="254" width="8.85546875" style="443" bestFit="1" customWidth="1"/>
    <col min="255" max="255" width="22.85546875" style="443" customWidth="1"/>
    <col min="256" max="256" width="59.5703125" style="443" bestFit="1" customWidth="1"/>
    <col min="257" max="257" width="57.85546875" style="443" bestFit="1" customWidth="1"/>
    <col min="258" max="258" width="35.42578125" style="443" bestFit="1" customWidth="1"/>
    <col min="259" max="259" width="28.140625" style="443" bestFit="1" customWidth="1"/>
    <col min="260" max="260" width="33.140625" style="443" bestFit="1" customWidth="1"/>
    <col min="261" max="261" width="26" style="443" bestFit="1" customWidth="1"/>
    <col min="262" max="262" width="19.140625" style="443" bestFit="1" customWidth="1"/>
    <col min="263" max="263" width="10.42578125" style="443" customWidth="1"/>
    <col min="264" max="264" width="11.85546875" style="443" customWidth="1"/>
    <col min="265" max="265" width="14.5703125" style="443" customWidth="1"/>
    <col min="266" max="266" width="9" style="443" bestFit="1" customWidth="1"/>
    <col min="267" max="506" width="9.140625" style="443"/>
    <col min="507" max="507" width="4.5703125" style="443" bestFit="1" customWidth="1"/>
    <col min="508" max="508" width="9.5703125" style="443" bestFit="1" customWidth="1"/>
    <col min="509" max="509" width="10" style="443" bestFit="1" customWidth="1"/>
    <col min="510" max="510" width="8.85546875" style="443" bestFit="1" customWidth="1"/>
    <col min="511" max="511" width="22.85546875" style="443" customWidth="1"/>
    <col min="512" max="512" width="59.5703125" style="443" bestFit="1" customWidth="1"/>
    <col min="513" max="513" width="57.85546875" style="443" bestFit="1" customWidth="1"/>
    <col min="514" max="514" width="35.42578125" style="443" bestFit="1" customWidth="1"/>
    <col min="515" max="515" width="28.140625" style="443" bestFit="1" customWidth="1"/>
    <col min="516" max="516" width="33.140625" style="443" bestFit="1" customWidth="1"/>
    <col min="517" max="517" width="26" style="443" bestFit="1" customWidth="1"/>
    <col min="518" max="518" width="19.140625" style="443" bestFit="1" customWidth="1"/>
    <col min="519" max="519" width="10.42578125" style="443" customWidth="1"/>
    <col min="520" max="520" width="11.85546875" style="443" customWidth="1"/>
    <col min="521" max="521" width="14.5703125" style="443" customWidth="1"/>
    <col min="522" max="522" width="9" style="443" bestFit="1" customWidth="1"/>
    <col min="523" max="762" width="9.140625" style="443"/>
    <col min="763" max="763" width="4.5703125" style="443" bestFit="1" customWidth="1"/>
    <col min="764" max="764" width="9.5703125" style="443" bestFit="1" customWidth="1"/>
    <col min="765" max="765" width="10" style="443" bestFit="1" customWidth="1"/>
    <col min="766" max="766" width="8.85546875" style="443" bestFit="1" customWidth="1"/>
    <col min="767" max="767" width="22.85546875" style="443" customWidth="1"/>
    <col min="768" max="768" width="59.5703125" style="443" bestFit="1" customWidth="1"/>
    <col min="769" max="769" width="57.85546875" style="443" bestFit="1" customWidth="1"/>
    <col min="770" max="770" width="35.42578125" style="443" bestFit="1" customWidth="1"/>
    <col min="771" max="771" width="28.140625" style="443" bestFit="1" customWidth="1"/>
    <col min="772" max="772" width="33.140625" style="443" bestFit="1" customWidth="1"/>
    <col min="773" max="773" width="26" style="443" bestFit="1" customWidth="1"/>
    <col min="774" max="774" width="19.140625" style="443" bestFit="1" customWidth="1"/>
    <col min="775" max="775" width="10.42578125" style="443" customWidth="1"/>
    <col min="776" max="776" width="11.85546875" style="443" customWidth="1"/>
    <col min="777" max="777" width="14.5703125" style="443" customWidth="1"/>
    <col min="778" max="778" width="9" style="443" bestFit="1" customWidth="1"/>
    <col min="779" max="1018" width="9.140625" style="443"/>
    <col min="1019" max="1019" width="4.5703125" style="443" bestFit="1" customWidth="1"/>
    <col min="1020" max="1020" width="9.5703125" style="443" bestFit="1" customWidth="1"/>
    <col min="1021" max="1021" width="10" style="443" bestFit="1" customWidth="1"/>
    <col min="1022" max="1022" width="8.85546875" style="443" bestFit="1" customWidth="1"/>
    <col min="1023" max="1023" width="22.85546875" style="443" customWidth="1"/>
    <col min="1024" max="1024" width="59.5703125" style="443" bestFit="1" customWidth="1"/>
    <col min="1025" max="1025" width="57.85546875" style="443" bestFit="1" customWidth="1"/>
    <col min="1026" max="1026" width="35.42578125" style="443" bestFit="1" customWidth="1"/>
    <col min="1027" max="1027" width="28.140625" style="443" bestFit="1" customWidth="1"/>
    <col min="1028" max="1028" width="33.140625" style="443" bestFit="1" customWidth="1"/>
    <col min="1029" max="1029" width="26" style="443" bestFit="1" customWidth="1"/>
    <col min="1030" max="1030" width="19.140625" style="443" bestFit="1" customWidth="1"/>
    <col min="1031" max="1031" width="10.42578125" style="443" customWidth="1"/>
    <col min="1032" max="1032" width="11.85546875" style="443" customWidth="1"/>
    <col min="1033" max="1033" width="14.5703125" style="443" customWidth="1"/>
    <col min="1034" max="1034" width="9" style="443" bestFit="1" customWidth="1"/>
    <col min="1035" max="1274" width="9.140625" style="443"/>
    <col min="1275" max="1275" width="4.5703125" style="443" bestFit="1" customWidth="1"/>
    <col min="1276" max="1276" width="9.5703125" style="443" bestFit="1" customWidth="1"/>
    <col min="1277" max="1277" width="10" style="443" bestFit="1" customWidth="1"/>
    <col min="1278" max="1278" width="8.85546875" style="443" bestFit="1" customWidth="1"/>
    <col min="1279" max="1279" width="22.85546875" style="443" customWidth="1"/>
    <col min="1280" max="1280" width="59.5703125" style="443" bestFit="1" customWidth="1"/>
    <col min="1281" max="1281" width="57.85546875" style="443" bestFit="1" customWidth="1"/>
    <col min="1282" max="1282" width="35.42578125" style="443" bestFit="1" customWidth="1"/>
    <col min="1283" max="1283" width="28.140625" style="443" bestFit="1" customWidth="1"/>
    <col min="1284" max="1284" width="33.140625" style="443" bestFit="1" customWidth="1"/>
    <col min="1285" max="1285" width="26" style="443" bestFit="1" customWidth="1"/>
    <col min="1286" max="1286" width="19.140625" style="443" bestFit="1" customWidth="1"/>
    <col min="1287" max="1287" width="10.42578125" style="443" customWidth="1"/>
    <col min="1288" max="1288" width="11.85546875" style="443" customWidth="1"/>
    <col min="1289" max="1289" width="14.5703125" style="443" customWidth="1"/>
    <col min="1290" max="1290" width="9" style="443" bestFit="1" customWidth="1"/>
    <col min="1291" max="1530" width="9.140625" style="443"/>
    <col min="1531" max="1531" width="4.5703125" style="443" bestFit="1" customWidth="1"/>
    <col min="1532" max="1532" width="9.5703125" style="443" bestFit="1" customWidth="1"/>
    <col min="1533" max="1533" width="10" style="443" bestFit="1" customWidth="1"/>
    <col min="1534" max="1534" width="8.85546875" style="443" bestFit="1" customWidth="1"/>
    <col min="1535" max="1535" width="22.85546875" style="443" customWidth="1"/>
    <col min="1536" max="1536" width="59.5703125" style="443" bestFit="1" customWidth="1"/>
    <col min="1537" max="1537" width="57.85546875" style="443" bestFit="1" customWidth="1"/>
    <col min="1538" max="1538" width="35.42578125" style="443" bestFit="1" customWidth="1"/>
    <col min="1539" max="1539" width="28.140625" style="443" bestFit="1" customWidth="1"/>
    <col min="1540" max="1540" width="33.140625" style="443" bestFit="1" customWidth="1"/>
    <col min="1541" max="1541" width="26" style="443" bestFit="1" customWidth="1"/>
    <col min="1542" max="1542" width="19.140625" style="443" bestFit="1" customWidth="1"/>
    <col min="1543" max="1543" width="10.42578125" style="443" customWidth="1"/>
    <col min="1544" max="1544" width="11.85546875" style="443" customWidth="1"/>
    <col min="1545" max="1545" width="14.5703125" style="443" customWidth="1"/>
    <col min="1546" max="1546" width="9" style="443" bestFit="1" customWidth="1"/>
    <col min="1547" max="1786" width="9.140625" style="443"/>
    <col min="1787" max="1787" width="4.5703125" style="443" bestFit="1" customWidth="1"/>
    <col min="1788" max="1788" width="9.5703125" style="443" bestFit="1" customWidth="1"/>
    <col min="1789" max="1789" width="10" style="443" bestFit="1" customWidth="1"/>
    <col min="1790" max="1790" width="8.85546875" style="443" bestFit="1" customWidth="1"/>
    <col min="1791" max="1791" width="22.85546875" style="443" customWidth="1"/>
    <col min="1792" max="1792" width="59.5703125" style="443" bestFit="1" customWidth="1"/>
    <col min="1793" max="1793" width="57.85546875" style="443" bestFit="1" customWidth="1"/>
    <col min="1794" max="1794" width="35.42578125" style="443" bestFit="1" customWidth="1"/>
    <col min="1795" max="1795" width="28.140625" style="443" bestFit="1" customWidth="1"/>
    <col min="1796" max="1796" width="33.140625" style="443" bestFit="1" customWidth="1"/>
    <col min="1797" max="1797" width="26" style="443" bestFit="1" customWidth="1"/>
    <col min="1798" max="1798" width="19.140625" style="443" bestFit="1" customWidth="1"/>
    <col min="1799" max="1799" width="10.42578125" style="443" customWidth="1"/>
    <col min="1800" max="1800" width="11.85546875" style="443" customWidth="1"/>
    <col min="1801" max="1801" width="14.5703125" style="443" customWidth="1"/>
    <col min="1802" max="1802" width="9" style="443" bestFit="1" customWidth="1"/>
    <col min="1803" max="2042" width="9.140625" style="443"/>
    <col min="2043" max="2043" width="4.5703125" style="443" bestFit="1" customWidth="1"/>
    <col min="2044" max="2044" width="9.5703125" style="443" bestFit="1" customWidth="1"/>
    <col min="2045" max="2045" width="10" style="443" bestFit="1" customWidth="1"/>
    <col min="2046" max="2046" width="8.85546875" style="443" bestFit="1" customWidth="1"/>
    <col min="2047" max="2047" width="22.85546875" style="443" customWidth="1"/>
    <col min="2048" max="2048" width="59.5703125" style="443" bestFit="1" customWidth="1"/>
    <col min="2049" max="2049" width="57.85546875" style="443" bestFit="1" customWidth="1"/>
    <col min="2050" max="2050" width="35.42578125" style="443" bestFit="1" customWidth="1"/>
    <col min="2051" max="2051" width="28.140625" style="443" bestFit="1" customWidth="1"/>
    <col min="2052" max="2052" width="33.140625" style="443" bestFit="1" customWidth="1"/>
    <col min="2053" max="2053" width="26" style="443" bestFit="1" customWidth="1"/>
    <col min="2054" max="2054" width="19.140625" style="443" bestFit="1" customWidth="1"/>
    <col min="2055" max="2055" width="10.42578125" style="443" customWidth="1"/>
    <col min="2056" max="2056" width="11.85546875" style="443" customWidth="1"/>
    <col min="2057" max="2057" width="14.5703125" style="443" customWidth="1"/>
    <col min="2058" max="2058" width="9" style="443" bestFit="1" customWidth="1"/>
    <col min="2059" max="2298" width="9.140625" style="443"/>
    <col min="2299" max="2299" width="4.5703125" style="443" bestFit="1" customWidth="1"/>
    <col min="2300" max="2300" width="9.5703125" style="443" bestFit="1" customWidth="1"/>
    <col min="2301" max="2301" width="10" style="443" bestFit="1" customWidth="1"/>
    <col min="2302" max="2302" width="8.85546875" style="443" bestFit="1" customWidth="1"/>
    <col min="2303" max="2303" width="22.85546875" style="443" customWidth="1"/>
    <col min="2304" max="2304" width="59.5703125" style="443" bestFit="1" customWidth="1"/>
    <col min="2305" max="2305" width="57.85546875" style="443" bestFit="1" customWidth="1"/>
    <col min="2306" max="2306" width="35.42578125" style="443" bestFit="1" customWidth="1"/>
    <col min="2307" max="2307" width="28.140625" style="443" bestFit="1" customWidth="1"/>
    <col min="2308" max="2308" width="33.140625" style="443" bestFit="1" customWidth="1"/>
    <col min="2309" max="2309" width="26" style="443" bestFit="1" customWidth="1"/>
    <col min="2310" max="2310" width="19.140625" style="443" bestFit="1" customWidth="1"/>
    <col min="2311" max="2311" width="10.42578125" style="443" customWidth="1"/>
    <col min="2312" max="2312" width="11.85546875" style="443" customWidth="1"/>
    <col min="2313" max="2313" width="14.5703125" style="443" customWidth="1"/>
    <col min="2314" max="2314" width="9" style="443" bestFit="1" customWidth="1"/>
    <col min="2315" max="2554" width="9.140625" style="443"/>
    <col min="2555" max="2555" width="4.5703125" style="443" bestFit="1" customWidth="1"/>
    <col min="2556" max="2556" width="9.5703125" style="443" bestFit="1" customWidth="1"/>
    <col min="2557" max="2557" width="10" style="443" bestFit="1" customWidth="1"/>
    <col min="2558" max="2558" width="8.85546875" style="443" bestFit="1" customWidth="1"/>
    <col min="2559" max="2559" width="22.85546875" style="443" customWidth="1"/>
    <col min="2560" max="2560" width="59.5703125" style="443" bestFit="1" customWidth="1"/>
    <col min="2561" max="2561" width="57.85546875" style="443" bestFit="1" customWidth="1"/>
    <col min="2562" max="2562" width="35.42578125" style="443" bestFit="1" customWidth="1"/>
    <col min="2563" max="2563" width="28.140625" style="443" bestFit="1" customWidth="1"/>
    <col min="2564" max="2564" width="33.140625" style="443" bestFit="1" customWidth="1"/>
    <col min="2565" max="2565" width="26" style="443" bestFit="1" customWidth="1"/>
    <col min="2566" max="2566" width="19.140625" style="443" bestFit="1" customWidth="1"/>
    <col min="2567" max="2567" width="10.42578125" style="443" customWidth="1"/>
    <col min="2568" max="2568" width="11.85546875" style="443" customWidth="1"/>
    <col min="2569" max="2569" width="14.5703125" style="443" customWidth="1"/>
    <col min="2570" max="2570" width="9" style="443" bestFit="1" customWidth="1"/>
    <col min="2571" max="2810" width="9.140625" style="443"/>
    <col min="2811" max="2811" width="4.5703125" style="443" bestFit="1" customWidth="1"/>
    <col min="2812" max="2812" width="9.5703125" style="443" bestFit="1" customWidth="1"/>
    <col min="2813" max="2813" width="10" style="443" bestFit="1" customWidth="1"/>
    <col min="2814" max="2814" width="8.85546875" style="443" bestFit="1" customWidth="1"/>
    <col min="2815" max="2815" width="22.85546875" style="443" customWidth="1"/>
    <col min="2816" max="2816" width="59.5703125" style="443" bestFit="1" customWidth="1"/>
    <col min="2817" max="2817" width="57.85546875" style="443" bestFit="1" customWidth="1"/>
    <col min="2818" max="2818" width="35.42578125" style="443" bestFit="1" customWidth="1"/>
    <col min="2819" max="2819" width="28.140625" style="443" bestFit="1" customWidth="1"/>
    <col min="2820" max="2820" width="33.140625" style="443" bestFit="1" customWidth="1"/>
    <col min="2821" max="2821" width="26" style="443" bestFit="1" customWidth="1"/>
    <col min="2822" max="2822" width="19.140625" style="443" bestFit="1" customWidth="1"/>
    <col min="2823" max="2823" width="10.42578125" style="443" customWidth="1"/>
    <col min="2824" max="2824" width="11.85546875" style="443" customWidth="1"/>
    <col min="2825" max="2825" width="14.5703125" style="443" customWidth="1"/>
    <col min="2826" max="2826" width="9" style="443" bestFit="1" customWidth="1"/>
    <col min="2827" max="3066" width="9.140625" style="443"/>
    <col min="3067" max="3067" width="4.5703125" style="443" bestFit="1" customWidth="1"/>
    <col min="3068" max="3068" width="9.5703125" style="443" bestFit="1" customWidth="1"/>
    <col min="3069" max="3069" width="10" style="443" bestFit="1" customWidth="1"/>
    <col min="3070" max="3070" width="8.85546875" style="443" bestFit="1" customWidth="1"/>
    <col min="3071" max="3071" width="22.85546875" style="443" customWidth="1"/>
    <col min="3072" max="3072" width="59.5703125" style="443" bestFit="1" customWidth="1"/>
    <col min="3073" max="3073" width="57.85546875" style="443" bestFit="1" customWidth="1"/>
    <col min="3074" max="3074" width="35.42578125" style="443" bestFit="1" customWidth="1"/>
    <col min="3075" max="3075" width="28.140625" style="443" bestFit="1" customWidth="1"/>
    <col min="3076" max="3076" width="33.140625" style="443" bestFit="1" customWidth="1"/>
    <col min="3077" max="3077" width="26" style="443" bestFit="1" customWidth="1"/>
    <col min="3078" max="3078" width="19.140625" style="443" bestFit="1" customWidth="1"/>
    <col min="3079" max="3079" width="10.42578125" style="443" customWidth="1"/>
    <col min="3080" max="3080" width="11.85546875" style="443" customWidth="1"/>
    <col min="3081" max="3081" width="14.5703125" style="443" customWidth="1"/>
    <col min="3082" max="3082" width="9" style="443" bestFit="1" customWidth="1"/>
    <col min="3083" max="3322" width="9.140625" style="443"/>
    <col min="3323" max="3323" width="4.5703125" style="443" bestFit="1" customWidth="1"/>
    <col min="3324" max="3324" width="9.5703125" style="443" bestFit="1" customWidth="1"/>
    <col min="3325" max="3325" width="10" style="443" bestFit="1" customWidth="1"/>
    <col min="3326" max="3326" width="8.85546875" style="443" bestFit="1" customWidth="1"/>
    <col min="3327" max="3327" width="22.85546875" style="443" customWidth="1"/>
    <col min="3328" max="3328" width="59.5703125" style="443" bestFit="1" customWidth="1"/>
    <col min="3329" max="3329" width="57.85546875" style="443" bestFit="1" customWidth="1"/>
    <col min="3330" max="3330" width="35.42578125" style="443" bestFit="1" customWidth="1"/>
    <col min="3331" max="3331" width="28.140625" style="443" bestFit="1" customWidth="1"/>
    <col min="3332" max="3332" width="33.140625" style="443" bestFit="1" customWidth="1"/>
    <col min="3333" max="3333" width="26" style="443" bestFit="1" customWidth="1"/>
    <col min="3334" max="3334" width="19.140625" style="443" bestFit="1" customWidth="1"/>
    <col min="3335" max="3335" width="10.42578125" style="443" customWidth="1"/>
    <col min="3336" max="3336" width="11.85546875" style="443" customWidth="1"/>
    <col min="3337" max="3337" width="14.5703125" style="443" customWidth="1"/>
    <col min="3338" max="3338" width="9" style="443" bestFit="1" customWidth="1"/>
    <col min="3339" max="3578" width="9.140625" style="443"/>
    <col min="3579" max="3579" width="4.5703125" style="443" bestFit="1" customWidth="1"/>
    <col min="3580" max="3580" width="9.5703125" style="443" bestFit="1" customWidth="1"/>
    <col min="3581" max="3581" width="10" style="443" bestFit="1" customWidth="1"/>
    <col min="3582" max="3582" width="8.85546875" style="443" bestFit="1" customWidth="1"/>
    <col min="3583" max="3583" width="22.85546875" style="443" customWidth="1"/>
    <col min="3584" max="3584" width="59.5703125" style="443" bestFit="1" customWidth="1"/>
    <col min="3585" max="3585" width="57.85546875" style="443" bestFit="1" customWidth="1"/>
    <col min="3586" max="3586" width="35.42578125" style="443" bestFit="1" customWidth="1"/>
    <col min="3587" max="3587" width="28.140625" style="443" bestFit="1" customWidth="1"/>
    <col min="3588" max="3588" width="33.140625" style="443" bestFit="1" customWidth="1"/>
    <col min="3589" max="3589" width="26" style="443" bestFit="1" customWidth="1"/>
    <col min="3590" max="3590" width="19.140625" style="443" bestFit="1" customWidth="1"/>
    <col min="3591" max="3591" width="10.42578125" style="443" customWidth="1"/>
    <col min="3592" max="3592" width="11.85546875" style="443" customWidth="1"/>
    <col min="3593" max="3593" width="14.5703125" style="443" customWidth="1"/>
    <col min="3594" max="3594" width="9" style="443" bestFit="1" customWidth="1"/>
    <col min="3595" max="3834" width="9.140625" style="443"/>
    <col min="3835" max="3835" width="4.5703125" style="443" bestFit="1" customWidth="1"/>
    <col min="3836" max="3836" width="9.5703125" style="443" bestFit="1" customWidth="1"/>
    <col min="3837" max="3837" width="10" style="443" bestFit="1" customWidth="1"/>
    <col min="3838" max="3838" width="8.85546875" style="443" bestFit="1" customWidth="1"/>
    <col min="3839" max="3839" width="22.85546875" style="443" customWidth="1"/>
    <col min="3840" max="3840" width="59.5703125" style="443" bestFit="1" customWidth="1"/>
    <col min="3841" max="3841" width="57.85546875" style="443" bestFit="1" customWidth="1"/>
    <col min="3842" max="3842" width="35.42578125" style="443" bestFit="1" customWidth="1"/>
    <col min="3843" max="3843" width="28.140625" style="443" bestFit="1" customWidth="1"/>
    <col min="3844" max="3844" width="33.140625" style="443" bestFit="1" customWidth="1"/>
    <col min="3845" max="3845" width="26" style="443" bestFit="1" customWidth="1"/>
    <col min="3846" max="3846" width="19.140625" style="443" bestFit="1" customWidth="1"/>
    <col min="3847" max="3847" width="10.42578125" style="443" customWidth="1"/>
    <col min="3848" max="3848" width="11.85546875" style="443" customWidth="1"/>
    <col min="3849" max="3849" width="14.5703125" style="443" customWidth="1"/>
    <col min="3850" max="3850" width="9" style="443" bestFit="1" customWidth="1"/>
    <col min="3851" max="4090" width="9.140625" style="443"/>
    <col min="4091" max="4091" width="4.5703125" style="443" bestFit="1" customWidth="1"/>
    <col min="4092" max="4092" width="9.5703125" style="443" bestFit="1" customWidth="1"/>
    <col min="4093" max="4093" width="10" style="443" bestFit="1" customWidth="1"/>
    <col min="4094" max="4094" width="8.85546875" style="443" bestFit="1" customWidth="1"/>
    <col min="4095" max="4095" width="22.85546875" style="443" customWidth="1"/>
    <col min="4096" max="4096" width="59.5703125" style="443" bestFit="1" customWidth="1"/>
    <col min="4097" max="4097" width="57.85546875" style="443" bestFit="1" customWidth="1"/>
    <col min="4098" max="4098" width="35.42578125" style="443" bestFit="1" customWidth="1"/>
    <col min="4099" max="4099" width="28.140625" style="443" bestFit="1" customWidth="1"/>
    <col min="4100" max="4100" width="33.140625" style="443" bestFit="1" customWidth="1"/>
    <col min="4101" max="4101" width="26" style="443" bestFit="1" customWidth="1"/>
    <col min="4102" max="4102" width="19.140625" style="443" bestFit="1" customWidth="1"/>
    <col min="4103" max="4103" width="10.42578125" style="443" customWidth="1"/>
    <col min="4104" max="4104" width="11.85546875" style="443" customWidth="1"/>
    <col min="4105" max="4105" width="14.5703125" style="443" customWidth="1"/>
    <col min="4106" max="4106" width="9" style="443" bestFit="1" customWidth="1"/>
    <col min="4107" max="4346" width="9.140625" style="443"/>
    <col min="4347" max="4347" width="4.5703125" style="443" bestFit="1" customWidth="1"/>
    <col min="4348" max="4348" width="9.5703125" style="443" bestFit="1" customWidth="1"/>
    <col min="4349" max="4349" width="10" style="443" bestFit="1" customWidth="1"/>
    <col min="4350" max="4350" width="8.85546875" style="443" bestFit="1" customWidth="1"/>
    <col min="4351" max="4351" width="22.85546875" style="443" customWidth="1"/>
    <col min="4352" max="4352" width="59.5703125" style="443" bestFit="1" customWidth="1"/>
    <col min="4353" max="4353" width="57.85546875" style="443" bestFit="1" customWidth="1"/>
    <col min="4354" max="4354" width="35.42578125" style="443" bestFit="1" customWidth="1"/>
    <col min="4355" max="4355" width="28.140625" style="443" bestFit="1" customWidth="1"/>
    <col min="4356" max="4356" width="33.140625" style="443" bestFit="1" customWidth="1"/>
    <col min="4357" max="4357" width="26" style="443" bestFit="1" customWidth="1"/>
    <col min="4358" max="4358" width="19.140625" style="443" bestFit="1" customWidth="1"/>
    <col min="4359" max="4359" width="10.42578125" style="443" customWidth="1"/>
    <col min="4360" max="4360" width="11.85546875" style="443" customWidth="1"/>
    <col min="4361" max="4361" width="14.5703125" style="443" customWidth="1"/>
    <col min="4362" max="4362" width="9" style="443" bestFit="1" customWidth="1"/>
    <col min="4363" max="4602" width="9.140625" style="443"/>
    <col min="4603" max="4603" width="4.5703125" style="443" bestFit="1" customWidth="1"/>
    <col min="4604" max="4604" width="9.5703125" style="443" bestFit="1" customWidth="1"/>
    <col min="4605" max="4605" width="10" style="443" bestFit="1" customWidth="1"/>
    <col min="4606" max="4606" width="8.85546875" style="443" bestFit="1" customWidth="1"/>
    <col min="4607" max="4607" width="22.85546875" style="443" customWidth="1"/>
    <col min="4608" max="4608" width="59.5703125" style="443" bestFit="1" customWidth="1"/>
    <col min="4609" max="4609" width="57.85546875" style="443" bestFit="1" customWidth="1"/>
    <col min="4610" max="4610" width="35.42578125" style="443" bestFit="1" customWidth="1"/>
    <col min="4611" max="4611" width="28.140625" style="443" bestFit="1" customWidth="1"/>
    <col min="4612" max="4612" width="33.140625" style="443" bestFit="1" customWidth="1"/>
    <col min="4613" max="4613" width="26" style="443" bestFit="1" customWidth="1"/>
    <col min="4614" max="4614" width="19.140625" style="443" bestFit="1" customWidth="1"/>
    <col min="4615" max="4615" width="10.42578125" style="443" customWidth="1"/>
    <col min="4616" max="4616" width="11.85546875" style="443" customWidth="1"/>
    <col min="4617" max="4617" width="14.5703125" style="443" customWidth="1"/>
    <col min="4618" max="4618" width="9" style="443" bestFit="1" customWidth="1"/>
    <col min="4619" max="4858" width="9.140625" style="443"/>
    <col min="4859" max="4859" width="4.5703125" style="443" bestFit="1" customWidth="1"/>
    <col min="4860" max="4860" width="9.5703125" style="443" bestFit="1" customWidth="1"/>
    <col min="4861" max="4861" width="10" style="443" bestFit="1" customWidth="1"/>
    <col min="4862" max="4862" width="8.85546875" style="443" bestFit="1" customWidth="1"/>
    <col min="4863" max="4863" width="22.85546875" style="443" customWidth="1"/>
    <col min="4864" max="4864" width="59.5703125" style="443" bestFit="1" customWidth="1"/>
    <col min="4865" max="4865" width="57.85546875" style="443" bestFit="1" customWidth="1"/>
    <col min="4866" max="4866" width="35.42578125" style="443" bestFit="1" customWidth="1"/>
    <col min="4867" max="4867" width="28.140625" style="443" bestFit="1" customWidth="1"/>
    <col min="4868" max="4868" width="33.140625" style="443" bestFit="1" customWidth="1"/>
    <col min="4869" max="4869" width="26" style="443" bestFit="1" customWidth="1"/>
    <col min="4870" max="4870" width="19.140625" style="443" bestFit="1" customWidth="1"/>
    <col min="4871" max="4871" width="10.42578125" style="443" customWidth="1"/>
    <col min="4872" max="4872" width="11.85546875" style="443" customWidth="1"/>
    <col min="4873" max="4873" width="14.5703125" style="443" customWidth="1"/>
    <col min="4874" max="4874" width="9" style="443" bestFit="1" customWidth="1"/>
    <col min="4875" max="5114" width="9.140625" style="443"/>
    <col min="5115" max="5115" width="4.5703125" style="443" bestFit="1" customWidth="1"/>
    <col min="5116" max="5116" width="9.5703125" style="443" bestFit="1" customWidth="1"/>
    <col min="5117" max="5117" width="10" style="443" bestFit="1" customWidth="1"/>
    <col min="5118" max="5118" width="8.85546875" style="443" bestFit="1" customWidth="1"/>
    <col min="5119" max="5119" width="22.85546875" style="443" customWidth="1"/>
    <col min="5120" max="5120" width="59.5703125" style="443" bestFit="1" customWidth="1"/>
    <col min="5121" max="5121" width="57.85546875" style="443" bestFit="1" customWidth="1"/>
    <col min="5122" max="5122" width="35.42578125" style="443" bestFit="1" customWidth="1"/>
    <col min="5123" max="5123" width="28.140625" style="443" bestFit="1" customWidth="1"/>
    <col min="5124" max="5124" width="33.140625" style="443" bestFit="1" customWidth="1"/>
    <col min="5125" max="5125" width="26" style="443" bestFit="1" customWidth="1"/>
    <col min="5126" max="5126" width="19.140625" style="443" bestFit="1" customWidth="1"/>
    <col min="5127" max="5127" width="10.42578125" style="443" customWidth="1"/>
    <col min="5128" max="5128" width="11.85546875" style="443" customWidth="1"/>
    <col min="5129" max="5129" width="14.5703125" style="443" customWidth="1"/>
    <col min="5130" max="5130" width="9" style="443" bestFit="1" customWidth="1"/>
    <col min="5131" max="5370" width="9.140625" style="443"/>
    <col min="5371" max="5371" width="4.5703125" style="443" bestFit="1" customWidth="1"/>
    <col min="5372" max="5372" width="9.5703125" style="443" bestFit="1" customWidth="1"/>
    <col min="5373" max="5373" width="10" style="443" bestFit="1" customWidth="1"/>
    <col min="5374" max="5374" width="8.85546875" style="443" bestFit="1" customWidth="1"/>
    <col min="5375" max="5375" width="22.85546875" style="443" customWidth="1"/>
    <col min="5376" max="5376" width="59.5703125" style="443" bestFit="1" customWidth="1"/>
    <col min="5377" max="5377" width="57.85546875" style="443" bestFit="1" customWidth="1"/>
    <col min="5378" max="5378" width="35.42578125" style="443" bestFit="1" customWidth="1"/>
    <col min="5379" max="5379" width="28.140625" style="443" bestFit="1" customWidth="1"/>
    <col min="5380" max="5380" width="33.140625" style="443" bestFit="1" customWidth="1"/>
    <col min="5381" max="5381" width="26" style="443" bestFit="1" customWidth="1"/>
    <col min="5382" max="5382" width="19.140625" style="443" bestFit="1" customWidth="1"/>
    <col min="5383" max="5383" width="10.42578125" style="443" customWidth="1"/>
    <col min="5384" max="5384" width="11.85546875" style="443" customWidth="1"/>
    <col min="5385" max="5385" width="14.5703125" style="443" customWidth="1"/>
    <col min="5386" max="5386" width="9" style="443" bestFit="1" customWidth="1"/>
    <col min="5387" max="5626" width="9.140625" style="443"/>
    <col min="5627" max="5627" width="4.5703125" style="443" bestFit="1" customWidth="1"/>
    <col min="5628" max="5628" width="9.5703125" style="443" bestFit="1" customWidth="1"/>
    <col min="5629" max="5629" width="10" style="443" bestFit="1" customWidth="1"/>
    <col min="5630" max="5630" width="8.85546875" style="443" bestFit="1" customWidth="1"/>
    <col min="5631" max="5631" width="22.85546875" style="443" customWidth="1"/>
    <col min="5632" max="5632" width="59.5703125" style="443" bestFit="1" customWidth="1"/>
    <col min="5633" max="5633" width="57.85546875" style="443" bestFit="1" customWidth="1"/>
    <col min="5634" max="5634" width="35.42578125" style="443" bestFit="1" customWidth="1"/>
    <col min="5635" max="5635" width="28.140625" style="443" bestFit="1" customWidth="1"/>
    <col min="5636" max="5636" width="33.140625" style="443" bestFit="1" customWidth="1"/>
    <col min="5637" max="5637" width="26" style="443" bestFit="1" customWidth="1"/>
    <col min="5638" max="5638" width="19.140625" style="443" bestFit="1" customWidth="1"/>
    <col min="5639" max="5639" width="10.42578125" style="443" customWidth="1"/>
    <col min="5640" max="5640" width="11.85546875" style="443" customWidth="1"/>
    <col min="5641" max="5641" width="14.5703125" style="443" customWidth="1"/>
    <col min="5642" max="5642" width="9" style="443" bestFit="1" customWidth="1"/>
    <col min="5643" max="5882" width="9.140625" style="443"/>
    <col min="5883" max="5883" width="4.5703125" style="443" bestFit="1" customWidth="1"/>
    <col min="5884" max="5884" width="9.5703125" style="443" bestFit="1" customWidth="1"/>
    <col min="5885" max="5885" width="10" style="443" bestFit="1" customWidth="1"/>
    <col min="5886" max="5886" width="8.85546875" style="443" bestFit="1" customWidth="1"/>
    <col min="5887" max="5887" width="22.85546875" style="443" customWidth="1"/>
    <col min="5888" max="5888" width="59.5703125" style="443" bestFit="1" customWidth="1"/>
    <col min="5889" max="5889" width="57.85546875" style="443" bestFit="1" customWidth="1"/>
    <col min="5890" max="5890" width="35.42578125" style="443" bestFit="1" customWidth="1"/>
    <col min="5891" max="5891" width="28.140625" style="443" bestFit="1" customWidth="1"/>
    <col min="5892" max="5892" width="33.140625" style="443" bestFit="1" customWidth="1"/>
    <col min="5893" max="5893" width="26" style="443" bestFit="1" customWidth="1"/>
    <col min="5894" max="5894" width="19.140625" style="443" bestFit="1" customWidth="1"/>
    <col min="5895" max="5895" width="10.42578125" style="443" customWidth="1"/>
    <col min="5896" max="5896" width="11.85546875" style="443" customWidth="1"/>
    <col min="5897" max="5897" width="14.5703125" style="443" customWidth="1"/>
    <col min="5898" max="5898" width="9" style="443" bestFit="1" customWidth="1"/>
    <col min="5899" max="6138" width="9.140625" style="443"/>
    <col min="6139" max="6139" width="4.5703125" style="443" bestFit="1" customWidth="1"/>
    <col min="6140" max="6140" width="9.5703125" style="443" bestFit="1" customWidth="1"/>
    <col min="6141" max="6141" width="10" style="443" bestFit="1" customWidth="1"/>
    <col min="6142" max="6142" width="8.85546875" style="443" bestFit="1" customWidth="1"/>
    <col min="6143" max="6143" width="22.85546875" style="443" customWidth="1"/>
    <col min="6144" max="6144" width="59.5703125" style="443" bestFit="1" customWidth="1"/>
    <col min="6145" max="6145" width="57.85546875" style="443" bestFit="1" customWidth="1"/>
    <col min="6146" max="6146" width="35.42578125" style="443" bestFit="1" customWidth="1"/>
    <col min="6147" max="6147" width="28.140625" style="443" bestFit="1" customWidth="1"/>
    <col min="6148" max="6148" width="33.140625" style="443" bestFit="1" customWidth="1"/>
    <col min="6149" max="6149" width="26" style="443" bestFit="1" customWidth="1"/>
    <col min="6150" max="6150" width="19.140625" style="443" bestFit="1" customWidth="1"/>
    <col min="6151" max="6151" width="10.42578125" style="443" customWidth="1"/>
    <col min="6152" max="6152" width="11.85546875" style="443" customWidth="1"/>
    <col min="6153" max="6153" width="14.5703125" style="443" customWidth="1"/>
    <col min="6154" max="6154" width="9" style="443" bestFit="1" customWidth="1"/>
    <col min="6155" max="6394" width="9.140625" style="443"/>
    <col min="6395" max="6395" width="4.5703125" style="443" bestFit="1" customWidth="1"/>
    <col min="6396" max="6396" width="9.5703125" style="443" bestFit="1" customWidth="1"/>
    <col min="6397" max="6397" width="10" style="443" bestFit="1" customWidth="1"/>
    <col min="6398" max="6398" width="8.85546875" style="443" bestFit="1" customWidth="1"/>
    <col min="6399" max="6399" width="22.85546875" style="443" customWidth="1"/>
    <col min="6400" max="6400" width="59.5703125" style="443" bestFit="1" customWidth="1"/>
    <col min="6401" max="6401" width="57.85546875" style="443" bestFit="1" customWidth="1"/>
    <col min="6402" max="6402" width="35.42578125" style="443" bestFit="1" customWidth="1"/>
    <col min="6403" max="6403" width="28.140625" style="443" bestFit="1" customWidth="1"/>
    <col min="6404" max="6404" width="33.140625" style="443" bestFit="1" customWidth="1"/>
    <col min="6405" max="6405" width="26" style="443" bestFit="1" customWidth="1"/>
    <col min="6406" max="6406" width="19.140625" style="443" bestFit="1" customWidth="1"/>
    <col min="6407" max="6407" width="10.42578125" style="443" customWidth="1"/>
    <col min="6408" max="6408" width="11.85546875" style="443" customWidth="1"/>
    <col min="6409" max="6409" width="14.5703125" style="443" customWidth="1"/>
    <col min="6410" max="6410" width="9" style="443" bestFit="1" customWidth="1"/>
    <col min="6411" max="6650" width="9.140625" style="443"/>
    <col min="6651" max="6651" width="4.5703125" style="443" bestFit="1" customWidth="1"/>
    <col min="6652" max="6652" width="9.5703125" style="443" bestFit="1" customWidth="1"/>
    <col min="6653" max="6653" width="10" style="443" bestFit="1" customWidth="1"/>
    <col min="6654" max="6654" width="8.85546875" style="443" bestFit="1" customWidth="1"/>
    <col min="6655" max="6655" width="22.85546875" style="443" customWidth="1"/>
    <col min="6656" max="6656" width="59.5703125" style="443" bestFit="1" customWidth="1"/>
    <col min="6657" max="6657" width="57.85546875" style="443" bestFit="1" customWidth="1"/>
    <col min="6658" max="6658" width="35.42578125" style="443" bestFit="1" customWidth="1"/>
    <col min="6659" max="6659" width="28.140625" style="443" bestFit="1" customWidth="1"/>
    <col min="6660" max="6660" width="33.140625" style="443" bestFit="1" customWidth="1"/>
    <col min="6661" max="6661" width="26" style="443" bestFit="1" customWidth="1"/>
    <col min="6662" max="6662" width="19.140625" style="443" bestFit="1" customWidth="1"/>
    <col min="6663" max="6663" width="10.42578125" style="443" customWidth="1"/>
    <col min="6664" max="6664" width="11.85546875" style="443" customWidth="1"/>
    <col min="6665" max="6665" width="14.5703125" style="443" customWidth="1"/>
    <col min="6666" max="6666" width="9" style="443" bestFit="1" customWidth="1"/>
    <col min="6667" max="6906" width="9.140625" style="443"/>
    <col min="6907" max="6907" width="4.5703125" style="443" bestFit="1" customWidth="1"/>
    <col min="6908" max="6908" width="9.5703125" style="443" bestFit="1" customWidth="1"/>
    <col min="6909" max="6909" width="10" style="443" bestFit="1" customWidth="1"/>
    <col min="6910" max="6910" width="8.85546875" style="443" bestFit="1" customWidth="1"/>
    <col min="6911" max="6911" width="22.85546875" style="443" customWidth="1"/>
    <col min="6912" max="6912" width="59.5703125" style="443" bestFit="1" customWidth="1"/>
    <col min="6913" max="6913" width="57.85546875" style="443" bestFit="1" customWidth="1"/>
    <col min="6914" max="6914" width="35.42578125" style="443" bestFit="1" customWidth="1"/>
    <col min="6915" max="6915" width="28.140625" style="443" bestFit="1" customWidth="1"/>
    <col min="6916" max="6916" width="33.140625" style="443" bestFit="1" customWidth="1"/>
    <col min="6917" max="6917" width="26" style="443" bestFit="1" customWidth="1"/>
    <col min="6918" max="6918" width="19.140625" style="443" bestFit="1" customWidth="1"/>
    <col min="6919" max="6919" width="10.42578125" style="443" customWidth="1"/>
    <col min="6920" max="6920" width="11.85546875" style="443" customWidth="1"/>
    <col min="6921" max="6921" width="14.5703125" style="443" customWidth="1"/>
    <col min="6922" max="6922" width="9" style="443" bestFit="1" customWidth="1"/>
    <col min="6923" max="7162" width="9.140625" style="443"/>
    <col min="7163" max="7163" width="4.5703125" style="443" bestFit="1" customWidth="1"/>
    <col min="7164" max="7164" width="9.5703125" style="443" bestFit="1" customWidth="1"/>
    <col min="7165" max="7165" width="10" style="443" bestFit="1" customWidth="1"/>
    <col min="7166" max="7166" width="8.85546875" style="443" bestFit="1" customWidth="1"/>
    <col min="7167" max="7167" width="22.85546875" style="443" customWidth="1"/>
    <col min="7168" max="7168" width="59.5703125" style="443" bestFit="1" customWidth="1"/>
    <col min="7169" max="7169" width="57.85546875" style="443" bestFit="1" customWidth="1"/>
    <col min="7170" max="7170" width="35.42578125" style="443" bestFit="1" customWidth="1"/>
    <col min="7171" max="7171" width="28.140625" style="443" bestFit="1" customWidth="1"/>
    <col min="7172" max="7172" width="33.140625" style="443" bestFit="1" customWidth="1"/>
    <col min="7173" max="7173" width="26" style="443" bestFit="1" customWidth="1"/>
    <col min="7174" max="7174" width="19.140625" style="443" bestFit="1" customWidth="1"/>
    <col min="7175" max="7175" width="10.42578125" style="443" customWidth="1"/>
    <col min="7176" max="7176" width="11.85546875" style="443" customWidth="1"/>
    <col min="7177" max="7177" width="14.5703125" style="443" customWidth="1"/>
    <col min="7178" max="7178" width="9" style="443" bestFit="1" customWidth="1"/>
    <col min="7179" max="7418" width="9.140625" style="443"/>
    <col min="7419" max="7419" width="4.5703125" style="443" bestFit="1" customWidth="1"/>
    <col min="7420" max="7420" width="9.5703125" style="443" bestFit="1" customWidth="1"/>
    <col min="7421" max="7421" width="10" style="443" bestFit="1" customWidth="1"/>
    <col min="7422" max="7422" width="8.85546875" style="443" bestFit="1" customWidth="1"/>
    <col min="7423" max="7423" width="22.85546875" style="443" customWidth="1"/>
    <col min="7424" max="7424" width="59.5703125" style="443" bestFit="1" customWidth="1"/>
    <col min="7425" max="7425" width="57.85546875" style="443" bestFit="1" customWidth="1"/>
    <col min="7426" max="7426" width="35.42578125" style="443" bestFit="1" customWidth="1"/>
    <col min="7427" max="7427" width="28.140625" style="443" bestFit="1" customWidth="1"/>
    <col min="7428" max="7428" width="33.140625" style="443" bestFit="1" customWidth="1"/>
    <col min="7429" max="7429" width="26" style="443" bestFit="1" customWidth="1"/>
    <col min="7430" max="7430" width="19.140625" style="443" bestFit="1" customWidth="1"/>
    <col min="7431" max="7431" width="10.42578125" style="443" customWidth="1"/>
    <col min="7432" max="7432" width="11.85546875" style="443" customWidth="1"/>
    <col min="7433" max="7433" width="14.5703125" style="443" customWidth="1"/>
    <col min="7434" max="7434" width="9" style="443" bestFit="1" customWidth="1"/>
    <col min="7435" max="7674" width="9.140625" style="443"/>
    <col min="7675" max="7675" width="4.5703125" style="443" bestFit="1" customWidth="1"/>
    <col min="7676" max="7676" width="9.5703125" style="443" bestFit="1" customWidth="1"/>
    <col min="7677" max="7677" width="10" style="443" bestFit="1" customWidth="1"/>
    <col min="7678" max="7678" width="8.85546875" style="443" bestFit="1" customWidth="1"/>
    <col min="7679" max="7679" width="22.85546875" style="443" customWidth="1"/>
    <col min="7680" max="7680" width="59.5703125" style="443" bestFit="1" customWidth="1"/>
    <col min="7681" max="7681" width="57.85546875" style="443" bestFit="1" customWidth="1"/>
    <col min="7682" max="7682" width="35.42578125" style="443" bestFit="1" customWidth="1"/>
    <col min="7683" max="7683" width="28.140625" style="443" bestFit="1" customWidth="1"/>
    <col min="7684" max="7684" width="33.140625" style="443" bestFit="1" customWidth="1"/>
    <col min="7685" max="7685" width="26" style="443" bestFit="1" customWidth="1"/>
    <col min="7686" max="7686" width="19.140625" style="443" bestFit="1" customWidth="1"/>
    <col min="7687" max="7687" width="10.42578125" style="443" customWidth="1"/>
    <col min="7688" max="7688" width="11.85546875" style="443" customWidth="1"/>
    <col min="7689" max="7689" width="14.5703125" style="443" customWidth="1"/>
    <col min="7690" max="7690" width="9" style="443" bestFit="1" customWidth="1"/>
    <col min="7691" max="7930" width="9.140625" style="443"/>
    <col min="7931" max="7931" width="4.5703125" style="443" bestFit="1" customWidth="1"/>
    <col min="7932" max="7932" width="9.5703125" style="443" bestFit="1" customWidth="1"/>
    <col min="7933" max="7933" width="10" style="443" bestFit="1" customWidth="1"/>
    <col min="7934" max="7934" width="8.85546875" style="443" bestFit="1" customWidth="1"/>
    <col min="7935" max="7935" width="22.85546875" style="443" customWidth="1"/>
    <col min="7936" max="7936" width="59.5703125" style="443" bestFit="1" customWidth="1"/>
    <col min="7937" max="7937" width="57.85546875" style="443" bestFit="1" customWidth="1"/>
    <col min="7938" max="7938" width="35.42578125" style="443" bestFit="1" customWidth="1"/>
    <col min="7939" max="7939" width="28.140625" style="443" bestFit="1" customWidth="1"/>
    <col min="7940" max="7940" width="33.140625" style="443" bestFit="1" customWidth="1"/>
    <col min="7941" max="7941" width="26" style="443" bestFit="1" customWidth="1"/>
    <col min="7942" max="7942" width="19.140625" style="443" bestFit="1" customWidth="1"/>
    <col min="7943" max="7943" width="10.42578125" style="443" customWidth="1"/>
    <col min="7944" max="7944" width="11.85546875" style="443" customWidth="1"/>
    <col min="7945" max="7945" width="14.5703125" style="443" customWidth="1"/>
    <col min="7946" max="7946" width="9" style="443" bestFit="1" customWidth="1"/>
    <col min="7947" max="8186" width="9.140625" style="443"/>
    <col min="8187" max="8187" width="4.5703125" style="443" bestFit="1" customWidth="1"/>
    <col min="8188" max="8188" width="9.5703125" style="443" bestFit="1" customWidth="1"/>
    <col min="8189" max="8189" width="10" style="443" bestFit="1" customWidth="1"/>
    <col min="8190" max="8190" width="8.85546875" style="443" bestFit="1" customWidth="1"/>
    <col min="8191" max="8191" width="22.85546875" style="443" customWidth="1"/>
    <col min="8192" max="8192" width="59.5703125" style="443" bestFit="1" customWidth="1"/>
    <col min="8193" max="8193" width="57.85546875" style="443" bestFit="1" customWidth="1"/>
    <col min="8194" max="8194" width="35.42578125" style="443" bestFit="1" customWidth="1"/>
    <col min="8195" max="8195" width="28.140625" style="443" bestFit="1" customWidth="1"/>
    <col min="8196" max="8196" width="33.140625" style="443" bestFit="1" customWidth="1"/>
    <col min="8197" max="8197" width="26" style="443" bestFit="1" customWidth="1"/>
    <col min="8198" max="8198" width="19.140625" style="443" bestFit="1" customWidth="1"/>
    <col min="8199" max="8199" width="10.42578125" style="443" customWidth="1"/>
    <col min="8200" max="8200" width="11.85546875" style="443" customWidth="1"/>
    <col min="8201" max="8201" width="14.5703125" style="443" customWidth="1"/>
    <col min="8202" max="8202" width="9" style="443" bestFit="1" customWidth="1"/>
    <col min="8203" max="8442" width="9.140625" style="443"/>
    <col min="8443" max="8443" width="4.5703125" style="443" bestFit="1" customWidth="1"/>
    <col min="8444" max="8444" width="9.5703125" style="443" bestFit="1" customWidth="1"/>
    <col min="8445" max="8445" width="10" style="443" bestFit="1" customWidth="1"/>
    <col min="8446" max="8446" width="8.85546875" style="443" bestFit="1" customWidth="1"/>
    <col min="8447" max="8447" width="22.85546875" style="443" customWidth="1"/>
    <col min="8448" max="8448" width="59.5703125" style="443" bestFit="1" customWidth="1"/>
    <col min="8449" max="8449" width="57.85546875" style="443" bestFit="1" customWidth="1"/>
    <col min="8450" max="8450" width="35.42578125" style="443" bestFit="1" customWidth="1"/>
    <col min="8451" max="8451" width="28.140625" style="443" bestFit="1" customWidth="1"/>
    <col min="8452" max="8452" width="33.140625" style="443" bestFit="1" customWidth="1"/>
    <col min="8453" max="8453" width="26" style="443" bestFit="1" customWidth="1"/>
    <col min="8454" max="8454" width="19.140625" style="443" bestFit="1" customWidth="1"/>
    <col min="8455" max="8455" width="10.42578125" style="443" customWidth="1"/>
    <col min="8456" max="8456" width="11.85546875" style="443" customWidth="1"/>
    <col min="8457" max="8457" width="14.5703125" style="443" customWidth="1"/>
    <col min="8458" max="8458" width="9" style="443" bestFit="1" customWidth="1"/>
    <col min="8459" max="8698" width="9.140625" style="443"/>
    <col min="8699" max="8699" width="4.5703125" style="443" bestFit="1" customWidth="1"/>
    <col min="8700" max="8700" width="9.5703125" style="443" bestFit="1" customWidth="1"/>
    <col min="8701" max="8701" width="10" style="443" bestFit="1" customWidth="1"/>
    <col min="8702" max="8702" width="8.85546875" style="443" bestFit="1" customWidth="1"/>
    <col min="8703" max="8703" width="22.85546875" style="443" customWidth="1"/>
    <col min="8704" max="8704" width="59.5703125" style="443" bestFit="1" customWidth="1"/>
    <col min="8705" max="8705" width="57.85546875" style="443" bestFit="1" customWidth="1"/>
    <col min="8706" max="8706" width="35.42578125" style="443" bestFit="1" customWidth="1"/>
    <col min="8707" max="8707" width="28.140625" style="443" bestFit="1" customWidth="1"/>
    <col min="8708" max="8708" width="33.140625" style="443" bestFit="1" customWidth="1"/>
    <col min="8709" max="8709" width="26" style="443" bestFit="1" customWidth="1"/>
    <col min="8710" max="8710" width="19.140625" style="443" bestFit="1" customWidth="1"/>
    <col min="8711" max="8711" width="10.42578125" style="443" customWidth="1"/>
    <col min="8712" max="8712" width="11.85546875" style="443" customWidth="1"/>
    <col min="8713" max="8713" width="14.5703125" style="443" customWidth="1"/>
    <col min="8714" max="8714" width="9" style="443" bestFit="1" customWidth="1"/>
    <col min="8715" max="8954" width="9.140625" style="443"/>
    <col min="8955" max="8955" width="4.5703125" style="443" bestFit="1" customWidth="1"/>
    <col min="8956" max="8956" width="9.5703125" style="443" bestFit="1" customWidth="1"/>
    <col min="8957" max="8957" width="10" style="443" bestFit="1" customWidth="1"/>
    <col min="8958" max="8958" width="8.85546875" style="443" bestFit="1" customWidth="1"/>
    <col min="8959" max="8959" width="22.85546875" style="443" customWidth="1"/>
    <col min="8960" max="8960" width="59.5703125" style="443" bestFit="1" customWidth="1"/>
    <col min="8961" max="8961" width="57.85546875" style="443" bestFit="1" customWidth="1"/>
    <col min="8962" max="8962" width="35.42578125" style="443" bestFit="1" customWidth="1"/>
    <col min="8963" max="8963" width="28.140625" style="443" bestFit="1" customWidth="1"/>
    <col min="8964" max="8964" width="33.140625" style="443" bestFit="1" customWidth="1"/>
    <col min="8965" max="8965" width="26" style="443" bestFit="1" customWidth="1"/>
    <col min="8966" max="8966" width="19.140625" style="443" bestFit="1" customWidth="1"/>
    <col min="8967" max="8967" width="10.42578125" style="443" customWidth="1"/>
    <col min="8968" max="8968" width="11.85546875" style="443" customWidth="1"/>
    <col min="8969" max="8969" width="14.5703125" style="443" customWidth="1"/>
    <col min="8970" max="8970" width="9" style="443" bestFit="1" customWidth="1"/>
    <col min="8971" max="9210" width="9.140625" style="443"/>
    <col min="9211" max="9211" width="4.5703125" style="443" bestFit="1" customWidth="1"/>
    <col min="9212" max="9212" width="9.5703125" style="443" bestFit="1" customWidth="1"/>
    <col min="9213" max="9213" width="10" style="443" bestFit="1" customWidth="1"/>
    <col min="9214" max="9214" width="8.85546875" style="443" bestFit="1" customWidth="1"/>
    <col min="9215" max="9215" width="22.85546875" style="443" customWidth="1"/>
    <col min="9216" max="9216" width="59.5703125" style="443" bestFit="1" customWidth="1"/>
    <col min="9217" max="9217" width="57.85546875" style="443" bestFit="1" customWidth="1"/>
    <col min="9218" max="9218" width="35.42578125" style="443" bestFit="1" customWidth="1"/>
    <col min="9219" max="9219" width="28.140625" style="443" bestFit="1" customWidth="1"/>
    <col min="9220" max="9220" width="33.140625" style="443" bestFit="1" customWidth="1"/>
    <col min="9221" max="9221" width="26" style="443" bestFit="1" customWidth="1"/>
    <col min="9222" max="9222" width="19.140625" style="443" bestFit="1" customWidth="1"/>
    <col min="9223" max="9223" width="10.42578125" style="443" customWidth="1"/>
    <col min="9224" max="9224" width="11.85546875" style="443" customWidth="1"/>
    <col min="9225" max="9225" width="14.5703125" style="443" customWidth="1"/>
    <col min="9226" max="9226" width="9" style="443" bestFit="1" customWidth="1"/>
    <col min="9227" max="9466" width="9.140625" style="443"/>
    <col min="9467" max="9467" width="4.5703125" style="443" bestFit="1" customWidth="1"/>
    <col min="9468" max="9468" width="9.5703125" style="443" bestFit="1" customWidth="1"/>
    <col min="9469" max="9469" width="10" style="443" bestFit="1" customWidth="1"/>
    <col min="9470" max="9470" width="8.85546875" style="443" bestFit="1" customWidth="1"/>
    <col min="9471" max="9471" width="22.85546875" style="443" customWidth="1"/>
    <col min="9472" max="9472" width="59.5703125" style="443" bestFit="1" customWidth="1"/>
    <col min="9473" max="9473" width="57.85546875" style="443" bestFit="1" customWidth="1"/>
    <col min="9474" max="9474" width="35.42578125" style="443" bestFit="1" customWidth="1"/>
    <col min="9475" max="9475" width="28.140625" style="443" bestFit="1" customWidth="1"/>
    <col min="9476" max="9476" width="33.140625" style="443" bestFit="1" customWidth="1"/>
    <col min="9477" max="9477" width="26" style="443" bestFit="1" customWidth="1"/>
    <col min="9478" max="9478" width="19.140625" style="443" bestFit="1" customWidth="1"/>
    <col min="9479" max="9479" width="10.42578125" style="443" customWidth="1"/>
    <col min="9480" max="9480" width="11.85546875" style="443" customWidth="1"/>
    <col min="9481" max="9481" width="14.5703125" style="443" customWidth="1"/>
    <col min="9482" max="9482" width="9" style="443" bestFit="1" customWidth="1"/>
    <col min="9483" max="9722" width="9.140625" style="443"/>
    <col min="9723" max="9723" width="4.5703125" style="443" bestFit="1" customWidth="1"/>
    <col min="9724" max="9724" width="9.5703125" style="443" bestFit="1" customWidth="1"/>
    <col min="9725" max="9725" width="10" style="443" bestFit="1" customWidth="1"/>
    <col min="9726" max="9726" width="8.85546875" style="443" bestFit="1" customWidth="1"/>
    <col min="9727" max="9727" width="22.85546875" style="443" customWidth="1"/>
    <col min="9728" max="9728" width="59.5703125" style="443" bestFit="1" customWidth="1"/>
    <col min="9729" max="9729" width="57.85546875" style="443" bestFit="1" customWidth="1"/>
    <col min="9730" max="9730" width="35.42578125" style="443" bestFit="1" customWidth="1"/>
    <col min="9731" max="9731" width="28.140625" style="443" bestFit="1" customWidth="1"/>
    <col min="9732" max="9732" width="33.140625" style="443" bestFit="1" customWidth="1"/>
    <col min="9733" max="9733" width="26" style="443" bestFit="1" customWidth="1"/>
    <col min="9734" max="9734" width="19.140625" style="443" bestFit="1" customWidth="1"/>
    <col min="9735" max="9735" width="10.42578125" style="443" customWidth="1"/>
    <col min="9736" max="9736" width="11.85546875" style="443" customWidth="1"/>
    <col min="9737" max="9737" width="14.5703125" style="443" customWidth="1"/>
    <col min="9738" max="9738" width="9" style="443" bestFit="1" customWidth="1"/>
    <col min="9739" max="9978" width="9.140625" style="443"/>
    <col min="9979" max="9979" width="4.5703125" style="443" bestFit="1" customWidth="1"/>
    <col min="9980" max="9980" width="9.5703125" style="443" bestFit="1" customWidth="1"/>
    <col min="9981" max="9981" width="10" style="443" bestFit="1" customWidth="1"/>
    <col min="9982" max="9982" width="8.85546875" style="443" bestFit="1" customWidth="1"/>
    <col min="9983" max="9983" width="22.85546875" style="443" customWidth="1"/>
    <col min="9984" max="9984" width="59.5703125" style="443" bestFit="1" customWidth="1"/>
    <col min="9985" max="9985" width="57.85546875" style="443" bestFit="1" customWidth="1"/>
    <col min="9986" max="9986" width="35.42578125" style="443" bestFit="1" customWidth="1"/>
    <col min="9987" max="9987" width="28.140625" style="443" bestFit="1" customWidth="1"/>
    <col min="9988" max="9988" width="33.140625" style="443" bestFit="1" customWidth="1"/>
    <col min="9989" max="9989" width="26" style="443" bestFit="1" customWidth="1"/>
    <col min="9990" max="9990" width="19.140625" style="443" bestFit="1" customWidth="1"/>
    <col min="9991" max="9991" width="10.42578125" style="443" customWidth="1"/>
    <col min="9992" max="9992" width="11.85546875" style="443" customWidth="1"/>
    <col min="9993" max="9993" width="14.5703125" style="443" customWidth="1"/>
    <col min="9994" max="9994" width="9" style="443" bestFit="1" customWidth="1"/>
    <col min="9995" max="10234" width="9.140625" style="443"/>
    <col min="10235" max="10235" width="4.5703125" style="443" bestFit="1" customWidth="1"/>
    <col min="10236" max="10236" width="9.5703125" style="443" bestFit="1" customWidth="1"/>
    <col min="10237" max="10237" width="10" style="443" bestFit="1" customWidth="1"/>
    <col min="10238" max="10238" width="8.85546875" style="443" bestFit="1" customWidth="1"/>
    <col min="10239" max="10239" width="22.85546875" style="443" customWidth="1"/>
    <col min="10240" max="10240" width="59.5703125" style="443" bestFit="1" customWidth="1"/>
    <col min="10241" max="10241" width="57.85546875" style="443" bestFit="1" customWidth="1"/>
    <col min="10242" max="10242" width="35.42578125" style="443" bestFit="1" customWidth="1"/>
    <col min="10243" max="10243" width="28.140625" style="443" bestFit="1" customWidth="1"/>
    <col min="10244" max="10244" width="33.140625" style="443" bestFit="1" customWidth="1"/>
    <col min="10245" max="10245" width="26" style="443" bestFit="1" customWidth="1"/>
    <col min="10246" max="10246" width="19.140625" style="443" bestFit="1" customWidth="1"/>
    <col min="10247" max="10247" width="10.42578125" style="443" customWidth="1"/>
    <col min="10248" max="10248" width="11.85546875" style="443" customWidth="1"/>
    <col min="10249" max="10249" width="14.5703125" style="443" customWidth="1"/>
    <col min="10250" max="10250" width="9" style="443" bestFit="1" customWidth="1"/>
    <col min="10251" max="10490" width="9.140625" style="443"/>
    <col min="10491" max="10491" width="4.5703125" style="443" bestFit="1" customWidth="1"/>
    <col min="10492" max="10492" width="9.5703125" style="443" bestFit="1" customWidth="1"/>
    <col min="10493" max="10493" width="10" style="443" bestFit="1" customWidth="1"/>
    <col min="10494" max="10494" width="8.85546875" style="443" bestFit="1" customWidth="1"/>
    <col min="10495" max="10495" width="22.85546875" style="443" customWidth="1"/>
    <col min="10496" max="10496" width="59.5703125" style="443" bestFit="1" customWidth="1"/>
    <col min="10497" max="10497" width="57.85546875" style="443" bestFit="1" customWidth="1"/>
    <col min="10498" max="10498" width="35.42578125" style="443" bestFit="1" customWidth="1"/>
    <col min="10499" max="10499" width="28.140625" style="443" bestFit="1" customWidth="1"/>
    <col min="10500" max="10500" width="33.140625" style="443" bestFit="1" customWidth="1"/>
    <col min="10501" max="10501" width="26" style="443" bestFit="1" customWidth="1"/>
    <col min="10502" max="10502" width="19.140625" style="443" bestFit="1" customWidth="1"/>
    <col min="10503" max="10503" width="10.42578125" style="443" customWidth="1"/>
    <col min="10504" max="10504" width="11.85546875" style="443" customWidth="1"/>
    <col min="10505" max="10505" width="14.5703125" style="443" customWidth="1"/>
    <col min="10506" max="10506" width="9" style="443" bestFit="1" customWidth="1"/>
    <col min="10507" max="10746" width="9.140625" style="443"/>
    <col min="10747" max="10747" width="4.5703125" style="443" bestFit="1" customWidth="1"/>
    <col min="10748" max="10748" width="9.5703125" style="443" bestFit="1" customWidth="1"/>
    <col min="10749" max="10749" width="10" style="443" bestFit="1" customWidth="1"/>
    <col min="10750" max="10750" width="8.85546875" style="443" bestFit="1" customWidth="1"/>
    <col min="10751" max="10751" width="22.85546875" style="443" customWidth="1"/>
    <col min="10752" max="10752" width="59.5703125" style="443" bestFit="1" customWidth="1"/>
    <col min="10753" max="10753" width="57.85546875" style="443" bestFit="1" customWidth="1"/>
    <col min="10754" max="10754" width="35.42578125" style="443" bestFit="1" customWidth="1"/>
    <col min="10755" max="10755" width="28.140625" style="443" bestFit="1" customWidth="1"/>
    <col min="10756" max="10756" width="33.140625" style="443" bestFit="1" customWidth="1"/>
    <col min="10757" max="10757" width="26" style="443" bestFit="1" customWidth="1"/>
    <col min="10758" max="10758" width="19.140625" style="443" bestFit="1" customWidth="1"/>
    <col min="10759" max="10759" width="10.42578125" style="443" customWidth="1"/>
    <col min="10760" max="10760" width="11.85546875" style="443" customWidth="1"/>
    <col min="10761" max="10761" width="14.5703125" style="443" customWidth="1"/>
    <col min="10762" max="10762" width="9" style="443" bestFit="1" customWidth="1"/>
    <col min="10763" max="11002" width="9.140625" style="443"/>
    <col min="11003" max="11003" width="4.5703125" style="443" bestFit="1" customWidth="1"/>
    <col min="11004" max="11004" width="9.5703125" style="443" bestFit="1" customWidth="1"/>
    <col min="11005" max="11005" width="10" style="443" bestFit="1" customWidth="1"/>
    <col min="11006" max="11006" width="8.85546875" style="443" bestFit="1" customWidth="1"/>
    <col min="11007" max="11007" width="22.85546875" style="443" customWidth="1"/>
    <col min="11008" max="11008" width="59.5703125" style="443" bestFit="1" customWidth="1"/>
    <col min="11009" max="11009" width="57.85546875" style="443" bestFit="1" customWidth="1"/>
    <col min="11010" max="11010" width="35.42578125" style="443" bestFit="1" customWidth="1"/>
    <col min="11011" max="11011" width="28.140625" style="443" bestFit="1" customWidth="1"/>
    <col min="11012" max="11012" width="33.140625" style="443" bestFit="1" customWidth="1"/>
    <col min="11013" max="11013" width="26" style="443" bestFit="1" customWidth="1"/>
    <col min="11014" max="11014" width="19.140625" style="443" bestFit="1" customWidth="1"/>
    <col min="11015" max="11015" width="10.42578125" style="443" customWidth="1"/>
    <col min="11016" max="11016" width="11.85546875" style="443" customWidth="1"/>
    <col min="11017" max="11017" width="14.5703125" style="443" customWidth="1"/>
    <col min="11018" max="11018" width="9" style="443" bestFit="1" customWidth="1"/>
    <col min="11019" max="11258" width="9.140625" style="443"/>
    <col min="11259" max="11259" width="4.5703125" style="443" bestFit="1" customWidth="1"/>
    <col min="11260" max="11260" width="9.5703125" style="443" bestFit="1" customWidth="1"/>
    <col min="11261" max="11261" width="10" style="443" bestFit="1" customWidth="1"/>
    <col min="11262" max="11262" width="8.85546875" style="443" bestFit="1" customWidth="1"/>
    <col min="11263" max="11263" width="22.85546875" style="443" customWidth="1"/>
    <col min="11264" max="11264" width="59.5703125" style="443" bestFit="1" customWidth="1"/>
    <col min="11265" max="11265" width="57.85546875" style="443" bestFit="1" customWidth="1"/>
    <col min="11266" max="11266" width="35.42578125" style="443" bestFit="1" customWidth="1"/>
    <col min="11267" max="11267" width="28.140625" style="443" bestFit="1" customWidth="1"/>
    <col min="11268" max="11268" width="33.140625" style="443" bestFit="1" customWidth="1"/>
    <col min="11269" max="11269" width="26" style="443" bestFit="1" customWidth="1"/>
    <col min="11270" max="11270" width="19.140625" style="443" bestFit="1" customWidth="1"/>
    <col min="11271" max="11271" width="10.42578125" style="443" customWidth="1"/>
    <col min="11272" max="11272" width="11.85546875" style="443" customWidth="1"/>
    <col min="11273" max="11273" width="14.5703125" style="443" customWidth="1"/>
    <col min="11274" max="11274" width="9" style="443" bestFit="1" customWidth="1"/>
    <col min="11275" max="11514" width="9.140625" style="443"/>
    <col min="11515" max="11515" width="4.5703125" style="443" bestFit="1" customWidth="1"/>
    <col min="11516" max="11516" width="9.5703125" style="443" bestFit="1" customWidth="1"/>
    <col min="11517" max="11517" width="10" style="443" bestFit="1" customWidth="1"/>
    <col min="11518" max="11518" width="8.85546875" style="443" bestFit="1" customWidth="1"/>
    <col min="11519" max="11519" width="22.85546875" style="443" customWidth="1"/>
    <col min="11520" max="11520" width="59.5703125" style="443" bestFit="1" customWidth="1"/>
    <col min="11521" max="11521" width="57.85546875" style="443" bestFit="1" customWidth="1"/>
    <col min="11522" max="11522" width="35.42578125" style="443" bestFit="1" customWidth="1"/>
    <col min="11523" max="11523" width="28.140625" style="443" bestFit="1" customWidth="1"/>
    <col min="11524" max="11524" width="33.140625" style="443" bestFit="1" customWidth="1"/>
    <col min="11525" max="11525" width="26" style="443" bestFit="1" customWidth="1"/>
    <col min="11526" max="11526" width="19.140625" style="443" bestFit="1" customWidth="1"/>
    <col min="11527" max="11527" width="10.42578125" style="443" customWidth="1"/>
    <col min="11528" max="11528" width="11.85546875" style="443" customWidth="1"/>
    <col min="11529" max="11529" width="14.5703125" style="443" customWidth="1"/>
    <col min="11530" max="11530" width="9" style="443" bestFit="1" customWidth="1"/>
    <col min="11531" max="11770" width="9.140625" style="443"/>
    <col min="11771" max="11771" width="4.5703125" style="443" bestFit="1" customWidth="1"/>
    <col min="11772" max="11772" width="9.5703125" style="443" bestFit="1" customWidth="1"/>
    <col min="11773" max="11773" width="10" style="443" bestFit="1" customWidth="1"/>
    <col min="11774" max="11774" width="8.85546875" style="443" bestFit="1" customWidth="1"/>
    <col min="11775" max="11775" width="22.85546875" style="443" customWidth="1"/>
    <col min="11776" max="11776" width="59.5703125" style="443" bestFit="1" customWidth="1"/>
    <col min="11777" max="11777" width="57.85546875" style="443" bestFit="1" customWidth="1"/>
    <col min="11778" max="11778" width="35.42578125" style="443" bestFit="1" customWidth="1"/>
    <col min="11779" max="11779" width="28.140625" style="443" bestFit="1" customWidth="1"/>
    <col min="11780" max="11780" width="33.140625" style="443" bestFit="1" customWidth="1"/>
    <col min="11781" max="11781" width="26" style="443" bestFit="1" customWidth="1"/>
    <col min="11782" max="11782" width="19.140625" style="443" bestFit="1" customWidth="1"/>
    <col min="11783" max="11783" width="10.42578125" style="443" customWidth="1"/>
    <col min="11784" max="11784" width="11.85546875" style="443" customWidth="1"/>
    <col min="11785" max="11785" width="14.5703125" style="443" customWidth="1"/>
    <col min="11786" max="11786" width="9" style="443" bestFit="1" customWidth="1"/>
    <col min="11787" max="12026" width="9.140625" style="443"/>
    <col min="12027" max="12027" width="4.5703125" style="443" bestFit="1" customWidth="1"/>
    <col min="12028" max="12028" width="9.5703125" style="443" bestFit="1" customWidth="1"/>
    <col min="12029" max="12029" width="10" style="443" bestFit="1" customWidth="1"/>
    <col min="12030" max="12030" width="8.85546875" style="443" bestFit="1" customWidth="1"/>
    <col min="12031" max="12031" width="22.85546875" style="443" customWidth="1"/>
    <col min="12032" max="12032" width="59.5703125" style="443" bestFit="1" customWidth="1"/>
    <col min="12033" max="12033" width="57.85546875" style="443" bestFit="1" customWidth="1"/>
    <col min="12034" max="12034" width="35.42578125" style="443" bestFit="1" customWidth="1"/>
    <col min="12035" max="12035" width="28.140625" style="443" bestFit="1" customWidth="1"/>
    <col min="12036" max="12036" width="33.140625" style="443" bestFit="1" customWidth="1"/>
    <col min="12037" max="12037" width="26" style="443" bestFit="1" customWidth="1"/>
    <col min="12038" max="12038" width="19.140625" style="443" bestFit="1" customWidth="1"/>
    <col min="12039" max="12039" width="10.42578125" style="443" customWidth="1"/>
    <col min="12040" max="12040" width="11.85546875" style="443" customWidth="1"/>
    <col min="12041" max="12041" width="14.5703125" style="443" customWidth="1"/>
    <col min="12042" max="12042" width="9" style="443" bestFit="1" customWidth="1"/>
    <col min="12043" max="12282" width="9.140625" style="443"/>
    <col min="12283" max="12283" width="4.5703125" style="443" bestFit="1" customWidth="1"/>
    <col min="12284" max="12284" width="9.5703125" style="443" bestFit="1" customWidth="1"/>
    <col min="12285" max="12285" width="10" style="443" bestFit="1" customWidth="1"/>
    <col min="12286" max="12286" width="8.85546875" style="443" bestFit="1" customWidth="1"/>
    <col min="12287" max="12287" width="22.85546875" style="443" customWidth="1"/>
    <col min="12288" max="12288" width="59.5703125" style="443" bestFit="1" customWidth="1"/>
    <col min="12289" max="12289" width="57.85546875" style="443" bestFit="1" customWidth="1"/>
    <col min="12290" max="12290" width="35.42578125" style="443" bestFit="1" customWidth="1"/>
    <col min="12291" max="12291" width="28.140625" style="443" bestFit="1" customWidth="1"/>
    <col min="12292" max="12292" width="33.140625" style="443" bestFit="1" customWidth="1"/>
    <col min="12293" max="12293" width="26" style="443" bestFit="1" customWidth="1"/>
    <col min="12294" max="12294" width="19.140625" style="443" bestFit="1" customWidth="1"/>
    <col min="12295" max="12295" width="10.42578125" style="443" customWidth="1"/>
    <col min="12296" max="12296" width="11.85546875" style="443" customWidth="1"/>
    <col min="12297" max="12297" width="14.5703125" style="443" customWidth="1"/>
    <col min="12298" max="12298" width="9" style="443" bestFit="1" customWidth="1"/>
    <col min="12299" max="12538" width="9.140625" style="443"/>
    <col min="12539" max="12539" width="4.5703125" style="443" bestFit="1" customWidth="1"/>
    <col min="12540" max="12540" width="9.5703125" style="443" bestFit="1" customWidth="1"/>
    <col min="12541" max="12541" width="10" style="443" bestFit="1" customWidth="1"/>
    <col min="12542" max="12542" width="8.85546875" style="443" bestFit="1" customWidth="1"/>
    <col min="12543" max="12543" width="22.85546875" style="443" customWidth="1"/>
    <col min="12544" max="12544" width="59.5703125" style="443" bestFit="1" customWidth="1"/>
    <col min="12545" max="12545" width="57.85546875" style="443" bestFit="1" customWidth="1"/>
    <col min="12546" max="12546" width="35.42578125" style="443" bestFit="1" customWidth="1"/>
    <col min="12547" max="12547" width="28.140625" style="443" bestFit="1" customWidth="1"/>
    <col min="12548" max="12548" width="33.140625" style="443" bestFit="1" customWidth="1"/>
    <col min="12549" max="12549" width="26" style="443" bestFit="1" customWidth="1"/>
    <col min="12550" max="12550" width="19.140625" style="443" bestFit="1" customWidth="1"/>
    <col min="12551" max="12551" width="10.42578125" style="443" customWidth="1"/>
    <col min="12552" max="12552" width="11.85546875" style="443" customWidth="1"/>
    <col min="12553" max="12553" width="14.5703125" style="443" customWidth="1"/>
    <col min="12554" max="12554" width="9" style="443" bestFit="1" customWidth="1"/>
    <col min="12555" max="12794" width="9.140625" style="443"/>
    <col min="12795" max="12795" width="4.5703125" style="443" bestFit="1" customWidth="1"/>
    <col min="12796" max="12796" width="9.5703125" style="443" bestFit="1" customWidth="1"/>
    <col min="12797" max="12797" width="10" style="443" bestFit="1" customWidth="1"/>
    <col min="12798" max="12798" width="8.85546875" style="443" bestFit="1" customWidth="1"/>
    <col min="12799" max="12799" width="22.85546875" style="443" customWidth="1"/>
    <col min="12800" max="12800" width="59.5703125" style="443" bestFit="1" customWidth="1"/>
    <col min="12801" max="12801" width="57.85546875" style="443" bestFit="1" customWidth="1"/>
    <col min="12802" max="12802" width="35.42578125" style="443" bestFit="1" customWidth="1"/>
    <col min="12803" max="12803" width="28.140625" style="443" bestFit="1" customWidth="1"/>
    <col min="12804" max="12804" width="33.140625" style="443" bestFit="1" customWidth="1"/>
    <col min="12805" max="12805" width="26" style="443" bestFit="1" customWidth="1"/>
    <col min="12806" max="12806" width="19.140625" style="443" bestFit="1" customWidth="1"/>
    <col min="12807" max="12807" width="10.42578125" style="443" customWidth="1"/>
    <col min="12808" max="12808" width="11.85546875" style="443" customWidth="1"/>
    <col min="12809" max="12809" width="14.5703125" style="443" customWidth="1"/>
    <col min="12810" max="12810" width="9" style="443" bestFit="1" customWidth="1"/>
    <col min="12811" max="13050" width="9.140625" style="443"/>
    <col min="13051" max="13051" width="4.5703125" style="443" bestFit="1" customWidth="1"/>
    <col min="13052" max="13052" width="9.5703125" style="443" bestFit="1" customWidth="1"/>
    <col min="13053" max="13053" width="10" style="443" bestFit="1" customWidth="1"/>
    <col min="13054" max="13054" width="8.85546875" style="443" bestFit="1" customWidth="1"/>
    <col min="13055" max="13055" width="22.85546875" style="443" customWidth="1"/>
    <col min="13056" max="13056" width="59.5703125" style="443" bestFit="1" customWidth="1"/>
    <col min="13057" max="13057" width="57.85546875" style="443" bestFit="1" customWidth="1"/>
    <col min="13058" max="13058" width="35.42578125" style="443" bestFit="1" customWidth="1"/>
    <col min="13059" max="13059" width="28.140625" style="443" bestFit="1" customWidth="1"/>
    <col min="13060" max="13060" width="33.140625" style="443" bestFit="1" customWidth="1"/>
    <col min="13061" max="13061" width="26" style="443" bestFit="1" customWidth="1"/>
    <col min="13062" max="13062" width="19.140625" style="443" bestFit="1" customWidth="1"/>
    <col min="13063" max="13063" width="10.42578125" style="443" customWidth="1"/>
    <col min="13064" max="13064" width="11.85546875" style="443" customWidth="1"/>
    <col min="13065" max="13065" width="14.5703125" style="443" customWidth="1"/>
    <col min="13066" max="13066" width="9" style="443" bestFit="1" customWidth="1"/>
    <col min="13067" max="13306" width="9.140625" style="443"/>
    <col min="13307" max="13307" width="4.5703125" style="443" bestFit="1" customWidth="1"/>
    <col min="13308" max="13308" width="9.5703125" style="443" bestFit="1" customWidth="1"/>
    <col min="13309" max="13309" width="10" style="443" bestFit="1" customWidth="1"/>
    <col min="13310" max="13310" width="8.85546875" style="443" bestFit="1" customWidth="1"/>
    <col min="13311" max="13311" width="22.85546875" style="443" customWidth="1"/>
    <col min="13312" max="13312" width="59.5703125" style="443" bestFit="1" customWidth="1"/>
    <col min="13313" max="13313" width="57.85546875" style="443" bestFit="1" customWidth="1"/>
    <col min="13314" max="13314" width="35.42578125" style="443" bestFit="1" customWidth="1"/>
    <col min="13315" max="13315" width="28.140625" style="443" bestFit="1" customWidth="1"/>
    <col min="13316" max="13316" width="33.140625" style="443" bestFit="1" customWidth="1"/>
    <col min="13317" max="13317" width="26" style="443" bestFit="1" customWidth="1"/>
    <col min="13318" max="13318" width="19.140625" style="443" bestFit="1" customWidth="1"/>
    <col min="13319" max="13319" width="10.42578125" style="443" customWidth="1"/>
    <col min="13320" max="13320" width="11.85546875" style="443" customWidth="1"/>
    <col min="13321" max="13321" width="14.5703125" style="443" customWidth="1"/>
    <col min="13322" max="13322" width="9" style="443" bestFit="1" customWidth="1"/>
    <col min="13323" max="13562" width="9.140625" style="443"/>
    <col min="13563" max="13563" width="4.5703125" style="443" bestFit="1" customWidth="1"/>
    <col min="13564" max="13564" width="9.5703125" style="443" bestFit="1" customWidth="1"/>
    <col min="13565" max="13565" width="10" style="443" bestFit="1" customWidth="1"/>
    <col min="13566" max="13566" width="8.85546875" style="443" bestFit="1" customWidth="1"/>
    <col min="13567" max="13567" width="22.85546875" style="443" customWidth="1"/>
    <col min="13568" max="13568" width="59.5703125" style="443" bestFit="1" customWidth="1"/>
    <col min="13569" max="13569" width="57.85546875" style="443" bestFit="1" customWidth="1"/>
    <col min="13570" max="13570" width="35.42578125" style="443" bestFit="1" customWidth="1"/>
    <col min="13571" max="13571" width="28.140625" style="443" bestFit="1" customWidth="1"/>
    <col min="13572" max="13572" width="33.140625" style="443" bestFit="1" customWidth="1"/>
    <col min="13573" max="13573" width="26" style="443" bestFit="1" customWidth="1"/>
    <col min="13574" max="13574" width="19.140625" style="443" bestFit="1" customWidth="1"/>
    <col min="13575" max="13575" width="10.42578125" style="443" customWidth="1"/>
    <col min="13576" max="13576" width="11.85546875" style="443" customWidth="1"/>
    <col min="13577" max="13577" width="14.5703125" style="443" customWidth="1"/>
    <col min="13578" max="13578" width="9" style="443" bestFit="1" customWidth="1"/>
    <col min="13579" max="13818" width="9.140625" style="443"/>
    <col min="13819" max="13819" width="4.5703125" style="443" bestFit="1" customWidth="1"/>
    <col min="13820" max="13820" width="9.5703125" style="443" bestFit="1" customWidth="1"/>
    <col min="13821" max="13821" width="10" style="443" bestFit="1" customWidth="1"/>
    <col min="13822" max="13822" width="8.85546875" style="443" bestFit="1" customWidth="1"/>
    <col min="13823" max="13823" width="22.85546875" style="443" customWidth="1"/>
    <col min="13824" max="13824" width="59.5703125" style="443" bestFit="1" customWidth="1"/>
    <col min="13825" max="13825" width="57.85546875" style="443" bestFit="1" customWidth="1"/>
    <col min="13826" max="13826" width="35.42578125" style="443" bestFit="1" customWidth="1"/>
    <col min="13827" max="13827" width="28.140625" style="443" bestFit="1" customWidth="1"/>
    <col min="13828" max="13828" width="33.140625" style="443" bestFit="1" customWidth="1"/>
    <col min="13829" max="13829" width="26" style="443" bestFit="1" customWidth="1"/>
    <col min="13830" max="13830" width="19.140625" style="443" bestFit="1" customWidth="1"/>
    <col min="13831" max="13831" width="10.42578125" style="443" customWidth="1"/>
    <col min="13832" max="13832" width="11.85546875" style="443" customWidth="1"/>
    <col min="13833" max="13833" width="14.5703125" style="443" customWidth="1"/>
    <col min="13834" max="13834" width="9" style="443" bestFit="1" customWidth="1"/>
    <col min="13835" max="14074" width="9.140625" style="443"/>
    <col min="14075" max="14075" width="4.5703125" style="443" bestFit="1" customWidth="1"/>
    <col min="14076" max="14076" width="9.5703125" style="443" bestFit="1" customWidth="1"/>
    <col min="14077" max="14077" width="10" style="443" bestFit="1" customWidth="1"/>
    <col min="14078" max="14078" width="8.85546875" style="443" bestFit="1" customWidth="1"/>
    <col min="14079" max="14079" width="22.85546875" style="443" customWidth="1"/>
    <col min="14080" max="14080" width="59.5703125" style="443" bestFit="1" customWidth="1"/>
    <col min="14081" max="14081" width="57.85546875" style="443" bestFit="1" customWidth="1"/>
    <col min="14082" max="14082" width="35.42578125" style="443" bestFit="1" customWidth="1"/>
    <col min="14083" max="14083" width="28.140625" style="443" bestFit="1" customWidth="1"/>
    <col min="14084" max="14084" width="33.140625" style="443" bestFit="1" customWidth="1"/>
    <col min="14085" max="14085" width="26" style="443" bestFit="1" customWidth="1"/>
    <col min="14086" max="14086" width="19.140625" style="443" bestFit="1" customWidth="1"/>
    <col min="14087" max="14087" width="10.42578125" style="443" customWidth="1"/>
    <col min="14088" max="14088" width="11.85546875" style="443" customWidth="1"/>
    <col min="14089" max="14089" width="14.5703125" style="443" customWidth="1"/>
    <col min="14090" max="14090" width="9" style="443" bestFit="1" customWidth="1"/>
    <col min="14091" max="14330" width="9.140625" style="443"/>
    <col min="14331" max="14331" width="4.5703125" style="443" bestFit="1" customWidth="1"/>
    <col min="14332" max="14332" width="9.5703125" style="443" bestFit="1" customWidth="1"/>
    <col min="14333" max="14333" width="10" style="443" bestFit="1" customWidth="1"/>
    <col min="14334" max="14334" width="8.85546875" style="443" bestFit="1" customWidth="1"/>
    <col min="14335" max="14335" width="22.85546875" style="443" customWidth="1"/>
    <col min="14336" max="14336" width="59.5703125" style="443" bestFit="1" customWidth="1"/>
    <col min="14337" max="14337" width="57.85546875" style="443" bestFit="1" customWidth="1"/>
    <col min="14338" max="14338" width="35.42578125" style="443" bestFit="1" customWidth="1"/>
    <col min="14339" max="14339" width="28.140625" style="443" bestFit="1" customWidth="1"/>
    <col min="14340" max="14340" width="33.140625" style="443" bestFit="1" customWidth="1"/>
    <col min="14341" max="14341" width="26" style="443" bestFit="1" customWidth="1"/>
    <col min="14342" max="14342" width="19.140625" style="443" bestFit="1" customWidth="1"/>
    <col min="14343" max="14343" width="10.42578125" style="443" customWidth="1"/>
    <col min="14344" max="14344" width="11.85546875" style="443" customWidth="1"/>
    <col min="14345" max="14345" width="14.5703125" style="443" customWidth="1"/>
    <col min="14346" max="14346" width="9" style="443" bestFit="1" customWidth="1"/>
    <col min="14347" max="14586" width="9.140625" style="443"/>
    <col min="14587" max="14587" width="4.5703125" style="443" bestFit="1" customWidth="1"/>
    <col min="14588" max="14588" width="9.5703125" style="443" bestFit="1" customWidth="1"/>
    <col min="14589" max="14589" width="10" style="443" bestFit="1" customWidth="1"/>
    <col min="14590" max="14590" width="8.85546875" style="443" bestFit="1" customWidth="1"/>
    <col min="14591" max="14591" width="22.85546875" style="443" customWidth="1"/>
    <col min="14592" max="14592" width="59.5703125" style="443" bestFit="1" customWidth="1"/>
    <col min="14593" max="14593" width="57.85546875" style="443" bestFit="1" customWidth="1"/>
    <col min="14594" max="14594" width="35.42578125" style="443" bestFit="1" customWidth="1"/>
    <col min="14595" max="14595" width="28.140625" style="443" bestFit="1" customWidth="1"/>
    <col min="14596" max="14596" width="33.140625" style="443" bestFit="1" customWidth="1"/>
    <col min="14597" max="14597" width="26" style="443" bestFit="1" customWidth="1"/>
    <col min="14598" max="14598" width="19.140625" style="443" bestFit="1" customWidth="1"/>
    <col min="14599" max="14599" width="10.42578125" style="443" customWidth="1"/>
    <col min="14600" max="14600" width="11.85546875" style="443" customWidth="1"/>
    <col min="14601" max="14601" width="14.5703125" style="443" customWidth="1"/>
    <col min="14602" max="14602" width="9" style="443" bestFit="1" customWidth="1"/>
    <col min="14603" max="14842" width="9.140625" style="443"/>
    <col min="14843" max="14843" width="4.5703125" style="443" bestFit="1" customWidth="1"/>
    <col min="14844" max="14844" width="9.5703125" style="443" bestFit="1" customWidth="1"/>
    <col min="14845" max="14845" width="10" style="443" bestFit="1" customWidth="1"/>
    <col min="14846" max="14846" width="8.85546875" style="443" bestFit="1" customWidth="1"/>
    <col min="14847" max="14847" width="22.85546875" style="443" customWidth="1"/>
    <col min="14848" max="14848" width="59.5703125" style="443" bestFit="1" customWidth="1"/>
    <col min="14849" max="14849" width="57.85546875" style="443" bestFit="1" customWidth="1"/>
    <col min="14850" max="14850" width="35.42578125" style="443" bestFit="1" customWidth="1"/>
    <col min="14851" max="14851" width="28.140625" style="443" bestFit="1" customWidth="1"/>
    <col min="14852" max="14852" width="33.140625" style="443" bestFit="1" customWidth="1"/>
    <col min="14853" max="14853" width="26" style="443" bestFit="1" customWidth="1"/>
    <col min="14854" max="14854" width="19.140625" style="443" bestFit="1" customWidth="1"/>
    <col min="14855" max="14855" width="10.42578125" style="443" customWidth="1"/>
    <col min="14856" max="14856" width="11.85546875" style="443" customWidth="1"/>
    <col min="14857" max="14857" width="14.5703125" style="443" customWidth="1"/>
    <col min="14858" max="14858" width="9" style="443" bestFit="1" customWidth="1"/>
    <col min="14859" max="15098" width="9.140625" style="443"/>
    <col min="15099" max="15099" width="4.5703125" style="443" bestFit="1" customWidth="1"/>
    <col min="15100" max="15100" width="9.5703125" style="443" bestFit="1" customWidth="1"/>
    <col min="15101" max="15101" width="10" style="443" bestFit="1" customWidth="1"/>
    <col min="15102" max="15102" width="8.85546875" style="443" bestFit="1" customWidth="1"/>
    <col min="15103" max="15103" width="22.85546875" style="443" customWidth="1"/>
    <col min="15104" max="15104" width="59.5703125" style="443" bestFit="1" customWidth="1"/>
    <col min="15105" max="15105" width="57.85546875" style="443" bestFit="1" customWidth="1"/>
    <col min="15106" max="15106" width="35.42578125" style="443" bestFit="1" customWidth="1"/>
    <col min="15107" max="15107" width="28.140625" style="443" bestFit="1" customWidth="1"/>
    <col min="15108" max="15108" width="33.140625" style="443" bestFit="1" customWidth="1"/>
    <col min="15109" max="15109" width="26" style="443" bestFit="1" customWidth="1"/>
    <col min="15110" max="15110" width="19.140625" style="443" bestFit="1" customWidth="1"/>
    <col min="15111" max="15111" width="10.42578125" style="443" customWidth="1"/>
    <col min="15112" max="15112" width="11.85546875" style="443" customWidth="1"/>
    <col min="15113" max="15113" width="14.5703125" style="443" customWidth="1"/>
    <col min="15114" max="15114" width="9" style="443" bestFit="1" customWidth="1"/>
    <col min="15115" max="15354" width="9.140625" style="443"/>
    <col min="15355" max="15355" width="4.5703125" style="443" bestFit="1" customWidth="1"/>
    <col min="15356" max="15356" width="9.5703125" style="443" bestFit="1" customWidth="1"/>
    <col min="15357" max="15357" width="10" style="443" bestFit="1" customWidth="1"/>
    <col min="15358" max="15358" width="8.85546875" style="443" bestFit="1" customWidth="1"/>
    <col min="15359" max="15359" width="22.85546875" style="443" customWidth="1"/>
    <col min="15360" max="15360" width="59.5703125" style="443" bestFit="1" customWidth="1"/>
    <col min="15361" max="15361" width="57.85546875" style="443" bestFit="1" customWidth="1"/>
    <col min="15362" max="15362" width="35.42578125" style="443" bestFit="1" customWidth="1"/>
    <col min="15363" max="15363" width="28.140625" style="443" bestFit="1" customWidth="1"/>
    <col min="15364" max="15364" width="33.140625" style="443" bestFit="1" customWidth="1"/>
    <col min="15365" max="15365" width="26" style="443" bestFit="1" customWidth="1"/>
    <col min="15366" max="15366" width="19.140625" style="443" bestFit="1" customWidth="1"/>
    <col min="15367" max="15367" width="10.42578125" style="443" customWidth="1"/>
    <col min="15368" max="15368" width="11.85546875" style="443" customWidth="1"/>
    <col min="15369" max="15369" width="14.5703125" style="443" customWidth="1"/>
    <col min="15370" max="15370" width="9" style="443" bestFit="1" customWidth="1"/>
    <col min="15371" max="15610" width="9.140625" style="443"/>
    <col min="15611" max="15611" width="4.5703125" style="443" bestFit="1" customWidth="1"/>
    <col min="15612" max="15612" width="9.5703125" style="443" bestFit="1" customWidth="1"/>
    <col min="15613" max="15613" width="10" style="443" bestFit="1" customWidth="1"/>
    <col min="15614" max="15614" width="8.85546875" style="443" bestFit="1" customWidth="1"/>
    <col min="15615" max="15615" width="22.85546875" style="443" customWidth="1"/>
    <col min="15616" max="15616" width="59.5703125" style="443" bestFit="1" customWidth="1"/>
    <col min="15617" max="15617" width="57.85546875" style="443" bestFit="1" customWidth="1"/>
    <col min="15618" max="15618" width="35.42578125" style="443" bestFit="1" customWidth="1"/>
    <col min="15619" max="15619" width="28.140625" style="443" bestFit="1" customWidth="1"/>
    <col min="15620" max="15620" width="33.140625" style="443" bestFit="1" customWidth="1"/>
    <col min="15621" max="15621" width="26" style="443" bestFit="1" customWidth="1"/>
    <col min="15622" max="15622" width="19.140625" style="443" bestFit="1" customWidth="1"/>
    <col min="15623" max="15623" width="10.42578125" style="443" customWidth="1"/>
    <col min="15624" max="15624" width="11.85546875" style="443" customWidth="1"/>
    <col min="15625" max="15625" width="14.5703125" style="443" customWidth="1"/>
    <col min="15626" max="15626" width="9" style="443" bestFit="1" customWidth="1"/>
    <col min="15627" max="15866" width="9.140625" style="443"/>
    <col min="15867" max="15867" width="4.5703125" style="443" bestFit="1" customWidth="1"/>
    <col min="15868" max="15868" width="9.5703125" style="443" bestFit="1" customWidth="1"/>
    <col min="15869" max="15869" width="10" style="443" bestFit="1" customWidth="1"/>
    <col min="15870" max="15870" width="8.85546875" style="443" bestFit="1" customWidth="1"/>
    <col min="15871" max="15871" width="22.85546875" style="443" customWidth="1"/>
    <col min="15872" max="15872" width="59.5703125" style="443" bestFit="1" customWidth="1"/>
    <col min="15873" max="15873" width="57.85546875" style="443" bestFit="1" customWidth="1"/>
    <col min="15874" max="15874" width="35.42578125" style="443" bestFit="1" customWidth="1"/>
    <col min="15875" max="15875" width="28.140625" style="443" bestFit="1" customWidth="1"/>
    <col min="15876" max="15876" width="33.140625" style="443" bestFit="1" customWidth="1"/>
    <col min="15877" max="15877" width="26" style="443" bestFit="1" customWidth="1"/>
    <col min="15878" max="15878" width="19.140625" style="443" bestFit="1" customWidth="1"/>
    <col min="15879" max="15879" width="10.42578125" style="443" customWidth="1"/>
    <col min="15880" max="15880" width="11.85546875" style="443" customWidth="1"/>
    <col min="15881" max="15881" width="14.5703125" style="443" customWidth="1"/>
    <col min="15882" max="15882" width="9" style="443" bestFit="1" customWidth="1"/>
    <col min="15883" max="16122" width="9.140625" style="443"/>
    <col min="16123" max="16123" width="4.5703125" style="443" bestFit="1" customWidth="1"/>
    <col min="16124" max="16124" width="9.5703125" style="443" bestFit="1" customWidth="1"/>
    <col min="16125" max="16125" width="10" style="443" bestFit="1" customWidth="1"/>
    <col min="16126" max="16126" width="8.85546875" style="443" bestFit="1" customWidth="1"/>
    <col min="16127" max="16127" width="22.85546875" style="443" customWidth="1"/>
    <col min="16128" max="16128" width="59.5703125" style="443" bestFit="1" customWidth="1"/>
    <col min="16129" max="16129" width="57.85546875" style="443" bestFit="1" customWidth="1"/>
    <col min="16130" max="16130" width="35.42578125" style="443" bestFit="1" customWidth="1"/>
    <col min="16131" max="16131" width="28.140625" style="443" bestFit="1" customWidth="1"/>
    <col min="16132" max="16132" width="33.140625" style="443" bestFit="1" customWidth="1"/>
    <col min="16133" max="16133" width="26" style="443" bestFit="1" customWidth="1"/>
    <col min="16134" max="16134" width="19.140625" style="443" bestFit="1" customWidth="1"/>
    <col min="16135" max="16135" width="10.42578125" style="443" customWidth="1"/>
    <col min="16136" max="16136" width="11.85546875" style="443" customWidth="1"/>
    <col min="16137" max="16137" width="14.5703125" style="443" customWidth="1"/>
    <col min="16138" max="16138" width="9" style="443" bestFit="1" customWidth="1"/>
    <col min="16139" max="16383" width="9.140625" style="443"/>
    <col min="16384" max="16384" width="9.140625" style="443" customWidth="1"/>
  </cols>
  <sheetData>
    <row r="1" spans="1:19" x14ac:dyDescent="0.25">
      <c r="O1" s="447"/>
      <c r="P1" s="447"/>
      <c r="Q1" s="447"/>
      <c r="R1" s="448"/>
    </row>
    <row r="2" spans="1:19" s="445" customFormat="1" x14ac:dyDescent="0.25">
      <c r="A2" s="449" t="s">
        <v>2188</v>
      </c>
      <c r="E2" s="450"/>
      <c r="N2" s="446"/>
      <c r="O2" s="451"/>
      <c r="P2" s="451"/>
      <c r="Q2" s="451"/>
      <c r="R2" s="452"/>
    </row>
    <row r="3" spans="1:19" x14ac:dyDescent="0.25">
      <c r="O3" s="447"/>
      <c r="P3" s="447"/>
      <c r="Q3" s="447"/>
      <c r="R3" s="448"/>
    </row>
    <row r="4" spans="1:19" ht="18.75" x14ac:dyDescent="0.3">
      <c r="A4" s="315" t="s">
        <v>2365</v>
      </c>
      <c r="B4" s="316"/>
      <c r="C4" s="316"/>
      <c r="D4" s="316"/>
      <c r="E4" s="36"/>
      <c r="F4" s="36"/>
      <c r="G4" s="316"/>
      <c r="H4" s="316"/>
      <c r="I4" s="316"/>
      <c r="J4" s="316"/>
      <c r="K4" s="316"/>
      <c r="L4" s="1"/>
      <c r="M4" s="316"/>
      <c r="N4" s="316"/>
      <c r="O4" s="2"/>
      <c r="P4" s="3"/>
      <c r="Q4" s="2"/>
      <c r="R4" s="2"/>
      <c r="S4" s="316"/>
    </row>
    <row r="5" spans="1:19" x14ac:dyDescent="0.25">
      <c r="O5" s="447"/>
      <c r="P5" s="447"/>
      <c r="Q5" s="447"/>
      <c r="R5" s="448"/>
    </row>
    <row r="6" spans="1:19" s="449" customFormat="1" ht="51.75" customHeight="1" x14ac:dyDescent="0.25">
      <c r="A6" s="648" t="s">
        <v>106</v>
      </c>
      <c r="B6" s="650" t="s">
        <v>1</v>
      </c>
      <c r="C6" s="650" t="s">
        <v>2</v>
      </c>
      <c r="D6" s="650" t="s">
        <v>3</v>
      </c>
      <c r="E6" s="648" t="s">
        <v>4</v>
      </c>
      <c r="F6" s="648" t="s">
        <v>34</v>
      </c>
      <c r="G6" s="453" t="s">
        <v>35</v>
      </c>
      <c r="H6" s="648" t="s">
        <v>5</v>
      </c>
      <c r="I6" s="650" t="s">
        <v>6</v>
      </c>
      <c r="J6" s="650"/>
      <c r="K6" s="650"/>
      <c r="L6" s="648" t="s">
        <v>7</v>
      </c>
      <c r="M6" s="651" t="s">
        <v>8</v>
      </c>
      <c r="N6" s="652"/>
      <c r="O6" s="649" t="s">
        <v>9</v>
      </c>
      <c r="P6" s="649"/>
      <c r="Q6" s="649" t="s">
        <v>10</v>
      </c>
      <c r="R6" s="649"/>
      <c r="S6" s="648" t="s">
        <v>11</v>
      </c>
    </row>
    <row r="7" spans="1:19" s="449" customFormat="1" x14ac:dyDescent="0.25">
      <c r="A7" s="648"/>
      <c r="B7" s="650"/>
      <c r="C7" s="650"/>
      <c r="D7" s="650"/>
      <c r="E7" s="648"/>
      <c r="F7" s="648"/>
      <c r="G7" s="453"/>
      <c r="H7" s="648"/>
      <c r="I7" s="454" t="s">
        <v>38</v>
      </c>
      <c r="J7" s="454" t="s">
        <v>36</v>
      </c>
      <c r="K7" s="454" t="s">
        <v>2189</v>
      </c>
      <c r="L7" s="648"/>
      <c r="M7" s="455">
        <v>2022</v>
      </c>
      <c r="N7" s="455">
        <v>2023</v>
      </c>
      <c r="O7" s="456">
        <v>2022</v>
      </c>
      <c r="P7" s="456">
        <v>2023</v>
      </c>
      <c r="Q7" s="456">
        <v>2022</v>
      </c>
      <c r="R7" s="456">
        <v>2023</v>
      </c>
      <c r="S7" s="648"/>
    </row>
    <row r="8" spans="1:19" s="449" customFormat="1" x14ac:dyDescent="0.25">
      <c r="A8" s="453" t="s">
        <v>12</v>
      </c>
      <c r="B8" s="454" t="s">
        <v>13</v>
      </c>
      <c r="C8" s="454" t="s">
        <v>14</v>
      </c>
      <c r="D8" s="454" t="s">
        <v>15</v>
      </c>
      <c r="E8" s="453"/>
      <c r="F8" s="453" t="s">
        <v>17</v>
      </c>
      <c r="G8" s="453"/>
      <c r="H8" s="453" t="s">
        <v>18</v>
      </c>
      <c r="I8" s="454" t="s">
        <v>19</v>
      </c>
      <c r="J8" s="454"/>
      <c r="K8" s="454" t="s">
        <v>20</v>
      </c>
      <c r="L8" s="453" t="s">
        <v>21</v>
      </c>
      <c r="M8" s="455" t="s">
        <v>22</v>
      </c>
      <c r="N8" s="455" t="s">
        <v>23</v>
      </c>
      <c r="O8" s="457" t="s">
        <v>24</v>
      </c>
      <c r="P8" s="457" t="s">
        <v>25</v>
      </c>
      <c r="Q8" s="457" t="s">
        <v>26</v>
      </c>
      <c r="R8" s="457" t="s">
        <v>27</v>
      </c>
      <c r="S8" s="453" t="s">
        <v>28</v>
      </c>
    </row>
    <row r="9" spans="1:19" ht="164.1" customHeight="1" x14ac:dyDescent="0.25">
      <c r="A9" s="459">
        <v>1</v>
      </c>
      <c r="B9" s="459">
        <v>4</v>
      </c>
      <c r="C9" s="459">
        <v>2</v>
      </c>
      <c r="D9" s="459">
        <v>3</v>
      </c>
      <c r="E9" s="460" t="s">
        <v>2190</v>
      </c>
      <c r="F9" s="461" t="s">
        <v>2191</v>
      </c>
      <c r="G9" s="461" t="s">
        <v>2192</v>
      </c>
      <c r="H9" s="460" t="s">
        <v>2193</v>
      </c>
      <c r="I9" s="460" t="s">
        <v>2194</v>
      </c>
      <c r="J9" s="460">
        <v>27</v>
      </c>
      <c r="K9" s="460" t="s">
        <v>42</v>
      </c>
      <c r="L9" s="461" t="s">
        <v>2195</v>
      </c>
      <c r="M9" s="462" t="s">
        <v>2196</v>
      </c>
      <c r="N9" s="462" t="s">
        <v>2196</v>
      </c>
      <c r="O9" s="463">
        <v>204000</v>
      </c>
      <c r="P9" s="463">
        <v>255000</v>
      </c>
      <c r="Q9" s="463">
        <v>204000</v>
      </c>
      <c r="R9" s="463">
        <v>255000</v>
      </c>
      <c r="S9" s="464" t="s">
        <v>2197</v>
      </c>
    </row>
    <row r="10" spans="1:19" ht="203.85" customHeight="1" x14ac:dyDescent="0.25">
      <c r="A10" s="459">
        <v>2</v>
      </c>
      <c r="B10" s="459">
        <v>1</v>
      </c>
      <c r="C10" s="459">
        <v>3</v>
      </c>
      <c r="D10" s="459">
        <v>13</v>
      </c>
      <c r="E10" s="460" t="s">
        <v>2198</v>
      </c>
      <c r="F10" s="461" t="s">
        <v>2199</v>
      </c>
      <c r="G10" s="461" t="s">
        <v>2200</v>
      </c>
      <c r="H10" s="460" t="s">
        <v>2201</v>
      </c>
      <c r="I10" s="460" t="s">
        <v>2202</v>
      </c>
      <c r="J10" s="460">
        <v>2</v>
      </c>
      <c r="K10" s="460" t="s">
        <v>42</v>
      </c>
      <c r="L10" s="461" t="s">
        <v>2203</v>
      </c>
      <c r="M10" s="462" t="s">
        <v>923</v>
      </c>
      <c r="N10" s="462" t="s">
        <v>2196</v>
      </c>
      <c r="O10" s="463">
        <v>45000</v>
      </c>
      <c r="P10" s="463">
        <v>45000</v>
      </c>
      <c r="Q10" s="463">
        <v>45000</v>
      </c>
      <c r="R10" s="463">
        <v>45000</v>
      </c>
      <c r="S10" s="464" t="s">
        <v>2197</v>
      </c>
    </row>
    <row r="11" spans="1:19" ht="310.35000000000002" customHeight="1" x14ac:dyDescent="0.25">
      <c r="A11" s="459">
        <v>3</v>
      </c>
      <c r="B11" s="459">
        <v>1</v>
      </c>
      <c r="C11" s="459">
        <v>1</v>
      </c>
      <c r="D11" s="459">
        <v>6</v>
      </c>
      <c r="E11" s="460" t="s">
        <v>2204</v>
      </c>
      <c r="F11" s="461" t="s">
        <v>2205</v>
      </c>
      <c r="G11" s="461" t="s">
        <v>2206</v>
      </c>
      <c r="H11" s="460" t="s">
        <v>1669</v>
      </c>
      <c r="I11" s="460" t="s">
        <v>2207</v>
      </c>
      <c r="J11" s="460" t="s">
        <v>2208</v>
      </c>
      <c r="K11" s="460" t="s">
        <v>2209</v>
      </c>
      <c r="L11" s="461" t="s">
        <v>2210</v>
      </c>
      <c r="M11" s="462" t="s">
        <v>2211</v>
      </c>
      <c r="N11" s="462" t="s">
        <v>146</v>
      </c>
      <c r="O11" s="463">
        <v>0</v>
      </c>
      <c r="P11" s="463">
        <v>200000</v>
      </c>
      <c r="Q11" s="463">
        <v>0</v>
      </c>
      <c r="R11" s="463">
        <v>200000</v>
      </c>
      <c r="S11" s="464" t="s">
        <v>2212</v>
      </c>
    </row>
    <row r="12" spans="1:19" ht="335.1" customHeight="1" x14ac:dyDescent="0.25">
      <c r="A12" s="459">
        <v>4</v>
      </c>
      <c r="B12" s="317">
        <v>1</v>
      </c>
      <c r="C12" s="317">
        <v>1</v>
      </c>
      <c r="D12" s="317">
        <v>6</v>
      </c>
      <c r="E12" s="313" t="s">
        <v>2213</v>
      </c>
      <c r="F12" s="135" t="s">
        <v>2214</v>
      </c>
      <c r="G12" s="135" t="s">
        <v>2215</v>
      </c>
      <c r="H12" s="135" t="s">
        <v>2216</v>
      </c>
      <c r="I12" s="135" t="s">
        <v>2217</v>
      </c>
      <c r="J12" s="460" t="s">
        <v>2218</v>
      </c>
      <c r="K12" s="460" t="s">
        <v>2219</v>
      </c>
      <c r="L12" s="135" t="s">
        <v>2220</v>
      </c>
      <c r="M12" s="58" t="s">
        <v>2196</v>
      </c>
      <c r="N12" s="58" t="s">
        <v>2221</v>
      </c>
      <c r="O12" s="463">
        <v>200000</v>
      </c>
      <c r="P12" s="463">
        <v>260000</v>
      </c>
      <c r="Q12" s="463">
        <v>200000</v>
      </c>
      <c r="R12" s="463">
        <v>260000</v>
      </c>
      <c r="S12" s="464" t="s">
        <v>2212</v>
      </c>
    </row>
    <row r="13" spans="1:19" ht="351.6" customHeight="1" x14ac:dyDescent="0.25">
      <c r="A13" s="458">
        <v>5</v>
      </c>
      <c r="B13" s="459">
        <v>1</v>
      </c>
      <c r="C13" s="459">
        <v>1</v>
      </c>
      <c r="D13" s="459">
        <v>6</v>
      </c>
      <c r="E13" s="460" t="s">
        <v>2222</v>
      </c>
      <c r="F13" s="461" t="s">
        <v>2223</v>
      </c>
      <c r="G13" s="461" t="s">
        <v>2224</v>
      </c>
      <c r="H13" s="460" t="s">
        <v>2225</v>
      </c>
      <c r="I13" s="460" t="s">
        <v>2226</v>
      </c>
      <c r="J13" s="460" t="s">
        <v>2227</v>
      </c>
      <c r="K13" s="460" t="s">
        <v>2228</v>
      </c>
      <c r="L13" s="461" t="s">
        <v>2229</v>
      </c>
      <c r="M13" s="462" t="s">
        <v>2196</v>
      </c>
      <c r="N13" s="462" t="s">
        <v>2221</v>
      </c>
      <c r="O13" s="463">
        <v>250000</v>
      </c>
      <c r="P13" s="463">
        <v>240000</v>
      </c>
      <c r="Q13" s="463">
        <v>250000</v>
      </c>
      <c r="R13" s="463">
        <v>240000</v>
      </c>
      <c r="S13" s="464" t="s">
        <v>2230</v>
      </c>
    </row>
    <row r="14" spans="1:19" ht="331.35" customHeight="1" x14ac:dyDescent="0.25">
      <c r="A14" s="459">
        <v>6</v>
      </c>
      <c r="B14" s="459">
        <v>6</v>
      </c>
      <c r="C14" s="459">
        <v>1</v>
      </c>
      <c r="D14" s="459">
        <v>6</v>
      </c>
      <c r="E14" s="460" t="s">
        <v>2231</v>
      </c>
      <c r="F14" s="461" t="s">
        <v>2232</v>
      </c>
      <c r="G14" s="461" t="s">
        <v>2233</v>
      </c>
      <c r="H14" s="460" t="s">
        <v>2234</v>
      </c>
      <c r="I14" s="460" t="s">
        <v>2235</v>
      </c>
      <c r="J14" s="460" t="s">
        <v>2236</v>
      </c>
      <c r="K14" s="460" t="s">
        <v>2237</v>
      </c>
      <c r="L14" s="461" t="s">
        <v>2238</v>
      </c>
      <c r="M14" s="462" t="s">
        <v>2221</v>
      </c>
      <c r="N14" s="462" t="s">
        <v>2221</v>
      </c>
      <c r="O14" s="463">
        <v>1100000</v>
      </c>
      <c r="P14" s="463">
        <v>1210000</v>
      </c>
      <c r="Q14" s="463">
        <v>1100000</v>
      </c>
      <c r="R14" s="463">
        <v>1210000</v>
      </c>
      <c r="S14" s="464" t="s">
        <v>2230</v>
      </c>
    </row>
    <row r="15" spans="1:19" ht="184.35" customHeight="1" x14ac:dyDescent="0.25">
      <c r="A15" s="459">
        <v>7</v>
      </c>
      <c r="B15" s="459">
        <v>2</v>
      </c>
      <c r="C15" s="459">
        <v>2</v>
      </c>
      <c r="D15" s="459">
        <v>3</v>
      </c>
      <c r="E15" s="460" t="s">
        <v>2239</v>
      </c>
      <c r="F15" s="461" t="s">
        <v>2240</v>
      </c>
      <c r="G15" s="461" t="s">
        <v>2241</v>
      </c>
      <c r="H15" s="460" t="s">
        <v>2193</v>
      </c>
      <c r="I15" s="460" t="s">
        <v>2194</v>
      </c>
      <c r="J15" s="460">
        <v>39</v>
      </c>
      <c r="K15" s="460" t="s">
        <v>42</v>
      </c>
      <c r="L15" s="461" t="s">
        <v>2242</v>
      </c>
      <c r="M15" s="462" t="s">
        <v>2221</v>
      </c>
      <c r="N15" s="462" t="s">
        <v>2221</v>
      </c>
      <c r="O15" s="463">
        <v>323000</v>
      </c>
      <c r="P15" s="463">
        <v>340000</v>
      </c>
      <c r="Q15" s="463">
        <v>323000</v>
      </c>
      <c r="R15" s="463">
        <v>340000</v>
      </c>
      <c r="S15" s="464" t="s">
        <v>2243</v>
      </c>
    </row>
    <row r="16" spans="1:19" ht="225.6" customHeight="1" x14ac:dyDescent="0.25">
      <c r="A16" s="459">
        <v>8</v>
      </c>
      <c r="B16" s="459">
        <v>1</v>
      </c>
      <c r="C16" s="459">
        <v>1</v>
      </c>
      <c r="D16" s="459">
        <v>6</v>
      </c>
      <c r="E16" s="460" t="s">
        <v>2244</v>
      </c>
      <c r="F16" s="461" t="s">
        <v>2245</v>
      </c>
      <c r="G16" s="461" t="s">
        <v>2246</v>
      </c>
      <c r="H16" s="460" t="s">
        <v>2193</v>
      </c>
      <c r="I16" s="460" t="s">
        <v>2247</v>
      </c>
      <c r="J16" s="460">
        <v>66</v>
      </c>
      <c r="K16" s="460" t="s">
        <v>42</v>
      </c>
      <c r="L16" s="461" t="s">
        <v>2248</v>
      </c>
      <c r="M16" s="462" t="s">
        <v>2211</v>
      </c>
      <c r="N16" s="462" t="s">
        <v>2221</v>
      </c>
      <c r="O16" s="463">
        <v>0</v>
      </c>
      <c r="P16" s="463">
        <v>700000</v>
      </c>
      <c r="Q16" s="463">
        <v>0</v>
      </c>
      <c r="R16" s="463">
        <v>700000</v>
      </c>
      <c r="S16" s="464" t="s">
        <v>2230</v>
      </c>
    </row>
    <row r="17" spans="1:19" ht="239.85" customHeight="1" x14ac:dyDescent="0.25">
      <c r="A17" s="459">
        <v>9</v>
      </c>
      <c r="B17" s="459">
        <v>1</v>
      </c>
      <c r="C17" s="459">
        <v>1</v>
      </c>
      <c r="D17" s="459">
        <v>6</v>
      </c>
      <c r="E17" s="460" t="s">
        <v>2249</v>
      </c>
      <c r="F17" s="461" t="s">
        <v>2250</v>
      </c>
      <c r="G17" s="461" t="s">
        <v>2251</v>
      </c>
      <c r="H17" s="460" t="s">
        <v>2252</v>
      </c>
      <c r="I17" s="460" t="s">
        <v>2202</v>
      </c>
      <c r="J17" s="460">
        <v>10</v>
      </c>
      <c r="K17" s="460" t="s">
        <v>42</v>
      </c>
      <c r="L17" s="461" t="s">
        <v>2253</v>
      </c>
      <c r="M17" s="462" t="s">
        <v>2254</v>
      </c>
      <c r="N17" s="462" t="s">
        <v>2254</v>
      </c>
      <c r="O17" s="463">
        <v>250000</v>
      </c>
      <c r="P17" s="463">
        <v>280000</v>
      </c>
      <c r="Q17" s="463">
        <v>250000</v>
      </c>
      <c r="R17" s="463">
        <v>280000</v>
      </c>
      <c r="S17" s="464" t="s">
        <v>2230</v>
      </c>
    </row>
    <row r="18" spans="1:19" ht="204" customHeight="1" x14ac:dyDescent="0.25">
      <c r="A18" s="459">
        <v>10</v>
      </c>
      <c r="B18" s="459">
        <v>1</v>
      </c>
      <c r="C18" s="459">
        <v>1</v>
      </c>
      <c r="D18" s="459">
        <v>6</v>
      </c>
      <c r="E18" s="460" t="s">
        <v>2255</v>
      </c>
      <c r="F18" s="461" t="s">
        <v>2256</v>
      </c>
      <c r="G18" s="461" t="s">
        <v>2257</v>
      </c>
      <c r="H18" s="460" t="s">
        <v>2258</v>
      </c>
      <c r="I18" s="460" t="s">
        <v>2259</v>
      </c>
      <c r="J18" s="460" t="s">
        <v>2260</v>
      </c>
      <c r="K18" s="460" t="s">
        <v>2261</v>
      </c>
      <c r="L18" s="461" t="s">
        <v>2262</v>
      </c>
      <c r="M18" s="462" t="s">
        <v>2211</v>
      </c>
      <c r="N18" s="462" t="s">
        <v>2263</v>
      </c>
      <c r="O18" s="463">
        <v>0</v>
      </c>
      <c r="P18" s="463">
        <v>1700000</v>
      </c>
      <c r="Q18" s="463">
        <v>0</v>
      </c>
      <c r="R18" s="463">
        <v>1700000</v>
      </c>
      <c r="S18" s="464" t="s">
        <v>2264</v>
      </c>
    </row>
    <row r="19" spans="1:19" s="467" customFormat="1" ht="144" customHeight="1" x14ac:dyDescent="0.25">
      <c r="A19" s="460">
        <v>11</v>
      </c>
      <c r="B19" s="460">
        <v>3</v>
      </c>
      <c r="C19" s="460">
        <v>3</v>
      </c>
      <c r="D19" s="460">
        <v>10</v>
      </c>
      <c r="E19" s="460" t="s">
        <v>2265</v>
      </c>
      <c r="F19" s="461" t="s">
        <v>2266</v>
      </c>
      <c r="G19" s="461" t="s">
        <v>2267</v>
      </c>
      <c r="H19" s="461" t="s">
        <v>2268</v>
      </c>
      <c r="I19" s="460" t="s">
        <v>2269</v>
      </c>
      <c r="J19" s="460">
        <v>3</v>
      </c>
      <c r="K19" s="460" t="s">
        <v>42</v>
      </c>
      <c r="L19" s="461" t="s">
        <v>2270</v>
      </c>
      <c r="M19" s="465" t="s">
        <v>155</v>
      </c>
      <c r="N19" s="464" t="s">
        <v>2271</v>
      </c>
      <c r="O19" s="466">
        <v>300000</v>
      </c>
      <c r="P19" s="466">
        <v>660000</v>
      </c>
      <c r="Q19" s="466">
        <v>300000</v>
      </c>
      <c r="R19" s="466">
        <v>660000</v>
      </c>
      <c r="S19" s="464" t="s">
        <v>2264</v>
      </c>
    </row>
    <row r="20" spans="1:19" s="467" customFormat="1" ht="219.6" customHeight="1" x14ac:dyDescent="0.25">
      <c r="A20" s="460">
        <v>12</v>
      </c>
      <c r="B20" s="460">
        <v>1</v>
      </c>
      <c r="C20" s="460">
        <v>1</v>
      </c>
      <c r="D20" s="460">
        <v>3</v>
      </c>
      <c r="E20" s="460" t="s">
        <v>2272</v>
      </c>
      <c r="F20" s="461" t="s">
        <v>2273</v>
      </c>
      <c r="G20" s="461" t="s">
        <v>2274</v>
      </c>
      <c r="H20" s="461" t="s">
        <v>2193</v>
      </c>
      <c r="I20" s="460" t="s">
        <v>2275</v>
      </c>
      <c r="J20" s="460">
        <v>10</v>
      </c>
      <c r="K20" s="460" t="s">
        <v>42</v>
      </c>
      <c r="L20" s="461" t="s">
        <v>2276</v>
      </c>
      <c r="M20" s="465" t="s">
        <v>2196</v>
      </c>
      <c r="N20" s="464" t="s">
        <v>2221</v>
      </c>
      <c r="O20" s="466">
        <v>195000</v>
      </c>
      <c r="P20" s="466">
        <v>400000</v>
      </c>
      <c r="Q20" s="466">
        <v>195000</v>
      </c>
      <c r="R20" s="466">
        <v>400000</v>
      </c>
      <c r="S20" s="464" t="s">
        <v>2277</v>
      </c>
    </row>
    <row r="21" spans="1:19" s="467" customFormat="1" ht="282" customHeight="1" x14ac:dyDescent="0.25">
      <c r="A21" s="460">
        <v>13</v>
      </c>
      <c r="B21" s="460">
        <v>3</v>
      </c>
      <c r="C21" s="460" t="s">
        <v>99</v>
      </c>
      <c r="D21" s="460">
        <v>13</v>
      </c>
      <c r="E21" s="460" t="s">
        <v>2278</v>
      </c>
      <c r="F21" s="461" t="s">
        <v>2279</v>
      </c>
      <c r="G21" s="461" t="s">
        <v>2280</v>
      </c>
      <c r="H21" s="461" t="s">
        <v>2201</v>
      </c>
      <c r="I21" s="460" t="s">
        <v>2281</v>
      </c>
      <c r="J21" s="460">
        <v>2</v>
      </c>
      <c r="K21" s="460" t="s">
        <v>42</v>
      </c>
      <c r="L21" s="461" t="s">
        <v>2282</v>
      </c>
      <c r="M21" s="465" t="s">
        <v>2196</v>
      </c>
      <c r="N21" s="464" t="s">
        <v>2196</v>
      </c>
      <c r="O21" s="466">
        <v>31000</v>
      </c>
      <c r="P21" s="466">
        <v>35000</v>
      </c>
      <c r="Q21" s="466">
        <v>31000</v>
      </c>
      <c r="R21" s="466">
        <v>35000</v>
      </c>
      <c r="S21" s="464" t="s">
        <v>2277</v>
      </c>
    </row>
    <row r="22" spans="1:19" s="467" customFormat="1" ht="205.35" customHeight="1" x14ac:dyDescent="0.25">
      <c r="A22" s="460">
        <v>14</v>
      </c>
      <c r="B22" s="460">
        <v>1</v>
      </c>
      <c r="C22" s="460">
        <v>1</v>
      </c>
      <c r="D22" s="460">
        <v>3</v>
      </c>
      <c r="E22" s="460" t="s">
        <v>2388</v>
      </c>
      <c r="F22" s="461" t="s">
        <v>2283</v>
      </c>
      <c r="G22" s="461" t="s">
        <v>2284</v>
      </c>
      <c r="H22" s="461" t="s">
        <v>2285</v>
      </c>
      <c r="I22" s="460" t="s">
        <v>2286</v>
      </c>
      <c r="J22" s="460" t="s">
        <v>2287</v>
      </c>
      <c r="K22" s="460" t="s">
        <v>2288</v>
      </c>
      <c r="L22" s="461" t="s">
        <v>2289</v>
      </c>
      <c r="M22" s="465" t="s">
        <v>2221</v>
      </c>
      <c r="N22" s="464" t="s">
        <v>2221</v>
      </c>
      <c r="O22" s="466">
        <v>25000</v>
      </c>
      <c r="P22" s="466">
        <v>30000</v>
      </c>
      <c r="Q22" s="466">
        <v>25000</v>
      </c>
      <c r="R22" s="466">
        <v>30000</v>
      </c>
      <c r="S22" s="464" t="s">
        <v>2277</v>
      </c>
    </row>
    <row r="23" spans="1:19" s="467" customFormat="1" ht="252.6" customHeight="1" x14ac:dyDescent="0.25">
      <c r="A23" s="460">
        <v>15</v>
      </c>
      <c r="B23" s="460">
        <v>3</v>
      </c>
      <c r="C23" s="460">
        <v>1</v>
      </c>
      <c r="D23" s="460">
        <v>9</v>
      </c>
      <c r="E23" s="460" t="s">
        <v>2290</v>
      </c>
      <c r="F23" s="461" t="s">
        <v>2291</v>
      </c>
      <c r="G23" s="461" t="s">
        <v>2292</v>
      </c>
      <c r="H23" s="461" t="s">
        <v>2293</v>
      </c>
      <c r="I23" s="460" t="s">
        <v>2294</v>
      </c>
      <c r="J23" s="460" t="s">
        <v>2295</v>
      </c>
      <c r="K23" s="460" t="s">
        <v>2296</v>
      </c>
      <c r="L23" s="461" t="s">
        <v>2297</v>
      </c>
      <c r="M23" s="465" t="s">
        <v>2221</v>
      </c>
      <c r="N23" s="464" t="s">
        <v>2221</v>
      </c>
      <c r="O23" s="466">
        <v>0</v>
      </c>
      <c r="P23" s="466">
        <v>0</v>
      </c>
      <c r="Q23" s="466">
        <v>0</v>
      </c>
      <c r="R23" s="466">
        <v>0</v>
      </c>
      <c r="S23" s="464" t="s">
        <v>2277</v>
      </c>
    </row>
    <row r="24" spans="1:19" s="467" customFormat="1" ht="204" customHeight="1" x14ac:dyDescent="0.25">
      <c r="A24" s="460">
        <v>16</v>
      </c>
      <c r="B24" s="460">
        <v>1</v>
      </c>
      <c r="C24" s="460">
        <v>1</v>
      </c>
      <c r="D24" s="460">
        <v>6</v>
      </c>
      <c r="E24" s="460" t="s">
        <v>2298</v>
      </c>
      <c r="F24" s="461" t="s">
        <v>2299</v>
      </c>
      <c r="G24" s="461" t="s">
        <v>2300</v>
      </c>
      <c r="H24" s="461" t="s">
        <v>2301</v>
      </c>
      <c r="I24" s="460" t="s">
        <v>2302</v>
      </c>
      <c r="J24" s="460" t="s">
        <v>2303</v>
      </c>
      <c r="K24" s="460" t="s">
        <v>2304</v>
      </c>
      <c r="L24" s="461" t="s">
        <v>2305</v>
      </c>
      <c r="M24" s="465" t="s">
        <v>143</v>
      </c>
      <c r="N24" s="464" t="s">
        <v>192</v>
      </c>
      <c r="O24" s="466">
        <v>102000</v>
      </c>
      <c r="P24" s="466">
        <v>0</v>
      </c>
      <c r="Q24" s="466">
        <v>102000</v>
      </c>
      <c r="R24" s="466">
        <v>0</v>
      </c>
      <c r="S24" s="464" t="s">
        <v>2306</v>
      </c>
    </row>
    <row r="25" spans="1:19" s="467" customFormat="1" ht="265.5" customHeight="1" x14ac:dyDescent="0.25">
      <c r="A25" s="460">
        <v>17</v>
      </c>
      <c r="B25" s="460">
        <v>1</v>
      </c>
      <c r="C25" s="460">
        <v>1</v>
      </c>
      <c r="D25" s="460">
        <v>6</v>
      </c>
      <c r="E25" s="460" t="s">
        <v>2307</v>
      </c>
      <c r="F25" s="461" t="s">
        <v>2308</v>
      </c>
      <c r="G25" s="461" t="s">
        <v>2309</v>
      </c>
      <c r="H25" s="461" t="s">
        <v>2310</v>
      </c>
      <c r="I25" s="460" t="s">
        <v>2311</v>
      </c>
      <c r="J25" s="460" t="s">
        <v>2312</v>
      </c>
      <c r="K25" s="460" t="s">
        <v>2209</v>
      </c>
      <c r="L25" s="461" t="s">
        <v>2313</v>
      </c>
      <c r="M25" s="465" t="s">
        <v>143</v>
      </c>
      <c r="N25" s="464" t="s">
        <v>192</v>
      </c>
      <c r="O25" s="466">
        <v>118000</v>
      </c>
      <c r="P25" s="466">
        <v>0</v>
      </c>
      <c r="Q25" s="466">
        <v>118000</v>
      </c>
      <c r="R25" s="466">
        <v>0</v>
      </c>
      <c r="S25" s="464" t="s">
        <v>2306</v>
      </c>
    </row>
    <row r="26" spans="1:19" s="467" customFormat="1" ht="233.85" customHeight="1" x14ac:dyDescent="0.25">
      <c r="A26" s="460">
        <v>18</v>
      </c>
      <c r="B26" s="460">
        <v>1</v>
      </c>
      <c r="C26" s="460">
        <v>4</v>
      </c>
      <c r="D26" s="460">
        <v>2</v>
      </c>
      <c r="E26" s="460" t="s">
        <v>2314</v>
      </c>
      <c r="F26" s="461" t="s">
        <v>2315</v>
      </c>
      <c r="G26" s="461" t="s">
        <v>2316</v>
      </c>
      <c r="H26" s="461" t="s">
        <v>2201</v>
      </c>
      <c r="I26" s="460" t="s">
        <v>2281</v>
      </c>
      <c r="J26" s="460">
        <v>2</v>
      </c>
      <c r="K26" s="460" t="s">
        <v>42</v>
      </c>
      <c r="L26" s="461" t="s">
        <v>2317</v>
      </c>
      <c r="M26" s="465" t="s">
        <v>152</v>
      </c>
      <c r="N26" s="464" t="s">
        <v>152</v>
      </c>
      <c r="O26" s="466">
        <v>104000</v>
      </c>
      <c r="P26" s="466">
        <v>123000</v>
      </c>
      <c r="Q26" s="466">
        <v>104000</v>
      </c>
      <c r="R26" s="466">
        <v>123000</v>
      </c>
      <c r="S26" s="464" t="s">
        <v>2306</v>
      </c>
    </row>
    <row r="27" spans="1:19" s="467" customFormat="1" ht="172.35" customHeight="1" x14ac:dyDescent="0.25">
      <c r="A27" s="460">
        <v>19</v>
      </c>
      <c r="B27" s="460">
        <v>1</v>
      </c>
      <c r="C27" s="460">
        <v>1</v>
      </c>
      <c r="D27" s="460">
        <v>6</v>
      </c>
      <c r="E27" s="460" t="s">
        <v>2318</v>
      </c>
      <c r="F27" s="461" t="s">
        <v>2319</v>
      </c>
      <c r="G27" s="461" t="s">
        <v>2320</v>
      </c>
      <c r="H27" s="461" t="s">
        <v>2310</v>
      </c>
      <c r="I27" s="460" t="s">
        <v>2321</v>
      </c>
      <c r="J27" s="460">
        <v>4</v>
      </c>
      <c r="K27" s="460" t="s">
        <v>42</v>
      </c>
      <c r="L27" s="461" t="s">
        <v>2322</v>
      </c>
      <c r="M27" s="465" t="s">
        <v>155</v>
      </c>
      <c r="N27" s="464" t="s">
        <v>2271</v>
      </c>
      <c r="O27" s="466">
        <v>40000</v>
      </c>
      <c r="P27" s="466">
        <v>100000</v>
      </c>
      <c r="Q27" s="466">
        <v>40000</v>
      </c>
      <c r="R27" s="466">
        <v>100000</v>
      </c>
      <c r="S27" s="464" t="s">
        <v>2306</v>
      </c>
    </row>
    <row r="28" spans="1:19" s="467" customFormat="1" ht="148.5" customHeight="1" x14ac:dyDescent="0.25">
      <c r="A28" s="460">
        <v>20</v>
      </c>
      <c r="B28" s="460">
        <v>1</v>
      </c>
      <c r="C28" s="460">
        <v>1</v>
      </c>
      <c r="D28" s="460">
        <v>6</v>
      </c>
      <c r="E28" s="460" t="s">
        <v>2323</v>
      </c>
      <c r="F28" s="461" t="s">
        <v>2324</v>
      </c>
      <c r="G28" s="461" t="s">
        <v>2325</v>
      </c>
      <c r="H28" s="461" t="s">
        <v>2301</v>
      </c>
      <c r="I28" s="460" t="s">
        <v>2302</v>
      </c>
      <c r="J28" s="460" t="s">
        <v>2326</v>
      </c>
      <c r="K28" s="460" t="s">
        <v>2304</v>
      </c>
      <c r="L28" s="461" t="s">
        <v>2327</v>
      </c>
      <c r="M28" s="465" t="s">
        <v>155</v>
      </c>
      <c r="N28" s="464" t="s">
        <v>192</v>
      </c>
      <c r="O28" s="466">
        <v>36000</v>
      </c>
      <c r="P28" s="466">
        <v>0</v>
      </c>
      <c r="Q28" s="466">
        <v>36000</v>
      </c>
      <c r="R28" s="466">
        <v>0</v>
      </c>
      <c r="S28" s="464" t="s">
        <v>2306</v>
      </c>
    </row>
    <row r="29" spans="1:19" s="467" customFormat="1" ht="217.5" customHeight="1" x14ac:dyDescent="0.25">
      <c r="A29" s="460">
        <v>21</v>
      </c>
      <c r="B29" s="460">
        <v>5</v>
      </c>
      <c r="C29" s="460" t="s">
        <v>39</v>
      </c>
      <c r="D29" s="460">
        <v>3</v>
      </c>
      <c r="E29" s="460" t="s">
        <v>2328</v>
      </c>
      <c r="F29" s="461" t="s">
        <v>2329</v>
      </c>
      <c r="G29" s="461" t="s">
        <v>2330</v>
      </c>
      <c r="H29" s="461" t="s">
        <v>2331</v>
      </c>
      <c r="I29" s="460" t="s">
        <v>2332</v>
      </c>
      <c r="J29" s="460" t="s">
        <v>2333</v>
      </c>
      <c r="K29" s="460" t="s">
        <v>2304</v>
      </c>
      <c r="L29" s="461" t="s">
        <v>2334</v>
      </c>
      <c r="M29" s="465" t="s">
        <v>378</v>
      </c>
      <c r="N29" s="464" t="s">
        <v>378</v>
      </c>
      <c r="O29" s="466">
        <v>30000</v>
      </c>
      <c r="P29" s="466">
        <v>35000</v>
      </c>
      <c r="Q29" s="466">
        <v>30000</v>
      </c>
      <c r="R29" s="466">
        <v>35000</v>
      </c>
      <c r="S29" s="464" t="s">
        <v>2335</v>
      </c>
    </row>
    <row r="30" spans="1:19" s="467" customFormat="1" ht="210" customHeight="1" x14ac:dyDescent="0.25">
      <c r="A30" s="464">
        <v>22</v>
      </c>
      <c r="B30" s="464">
        <v>3</v>
      </c>
      <c r="C30" s="464">
        <v>1</v>
      </c>
      <c r="D30" s="464">
        <v>6</v>
      </c>
      <c r="E30" s="464" t="s">
        <v>2336</v>
      </c>
      <c r="F30" s="464" t="s">
        <v>2337</v>
      </c>
      <c r="G30" s="461" t="s">
        <v>2338</v>
      </c>
      <c r="H30" s="464" t="s">
        <v>2310</v>
      </c>
      <c r="I30" s="464" t="s">
        <v>2339</v>
      </c>
      <c r="J30" s="464" t="s">
        <v>2340</v>
      </c>
      <c r="K30" s="464" t="s">
        <v>2341</v>
      </c>
      <c r="L30" s="464" t="s">
        <v>2342</v>
      </c>
      <c r="M30" s="464" t="s">
        <v>2196</v>
      </c>
      <c r="N30" s="464" t="s">
        <v>192</v>
      </c>
      <c r="O30" s="468">
        <v>400000</v>
      </c>
      <c r="P30" s="468">
        <v>0</v>
      </c>
      <c r="Q30" s="468">
        <v>400000</v>
      </c>
      <c r="R30" s="468">
        <v>0</v>
      </c>
      <c r="S30" s="464" t="s">
        <v>2277</v>
      </c>
    </row>
    <row r="31" spans="1:19" s="467" customFormat="1" ht="179.45" customHeight="1" x14ac:dyDescent="0.25">
      <c r="A31" s="460">
        <v>23</v>
      </c>
      <c r="B31" s="313">
        <v>1</v>
      </c>
      <c r="C31" s="313">
        <v>1</v>
      </c>
      <c r="D31" s="313">
        <v>6</v>
      </c>
      <c r="E31" s="313" t="s">
        <v>2343</v>
      </c>
      <c r="F31" s="314" t="s">
        <v>2344</v>
      </c>
      <c r="G31" s="314" t="s">
        <v>2345</v>
      </c>
      <c r="H31" s="314" t="s">
        <v>2310</v>
      </c>
      <c r="I31" s="313" t="s">
        <v>2346</v>
      </c>
      <c r="J31" s="313" t="s">
        <v>2347</v>
      </c>
      <c r="K31" s="313" t="s">
        <v>2341</v>
      </c>
      <c r="L31" s="314" t="s">
        <v>2348</v>
      </c>
      <c r="M31" s="313" t="s">
        <v>155</v>
      </c>
      <c r="N31" s="313" t="s">
        <v>2271</v>
      </c>
      <c r="O31" s="38">
        <v>40000</v>
      </c>
      <c r="P31" s="38">
        <v>120000</v>
      </c>
      <c r="Q31" s="38">
        <v>40000</v>
      </c>
      <c r="R31" s="38">
        <v>120000</v>
      </c>
      <c r="S31" s="313" t="s">
        <v>2306</v>
      </c>
    </row>
    <row r="33" spans="15:19" x14ac:dyDescent="0.25">
      <c r="O33" s="641"/>
      <c r="P33" s="644" t="s">
        <v>30</v>
      </c>
      <c r="Q33" s="645"/>
      <c r="R33" s="646"/>
    </row>
    <row r="34" spans="15:19" x14ac:dyDescent="0.25">
      <c r="O34" s="642"/>
      <c r="P34" s="647" t="s">
        <v>31</v>
      </c>
      <c r="Q34" s="644" t="s">
        <v>32</v>
      </c>
      <c r="R34" s="646"/>
    </row>
    <row r="35" spans="15:19" x14ac:dyDescent="0.25">
      <c r="O35" s="643"/>
      <c r="P35" s="647"/>
      <c r="Q35" s="469">
        <v>2022</v>
      </c>
      <c r="R35" s="469">
        <v>2023</v>
      </c>
    </row>
    <row r="36" spans="15:19" x14ac:dyDescent="0.25">
      <c r="O36" s="469" t="s">
        <v>33</v>
      </c>
      <c r="P36" s="5">
        <v>23</v>
      </c>
      <c r="Q36" s="34">
        <f>Q9+Q10+Q11+Q12+Q13+Q14+Q15+Q16+Q17+Q18+Q19+Q20+Q21+Q22+Q23+Q24+Q25+Q26+Q27+Q28+Q29+Q30+Q31</f>
        <v>3793000</v>
      </c>
      <c r="R36" s="34">
        <f>R9+R10+R11+R12+R13+R14+R15+R16+R17+R18+R19+R20+R21+R22+R23+R24+R25+R26+R27+R28+R29+R30+R31</f>
        <v>6733000</v>
      </c>
      <c r="S36" s="447"/>
    </row>
  </sheetData>
  <mergeCells count="17">
    <mergeCell ref="F6:F7"/>
    <mergeCell ref="H6:H7"/>
    <mergeCell ref="I6:K6"/>
    <mergeCell ref="L6:L7"/>
    <mergeCell ref="M6:N6"/>
    <mergeCell ref="A6:A7"/>
    <mergeCell ref="B6:B7"/>
    <mergeCell ref="C6:C7"/>
    <mergeCell ref="D6:D7"/>
    <mergeCell ref="E6:E7"/>
    <mergeCell ref="O33:O35"/>
    <mergeCell ref="P33:R33"/>
    <mergeCell ref="P34:P35"/>
    <mergeCell ref="Q34:R34"/>
    <mergeCell ref="S6:S7"/>
    <mergeCell ref="Q6:R6"/>
    <mergeCell ref="O6:P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S108"/>
  <sheetViews>
    <sheetView view="pageBreakPreview" topLeftCell="F1" zoomScale="90" zoomScaleNormal="90" zoomScaleSheetLayoutView="90" workbookViewId="0">
      <selection activeCell="G102" sqref="G102"/>
    </sheetView>
  </sheetViews>
  <sheetFormatPr defaultColWidth="9.140625" defaultRowHeight="15" x14ac:dyDescent="0.25"/>
  <cols>
    <col min="1" max="1" width="5.28515625" style="1" customWidth="1"/>
    <col min="5" max="5" width="18.28515625" customWidth="1"/>
    <col min="6" max="6" width="54.42578125" customWidth="1"/>
    <col min="7" max="7" width="63.7109375" customWidth="1"/>
    <col min="8" max="8" width="17" customWidth="1"/>
    <col min="9" max="10" width="19" customWidth="1"/>
    <col min="11" max="11" width="16.85546875" customWidth="1"/>
    <col min="12" max="12" width="25.140625" customWidth="1"/>
    <col min="15" max="15" width="16.28515625" customWidth="1"/>
    <col min="16" max="16" width="15.85546875" customWidth="1"/>
    <col min="17" max="17" width="13.5703125" bestFit="1" customWidth="1"/>
    <col min="18" max="18" width="15.7109375" bestFit="1" customWidth="1"/>
    <col min="19" max="19" width="18.28515625" customWidth="1"/>
  </cols>
  <sheetData>
    <row r="1" spans="1:19" ht="18.75" x14ac:dyDescent="0.3">
      <c r="A1" s="472" t="s">
        <v>2366</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4" t="s">
        <v>38</v>
      </c>
      <c r="J4" s="24" t="s">
        <v>36</v>
      </c>
      <c r="K4" s="24" t="s">
        <v>105</v>
      </c>
      <c r="L4" s="506"/>
      <c r="M4" s="26">
        <v>2022</v>
      </c>
      <c r="N4" s="26">
        <v>2023</v>
      </c>
      <c r="O4" s="4">
        <v>2022</v>
      </c>
      <c r="P4" s="4">
        <v>2023</v>
      </c>
      <c r="Q4" s="4">
        <v>2022</v>
      </c>
      <c r="R4" s="4">
        <v>2023</v>
      </c>
      <c r="S4" s="506"/>
    </row>
    <row r="5" spans="1:19" x14ac:dyDescent="0.25">
      <c r="A5" s="23" t="s">
        <v>12</v>
      </c>
      <c r="B5" s="24" t="s">
        <v>13</v>
      </c>
      <c r="C5" s="24" t="s">
        <v>14</v>
      </c>
      <c r="D5" s="24" t="s">
        <v>15</v>
      </c>
      <c r="E5" s="25" t="s">
        <v>16</v>
      </c>
      <c r="F5" s="25" t="s">
        <v>17</v>
      </c>
      <c r="G5" s="23" t="s">
        <v>18</v>
      </c>
      <c r="H5" s="23" t="s">
        <v>19</v>
      </c>
      <c r="I5" s="24" t="s">
        <v>20</v>
      </c>
      <c r="J5" s="24" t="s">
        <v>21</v>
      </c>
      <c r="K5" s="24" t="s">
        <v>22</v>
      </c>
      <c r="L5" s="23" t="s">
        <v>23</v>
      </c>
      <c r="M5" s="26" t="s">
        <v>24</v>
      </c>
      <c r="N5" s="26" t="s">
        <v>25</v>
      </c>
      <c r="O5" s="21" t="s">
        <v>26</v>
      </c>
      <c r="P5" s="21" t="s">
        <v>27</v>
      </c>
      <c r="Q5" s="21" t="s">
        <v>37</v>
      </c>
      <c r="R5" s="21" t="s">
        <v>28</v>
      </c>
      <c r="S5" s="23" t="s">
        <v>29</v>
      </c>
    </row>
    <row r="6" spans="1:19" s="104" customFormat="1" ht="24.95" customHeight="1" x14ac:dyDescent="0.25">
      <c r="A6" s="524">
        <v>1</v>
      </c>
      <c r="B6" s="524">
        <v>1</v>
      </c>
      <c r="C6" s="524">
        <v>1</v>
      </c>
      <c r="D6" s="524">
        <v>6</v>
      </c>
      <c r="E6" s="687" t="s">
        <v>593</v>
      </c>
      <c r="F6" s="526" t="s">
        <v>594</v>
      </c>
      <c r="G6" s="687" t="s">
        <v>595</v>
      </c>
      <c r="H6" s="690" t="s">
        <v>596</v>
      </c>
      <c r="I6" s="12" t="s">
        <v>596</v>
      </c>
      <c r="J6" s="103">
        <v>3</v>
      </c>
      <c r="K6" s="22" t="s">
        <v>74</v>
      </c>
      <c r="L6" s="687" t="s">
        <v>597</v>
      </c>
      <c r="M6" s="687" t="s">
        <v>378</v>
      </c>
      <c r="N6" s="687" t="s">
        <v>44</v>
      </c>
      <c r="O6" s="664">
        <v>50000</v>
      </c>
      <c r="P6" s="664">
        <v>90000</v>
      </c>
      <c r="Q6" s="664">
        <v>50000</v>
      </c>
      <c r="R6" s="664">
        <v>90000</v>
      </c>
      <c r="S6" s="687" t="s">
        <v>598</v>
      </c>
    </row>
    <row r="7" spans="1:19" s="104" customFormat="1" ht="24.95" customHeight="1" x14ac:dyDescent="0.25">
      <c r="A7" s="659"/>
      <c r="B7" s="659"/>
      <c r="C7" s="659"/>
      <c r="D7" s="659"/>
      <c r="E7" s="687"/>
      <c r="F7" s="534"/>
      <c r="G7" s="687"/>
      <c r="H7" s="655"/>
      <c r="I7" s="12" t="s">
        <v>141</v>
      </c>
      <c r="J7" s="103">
        <v>3000</v>
      </c>
      <c r="K7" s="22" t="s">
        <v>599</v>
      </c>
      <c r="L7" s="687"/>
      <c r="M7" s="687"/>
      <c r="N7" s="687"/>
      <c r="O7" s="664"/>
      <c r="P7" s="664"/>
      <c r="Q7" s="664"/>
      <c r="R7" s="664"/>
      <c r="S7" s="687"/>
    </row>
    <row r="8" spans="1:19" s="104" customFormat="1" ht="24.95" customHeight="1" x14ac:dyDescent="0.25">
      <c r="A8" s="659"/>
      <c r="B8" s="659"/>
      <c r="C8" s="659"/>
      <c r="D8" s="659"/>
      <c r="E8" s="687"/>
      <c r="F8" s="534"/>
      <c r="G8" s="687"/>
      <c r="H8" s="688" t="s">
        <v>77</v>
      </c>
      <c r="I8" s="12" t="s">
        <v>77</v>
      </c>
      <c r="J8" s="12">
        <v>3</v>
      </c>
      <c r="K8" s="22" t="s">
        <v>74</v>
      </c>
      <c r="L8" s="687"/>
      <c r="M8" s="687"/>
      <c r="N8" s="687"/>
      <c r="O8" s="664"/>
      <c r="P8" s="664"/>
      <c r="Q8" s="664"/>
      <c r="R8" s="664"/>
      <c r="S8" s="687"/>
    </row>
    <row r="9" spans="1:19" s="104" customFormat="1" ht="31.5" customHeight="1" x14ac:dyDescent="0.25">
      <c r="A9" s="659"/>
      <c r="B9" s="659"/>
      <c r="C9" s="659"/>
      <c r="D9" s="659"/>
      <c r="E9" s="687"/>
      <c r="F9" s="534"/>
      <c r="G9" s="687"/>
      <c r="H9" s="689"/>
      <c r="I9" s="105" t="s">
        <v>600</v>
      </c>
      <c r="J9" s="105">
        <v>90</v>
      </c>
      <c r="K9" s="19" t="s">
        <v>148</v>
      </c>
      <c r="L9" s="687"/>
      <c r="M9" s="687"/>
      <c r="N9" s="687"/>
      <c r="O9" s="664"/>
      <c r="P9" s="664"/>
      <c r="Q9" s="664"/>
      <c r="R9" s="664"/>
      <c r="S9" s="687"/>
    </row>
    <row r="10" spans="1:19" s="104" customFormat="1" ht="27.75" customHeight="1" x14ac:dyDescent="0.25">
      <c r="A10" s="659"/>
      <c r="B10" s="659"/>
      <c r="C10" s="659"/>
      <c r="D10" s="659"/>
      <c r="E10" s="687"/>
      <c r="F10" s="534"/>
      <c r="G10" s="687"/>
      <c r="H10" s="536" t="s">
        <v>159</v>
      </c>
      <c r="I10" s="105" t="s">
        <v>601</v>
      </c>
      <c r="J10" s="105">
        <v>3</v>
      </c>
      <c r="K10" s="22" t="s">
        <v>74</v>
      </c>
      <c r="L10" s="687"/>
      <c r="M10" s="687"/>
      <c r="N10" s="687"/>
      <c r="O10" s="664"/>
      <c r="P10" s="664"/>
      <c r="Q10" s="664"/>
      <c r="R10" s="664"/>
      <c r="S10" s="687"/>
    </row>
    <row r="11" spans="1:19" s="104" customFormat="1" ht="30" customHeight="1" x14ac:dyDescent="0.25">
      <c r="A11" s="525"/>
      <c r="B11" s="525"/>
      <c r="C11" s="525"/>
      <c r="D11" s="525"/>
      <c r="E11" s="687"/>
      <c r="F11" s="527"/>
      <c r="G11" s="687"/>
      <c r="H11" s="536"/>
      <c r="I11" s="105" t="s">
        <v>602</v>
      </c>
      <c r="J11" s="105">
        <v>90</v>
      </c>
      <c r="K11" s="19" t="s">
        <v>148</v>
      </c>
      <c r="L11" s="687"/>
      <c r="M11" s="687"/>
      <c r="N11" s="687"/>
      <c r="O11" s="664"/>
      <c r="P11" s="664"/>
      <c r="Q11" s="664"/>
      <c r="R11" s="664"/>
      <c r="S11" s="687"/>
    </row>
    <row r="12" spans="1:19" s="7" customFormat="1" ht="75" customHeight="1" x14ac:dyDescent="0.25">
      <c r="A12" s="524">
        <v>2</v>
      </c>
      <c r="B12" s="524">
        <v>6</v>
      </c>
      <c r="C12" s="524">
        <v>2</v>
      </c>
      <c r="D12" s="524">
        <v>12</v>
      </c>
      <c r="E12" s="665" t="s">
        <v>603</v>
      </c>
      <c r="F12" s="684" t="s">
        <v>604</v>
      </c>
      <c r="G12" s="526" t="s">
        <v>605</v>
      </c>
      <c r="H12" s="526" t="s">
        <v>606</v>
      </c>
      <c r="I12" s="22" t="s">
        <v>596</v>
      </c>
      <c r="J12" s="22">
        <v>2</v>
      </c>
      <c r="K12" s="22" t="s">
        <v>74</v>
      </c>
      <c r="L12" s="526" t="s">
        <v>607</v>
      </c>
      <c r="M12" s="665" t="s">
        <v>44</v>
      </c>
      <c r="N12" s="665" t="s">
        <v>44</v>
      </c>
      <c r="O12" s="664">
        <v>333500</v>
      </c>
      <c r="P12" s="664">
        <v>333500</v>
      </c>
      <c r="Q12" s="664">
        <v>333500</v>
      </c>
      <c r="R12" s="664">
        <v>333500</v>
      </c>
      <c r="S12" s="665" t="s">
        <v>598</v>
      </c>
    </row>
    <row r="13" spans="1:19" s="7" customFormat="1" ht="75" customHeight="1" x14ac:dyDescent="0.25">
      <c r="A13" s="659"/>
      <c r="B13" s="659"/>
      <c r="C13" s="659"/>
      <c r="D13" s="659"/>
      <c r="E13" s="534"/>
      <c r="F13" s="685"/>
      <c r="G13" s="534"/>
      <c r="H13" s="534"/>
      <c r="I13" s="106" t="s">
        <v>46</v>
      </c>
      <c r="J13" s="106">
        <v>2</v>
      </c>
      <c r="K13" s="22" t="s">
        <v>74</v>
      </c>
      <c r="L13" s="659"/>
      <c r="M13" s="676"/>
      <c r="N13" s="676"/>
      <c r="O13" s="664"/>
      <c r="P13" s="664"/>
      <c r="Q13" s="664"/>
      <c r="R13" s="664"/>
      <c r="S13" s="534"/>
    </row>
    <row r="14" spans="1:19" s="7" customFormat="1" ht="75" customHeight="1" x14ac:dyDescent="0.25">
      <c r="A14" s="659"/>
      <c r="B14" s="659"/>
      <c r="C14" s="659"/>
      <c r="D14" s="659"/>
      <c r="E14" s="534"/>
      <c r="F14" s="685"/>
      <c r="G14" s="534"/>
      <c r="H14" s="534"/>
      <c r="I14" s="105" t="s">
        <v>608</v>
      </c>
      <c r="J14" s="103">
        <v>2</v>
      </c>
      <c r="K14" s="22" t="s">
        <v>74</v>
      </c>
      <c r="L14" s="659"/>
      <c r="M14" s="676"/>
      <c r="N14" s="676"/>
      <c r="O14" s="664"/>
      <c r="P14" s="664"/>
      <c r="Q14" s="664"/>
      <c r="R14" s="664"/>
      <c r="S14" s="534"/>
    </row>
    <row r="15" spans="1:19" s="7" customFormat="1" ht="75" customHeight="1" x14ac:dyDescent="0.25">
      <c r="A15" s="525"/>
      <c r="B15" s="525"/>
      <c r="C15" s="525"/>
      <c r="D15" s="525"/>
      <c r="E15" s="527"/>
      <c r="F15" s="686"/>
      <c r="G15" s="527"/>
      <c r="H15" s="527"/>
      <c r="I15" s="105" t="s">
        <v>385</v>
      </c>
      <c r="J15" s="103">
        <v>2</v>
      </c>
      <c r="K15" s="22" t="s">
        <v>74</v>
      </c>
      <c r="L15" s="525"/>
      <c r="M15" s="680"/>
      <c r="N15" s="680"/>
      <c r="O15" s="664"/>
      <c r="P15" s="664"/>
      <c r="Q15" s="664"/>
      <c r="R15" s="664"/>
      <c r="S15" s="527"/>
    </row>
    <row r="16" spans="1:19" s="7" customFormat="1" ht="174.95" customHeight="1" x14ac:dyDescent="0.25">
      <c r="A16" s="515">
        <v>3</v>
      </c>
      <c r="B16" s="515">
        <v>1</v>
      </c>
      <c r="C16" s="515">
        <v>1</v>
      </c>
      <c r="D16" s="515">
        <v>6</v>
      </c>
      <c r="E16" s="671" t="s">
        <v>609</v>
      </c>
      <c r="F16" s="665" t="s">
        <v>610</v>
      </c>
      <c r="G16" s="498" t="s">
        <v>611</v>
      </c>
      <c r="H16" s="665" t="s">
        <v>52</v>
      </c>
      <c r="I16" s="106" t="s">
        <v>52</v>
      </c>
      <c r="J16" s="106">
        <v>1</v>
      </c>
      <c r="K16" s="14" t="s">
        <v>74</v>
      </c>
      <c r="L16" s="665" t="s">
        <v>612</v>
      </c>
      <c r="M16" s="665" t="s">
        <v>71</v>
      </c>
      <c r="N16" s="681"/>
      <c r="O16" s="664">
        <v>320000</v>
      </c>
      <c r="P16" s="664"/>
      <c r="Q16" s="664">
        <v>320000</v>
      </c>
      <c r="R16" s="664"/>
      <c r="S16" s="665" t="s">
        <v>613</v>
      </c>
    </row>
    <row r="17" spans="1:19" s="7" customFormat="1" ht="174.95" customHeight="1" x14ac:dyDescent="0.25">
      <c r="A17" s="517"/>
      <c r="B17" s="517"/>
      <c r="C17" s="517"/>
      <c r="D17" s="517"/>
      <c r="E17" s="667"/>
      <c r="F17" s="680"/>
      <c r="G17" s="500"/>
      <c r="H17" s="680"/>
      <c r="I17" s="106" t="s">
        <v>602</v>
      </c>
      <c r="J17" s="106">
        <v>250</v>
      </c>
      <c r="K17" s="10" t="s">
        <v>148</v>
      </c>
      <c r="L17" s="680"/>
      <c r="M17" s="680"/>
      <c r="N17" s="683"/>
      <c r="O17" s="664"/>
      <c r="P17" s="664"/>
      <c r="Q17" s="664"/>
      <c r="R17" s="664"/>
      <c r="S17" s="680"/>
    </row>
    <row r="18" spans="1:19" s="7" customFormat="1" ht="45" customHeight="1" x14ac:dyDescent="0.25">
      <c r="A18" s="515">
        <v>4</v>
      </c>
      <c r="B18" s="515">
        <v>6</v>
      </c>
      <c r="C18" s="515">
        <v>1</v>
      </c>
      <c r="D18" s="515">
        <v>6</v>
      </c>
      <c r="E18" s="665" t="s">
        <v>614</v>
      </c>
      <c r="F18" s="665" t="s">
        <v>615</v>
      </c>
      <c r="G18" s="498" t="s">
        <v>616</v>
      </c>
      <c r="H18" s="665" t="s">
        <v>617</v>
      </c>
      <c r="I18" s="106" t="s">
        <v>618</v>
      </c>
      <c r="J18" s="106">
        <v>1000</v>
      </c>
      <c r="K18" s="14" t="s">
        <v>599</v>
      </c>
      <c r="L18" s="665" t="s">
        <v>619</v>
      </c>
      <c r="M18" s="665" t="s">
        <v>44</v>
      </c>
      <c r="N18" s="665" t="s">
        <v>44</v>
      </c>
      <c r="O18" s="664">
        <v>190000</v>
      </c>
      <c r="P18" s="664">
        <v>250000</v>
      </c>
      <c r="Q18" s="664">
        <v>190000</v>
      </c>
      <c r="R18" s="664">
        <v>250000</v>
      </c>
      <c r="S18" s="665" t="s">
        <v>613</v>
      </c>
    </row>
    <row r="19" spans="1:19" s="7" customFormat="1" ht="45" customHeight="1" x14ac:dyDescent="0.25">
      <c r="A19" s="516"/>
      <c r="B19" s="516"/>
      <c r="C19" s="516"/>
      <c r="D19" s="516"/>
      <c r="E19" s="676"/>
      <c r="F19" s="676"/>
      <c r="G19" s="516"/>
      <c r="H19" s="676"/>
      <c r="I19" s="106" t="s">
        <v>620</v>
      </c>
      <c r="J19" s="106">
        <v>2</v>
      </c>
      <c r="K19" s="14" t="s">
        <v>74</v>
      </c>
      <c r="L19" s="676"/>
      <c r="M19" s="676"/>
      <c r="N19" s="676"/>
      <c r="O19" s="664"/>
      <c r="P19" s="664"/>
      <c r="Q19" s="664"/>
      <c r="R19" s="664"/>
      <c r="S19" s="676"/>
    </row>
    <row r="20" spans="1:19" s="7" customFormat="1" ht="45" customHeight="1" x14ac:dyDescent="0.25">
      <c r="A20" s="516"/>
      <c r="B20" s="516"/>
      <c r="C20" s="516"/>
      <c r="D20" s="516"/>
      <c r="E20" s="676"/>
      <c r="F20" s="676"/>
      <c r="G20" s="516"/>
      <c r="H20" s="676"/>
      <c r="I20" s="106" t="s">
        <v>602</v>
      </c>
      <c r="J20" s="106">
        <v>100</v>
      </c>
      <c r="K20" s="10" t="s">
        <v>148</v>
      </c>
      <c r="L20" s="676"/>
      <c r="M20" s="676"/>
      <c r="N20" s="676"/>
      <c r="O20" s="664"/>
      <c r="P20" s="664"/>
      <c r="Q20" s="664"/>
      <c r="R20" s="664"/>
      <c r="S20" s="676"/>
    </row>
    <row r="21" spans="1:19" s="7" customFormat="1" ht="45" customHeight="1" x14ac:dyDescent="0.25">
      <c r="A21" s="516"/>
      <c r="B21" s="516"/>
      <c r="C21" s="516"/>
      <c r="D21" s="516"/>
      <c r="E21" s="676"/>
      <c r="F21" s="676"/>
      <c r="G21" s="516"/>
      <c r="H21" s="676"/>
      <c r="I21" s="106" t="s">
        <v>621</v>
      </c>
      <c r="J21" s="106">
        <v>4</v>
      </c>
      <c r="K21" s="14" t="s">
        <v>74</v>
      </c>
      <c r="L21" s="676"/>
      <c r="M21" s="676"/>
      <c r="N21" s="676"/>
      <c r="O21" s="664"/>
      <c r="P21" s="664"/>
      <c r="Q21" s="664"/>
      <c r="R21" s="664"/>
      <c r="S21" s="676"/>
    </row>
    <row r="22" spans="1:19" s="7" customFormat="1" ht="45" customHeight="1" x14ac:dyDescent="0.25">
      <c r="A22" s="517"/>
      <c r="B22" s="517"/>
      <c r="C22" s="517"/>
      <c r="D22" s="517"/>
      <c r="E22" s="680"/>
      <c r="F22" s="680"/>
      <c r="G22" s="517"/>
      <c r="H22" s="680"/>
      <c r="I22" s="106" t="s">
        <v>602</v>
      </c>
      <c r="J22" s="106">
        <v>200</v>
      </c>
      <c r="K22" s="10" t="s">
        <v>148</v>
      </c>
      <c r="L22" s="680"/>
      <c r="M22" s="680"/>
      <c r="N22" s="680"/>
      <c r="O22" s="664"/>
      <c r="P22" s="664"/>
      <c r="Q22" s="664"/>
      <c r="R22" s="664"/>
      <c r="S22" s="680"/>
    </row>
    <row r="23" spans="1:19" s="7" customFormat="1" ht="81.75" customHeight="1" x14ac:dyDescent="0.25">
      <c r="A23" s="14">
        <v>5</v>
      </c>
      <c r="B23" s="14">
        <v>1</v>
      </c>
      <c r="C23" s="14">
        <v>1</v>
      </c>
      <c r="D23" s="14">
        <v>6</v>
      </c>
      <c r="E23" s="105" t="s">
        <v>622</v>
      </c>
      <c r="F23" s="105" t="s">
        <v>623</v>
      </c>
      <c r="G23" s="10" t="s">
        <v>624</v>
      </c>
      <c r="H23" s="105" t="s">
        <v>625</v>
      </c>
      <c r="I23" s="105" t="s">
        <v>56</v>
      </c>
      <c r="J23" s="105">
        <v>500</v>
      </c>
      <c r="K23" s="14" t="s">
        <v>74</v>
      </c>
      <c r="L23" s="105" t="s">
        <v>626</v>
      </c>
      <c r="M23" s="105" t="s">
        <v>44</v>
      </c>
      <c r="N23" s="107"/>
      <c r="O23" s="108">
        <v>300000</v>
      </c>
      <c r="P23" s="108">
        <v>0</v>
      </c>
      <c r="Q23" s="108">
        <v>300000</v>
      </c>
      <c r="R23" s="108">
        <v>0</v>
      </c>
      <c r="S23" s="105" t="s">
        <v>613</v>
      </c>
    </row>
    <row r="24" spans="1:19" s="7" customFormat="1" ht="35.1" customHeight="1" x14ac:dyDescent="0.25">
      <c r="A24" s="515">
        <v>6</v>
      </c>
      <c r="B24" s="515">
        <v>1</v>
      </c>
      <c r="C24" s="515">
        <v>1</v>
      </c>
      <c r="D24" s="515">
        <v>6</v>
      </c>
      <c r="E24" s="665" t="s">
        <v>627</v>
      </c>
      <c r="F24" s="665" t="s">
        <v>628</v>
      </c>
      <c r="G24" s="498" t="s">
        <v>629</v>
      </c>
      <c r="H24" s="665" t="s">
        <v>630</v>
      </c>
      <c r="I24" s="106" t="s">
        <v>621</v>
      </c>
      <c r="J24" s="106">
        <v>2</v>
      </c>
      <c r="K24" s="14" t="s">
        <v>74</v>
      </c>
      <c r="L24" s="665" t="s">
        <v>631</v>
      </c>
      <c r="M24" s="665" t="s">
        <v>72</v>
      </c>
      <c r="N24" s="665" t="s">
        <v>44</v>
      </c>
      <c r="O24" s="664">
        <v>120000</v>
      </c>
      <c r="P24" s="664">
        <v>120000</v>
      </c>
      <c r="Q24" s="664">
        <v>120000</v>
      </c>
      <c r="R24" s="664">
        <v>120000</v>
      </c>
      <c r="S24" s="665" t="s">
        <v>613</v>
      </c>
    </row>
    <row r="25" spans="1:19" s="7" customFormat="1" ht="35.1" customHeight="1" x14ac:dyDescent="0.25">
      <c r="A25" s="516"/>
      <c r="B25" s="516"/>
      <c r="C25" s="516"/>
      <c r="D25" s="516"/>
      <c r="E25" s="676"/>
      <c r="F25" s="676"/>
      <c r="G25" s="499"/>
      <c r="H25" s="676"/>
      <c r="I25" s="106" t="s">
        <v>602</v>
      </c>
      <c r="J25" s="106">
        <v>50</v>
      </c>
      <c r="K25" s="10" t="s">
        <v>148</v>
      </c>
      <c r="L25" s="676"/>
      <c r="M25" s="676"/>
      <c r="N25" s="676"/>
      <c r="O25" s="664"/>
      <c r="P25" s="664"/>
      <c r="Q25" s="664"/>
      <c r="R25" s="664"/>
      <c r="S25" s="676"/>
    </row>
    <row r="26" spans="1:19" s="7" customFormat="1" ht="35.1" customHeight="1" x14ac:dyDescent="0.25">
      <c r="A26" s="516"/>
      <c r="B26" s="516"/>
      <c r="C26" s="516"/>
      <c r="D26" s="516"/>
      <c r="E26" s="676"/>
      <c r="F26" s="676"/>
      <c r="G26" s="499"/>
      <c r="H26" s="676"/>
      <c r="I26" s="106" t="s">
        <v>620</v>
      </c>
      <c r="J26" s="106">
        <v>1</v>
      </c>
      <c r="K26" s="14" t="s">
        <v>74</v>
      </c>
      <c r="L26" s="676"/>
      <c r="M26" s="676"/>
      <c r="N26" s="676"/>
      <c r="O26" s="664"/>
      <c r="P26" s="664"/>
      <c r="Q26" s="664"/>
      <c r="R26" s="664"/>
      <c r="S26" s="676"/>
    </row>
    <row r="27" spans="1:19" s="7" customFormat="1" ht="35.1" customHeight="1" x14ac:dyDescent="0.25">
      <c r="A27" s="516"/>
      <c r="B27" s="516"/>
      <c r="C27" s="516"/>
      <c r="D27" s="516"/>
      <c r="E27" s="676"/>
      <c r="F27" s="676"/>
      <c r="G27" s="499"/>
      <c r="H27" s="676"/>
      <c r="I27" s="106" t="s">
        <v>602</v>
      </c>
      <c r="J27" s="106">
        <v>50</v>
      </c>
      <c r="K27" s="10" t="s">
        <v>148</v>
      </c>
      <c r="L27" s="676"/>
      <c r="M27" s="676"/>
      <c r="N27" s="676"/>
      <c r="O27" s="664"/>
      <c r="P27" s="664"/>
      <c r="Q27" s="664"/>
      <c r="R27" s="664"/>
      <c r="S27" s="676"/>
    </row>
    <row r="28" spans="1:19" s="7" customFormat="1" ht="35.1" customHeight="1" x14ac:dyDescent="0.25">
      <c r="A28" s="517"/>
      <c r="B28" s="517"/>
      <c r="C28" s="517"/>
      <c r="D28" s="517"/>
      <c r="E28" s="680"/>
      <c r="F28" s="680"/>
      <c r="G28" s="500"/>
      <c r="H28" s="680"/>
      <c r="I28" s="106" t="s">
        <v>56</v>
      </c>
      <c r="J28" s="109">
        <v>1</v>
      </c>
      <c r="K28" s="14" t="s">
        <v>74</v>
      </c>
      <c r="L28" s="680"/>
      <c r="M28" s="680"/>
      <c r="N28" s="680"/>
      <c r="O28" s="664"/>
      <c r="P28" s="664"/>
      <c r="Q28" s="664"/>
      <c r="R28" s="664"/>
      <c r="S28" s="680"/>
    </row>
    <row r="29" spans="1:19" s="7" customFormat="1" ht="35.1" customHeight="1" x14ac:dyDescent="0.25">
      <c r="A29" s="515">
        <v>7</v>
      </c>
      <c r="B29" s="515">
        <v>6</v>
      </c>
      <c r="C29" s="515">
        <v>1</v>
      </c>
      <c r="D29" s="515">
        <v>6</v>
      </c>
      <c r="E29" s="665" t="s">
        <v>632</v>
      </c>
      <c r="F29" s="665" t="s">
        <v>633</v>
      </c>
      <c r="G29" s="498" t="s">
        <v>634</v>
      </c>
      <c r="H29" s="665" t="s">
        <v>635</v>
      </c>
      <c r="I29" s="106" t="s">
        <v>385</v>
      </c>
      <c r="J29" s="106">
        <v>6</v>
      </c>
      <c r="K29" s="14" t="s">
        <v>74</v>
      </c>
      <c r="L29" s="498" t="s">
        <v>636</v>
      </c>
      <c r="M29" s="665" t="s">
        <v>72</v>
      </c>
      <c r="N29" s="665" t="s">
        <v>44</v>
      </c>
      <c r="O29" s="664">
        <v>94000</v>
      </c>
      <c r="P29" s="664">
        <v>150000</v>
      </c>
      <c r="Q29" s="664">
        <v>94000</v>
      </c>
      <c r="R29" s="664">
        <v>150000</v>
      </c>
      <c r="S29" s="665" t="s">
        <v>637</v>
      </c>
    </row>
    <row r="30" spans="1:19" s="7" customFormat="1" ht="35.1" customHeight="1" x14ac:dyDescent="0.25">
      <c r="A30" s="516"/>
      <c r="B30" s="516"/>
      <c r="C30" s="516"/>
      <c r="D30" s="516"/>
      <c r="E30" s="676"/>
      <c r="F30" s="676"/>
      <c r="G30" s="499"/>
      <c r="H30" s="676"/>
      <c r="I30" s="106" t="s">
        <v>343</v>
      </c>
      <c r="J30" s="106">
        <v>1</v>
      </c>
      <c r="K30" s="14" t="s">
        <v>74</v>
      </c>
      <c r="L30" s="499"/>
      <c r="M30" s="676"/>
      <c r="N30" s="676"/>
      <c r="O30" s="664"/>
      <c r="P30" s="664"/>
      <c r="Q30" s="664"/>
      <c r="R30" s="664"/>
      <c r="S30" s="676"/>
    </row>
    <row r="31" spans="1:19" s="7" customFormat="1" ht="35.1" customHeight="1" x14ac:dyDescent="0.25">
      <c r="A31" s="516"/>
      <c r="B31" s="516"/>
      <c r="C31" s="516"/>
      <c r="D31" s="516"/>
      <c r="E31" s="676"/>
      <c r="F31" s="676"/>
      <c r="G31" s="499"/>
      <c r="H31" s="676"/>
      <c r="I31" s="106" t="s">
        <v>638</v>
      </c>
      <c r="J31" s="106">
        <v>1</v>
      </c>
      <c r="K31" s="14" t="s">
        <v>74</v>
      </c>
      <c r="L31" s="499"/>
      <c r="M31" s="676"/>
      <c r="N31" s="676"/>
      <c r="O31" s="664"/>
      <c r="P31" s="664"/>
      <c r="Q31" s="664"/>
      <c r="R31" s="664"/>
      <c r="S31" s="676"/>
    </row>
    <row r="32" spans="1:19" s="7" customFormat="1" ht="35.1" customHeight="1" x14ac:dyDescent="0.25">
      <c r="A32" s="516"/>
      <c r="B32" s="516"/>
      <c r="C32" s="516"/>
      <c r="D32" s="516"/>
      <c r="E32" s="676"/>
      <c r="F32" s="676"/>
      <c r="G32" s="499"/>
      <c r="H32" s="676"/>
      <c r="I32" s="106" t="s">
        <v>602</v>
      </c>
      <c r="J32" s="106">
        <v>50</v>
      </c>
      <c r="K32" s="14" t="s">
        <v>74</v>
      </c>
      <c r="L32" s="499"/>
      <c r="M32" s="676"/>
      <c r="N32" s="676"/>
      <c r="O32" s="664"/>
      <c r="P32" s="664"/>
      <c r="Q32" s="664"/>
      <c r="R32" s="664"/>
      <c r="S32" s="676"/>
    </row>
    <row r="33" spans="1:19" s="7" customFormat="1" ht="35.1" customHeight="1" x14ac:dyDescent="0.25">
      <c r="A33" s="516"/>
      <c r="B33" s="516"/>
      <c r="C33" s="516"/>
      <c r="D33" s="516"/>
      <c r="E33" s="676"/>
      <c r="F33" s="676"/>
      <c r="G33" s="499"/>
      <c r="H33" s="676"/>
      <c r="I33" s="106" t="s">
        <v>639</v>
      </c>
      <c r="J33" s="106">
        <v>1</v>
      </c>
      <c r="K33" s="14" t="s">
        <v>74</v>
      </c>
      <c r="L33" s="499"/>
      <c r="M33" s="676"/>
      <c r="N33" s="676"/>
      <c r="O33" s="664"/>
      <c r="P33" s="664"/>
      <c r="Q33" s="664"/>
      <c r="R33" s="664"/>
      <c r="S33" s="676"/>
    </row>
    <row r="34" spans="1:19" s="7" customFormat="1" ht="35.1" customHeight="1" x14ac:dyDescent="0.25">
      <c r="A34" s="517"/>
      <c r="B34" s="517"/>
      <c r="C34" s="517"/>
      <c r="D34" s="517"/>
      <c r="E34" s="680"/>
      <c r="F34" s="680"/>
      <c r="G34" s="500"/>
      <c r="H34" s="680"/>
      <c r="I34" s="106" t="s">
        <v>602</v>
      </c>
      <c r="J34" s="106">
        <v>75</v>
      </c>
      <c r="K34" s="14" t="s">
        <v>74</v>
      </c>
      <c r="L34" s="500"/>
      <c r="M34" s="680"/>
      <c r="N34" s="680"/>
      <c r="O34" s="664"/>
      <c r="P34" s="664"/>
      <c r="Q34" s="664"/>
      <c r="R34" s="664"/>
      <c r="S34" s="680"/>
    </row>
    <row r="35" spans="1:19" s="7" customFormat="1" ht="35.1" customHeight="1" x14ac:dyDescent="0.25">
      <c r="A35" s="515">
        <v>8</v>
      </c>
      <c r="B35" s="515">
        <v>3</v>
      </c>
      <c r="C35" s="515">
        <v>1</v>
      </c>
      <c r="D35" s="515">
        <v>6</v>
      </c>
      <c r="E35" s="665" t="s">
        <v>640</v>
      </c>
      <c r="F35" s="665" t="s">
        <v>641</v>
      </c>
      <c r="G35" s="498" t="s">
        <v>642</v>
      </c>
      <c r="H35" s="665" t="s">
        <v>643</v>
      </c>
      <c r="I35" s="106" t="s">
        <v>596</v>
      </c>
      <c r="J35" s="106">
        <v>1</v>
      </c>
      <c r="K35" s="14" t="s">
        <v>74</v>
      </c>
      <c r="L35" s="665" t="s">
        <v>626</v>
      </c>
      <c r="M35" s="665" t="s">
        <v>72</v>
      </c>
      <c r="N35" s="665" t="s">
        <v>371</v>
      </c>
      <c r="O35" s="664">
        <v>75000</v>
      </c>
      <c r="P35" s="664">
        <v>105000</v>
      </c>
      <c r="Q35" s="664">
        <v>75000</v>
      </c>
      <c r="R35" s="664">
        <v>105000</v>
      </c>
      <c r="S35" s="665" t="s">
        <v>644</v>
      </c>
    </row>
    <row r="36" spans="1:19" s="7" customFormat="1" ht="35.1" customHeight="1" x14ac:dyDescent="0.25">
      <c r="A36" s="516"/>
      <c r="B36" s="516"/>
      <c r="C36" s="516"/>
      <c r="D36" s="516"/>
      <c r="E36" s="676"/>
      <c r="F36" s="676"/>
      <c r="G36" s="499"/>
      <c r="H36" s="676"/>
      <c r="I36" s="106" t="s">
        <v>638</v>
      </c>
      <c r="J36" s="106">
        <v>1</v>
      </c>
      <c r="K36" s="14" t="s">
        <v>74</v>
      </c>
      <c r="L36" s="676"/>
      <c r="M36" s="676"/>
      <c r="N36" s="676"/>
      <c r="O36" s="664"/>
      <c r="P36" s="664"/>
      <c r="Q36" s="664"/>
      <c r="R36" s="664"/>
      <c r="S36" s="676"/>
    </row>
    <row r="37" spans="1:19" s="7" customFormat="1" ht="35.1" customHeight="1" x14ac:dyDescent="0.25">
      <c r="A37" s="516"/>
      <c r="B37" s="516"/>
      <c r="C37" s="516"/>
      <c r="D37" s="516"/>
      <c r="E37" s="676"/>
      <c r="F37" s="676"/>
      <c r="G37" s="499"/>
      <c r="H37" s="676"/>
      <c r="I37" s="106" t="s">
        <v>602</v>
      </c>
      <c r="J37" s="106">
        <v>50</v>
      </c>
      <c r="K37" s="10" t="s">
        <v>148</v>
      </c>
      <c r="L37" s="676"/>
      <c r="M37" s="676"/>
      <c r="N37" s="676"/>
      <c r="O37" s="664"/>
      <c r="P37" s="664"/>
      <c r="Q37" s="664"/>
      <c r="R37" s="664"/>
      <c r="S37" s="676"/>
    </row>
    <row r="38" spans="1:19" s="7" customFormat="1" ht="35.1" customHeight="1" x14ac:dyDescent="0.25">
      <c r="A38" s="516"/>
      <c r="B38" s="516"/>
      <c r="C38" s="516"/>
      <c r="D38" s="516"/>
      <c r="E38" s="676"/>
      <c r="F38" s="676"/>
      <c r="G38" s="499"/>
      <c r="H38" s="676"/>
      <c r="I38" s="106" t="s">
        <v>645</v>
      </c>
      <c r="J38" s="106">
        <v>1</v>
      </c>
      <c r="K38" s="14" t="s">
        <v>74</v>
      </c>
      <c r="L38" s="676"/>
      <c r="M38" s="676"/>
      <c r="N38" s="676"/>
      <c r="O38" s="664"/>
      <c r="P38" s="664"/>
      <c r="Q38" s="664"/>
      <c r="R38" s="664"/>
      <c r="S38" s="676"/>
    </row>
    <row r="39" spans="1:19" s="7" customFormat="1" ht="35.1" customHeight="1" x14ac:dyDescent="0.25">
      <c r="A39" s="516"/>
      <c r="B39" s="516"/>
      <c r="C39" s="516"/>
      <c r="D39" s="516"/>
      <c r="E39" s="676"/>
      <c r="F39" s="676"/>
      <c r="G39" s="499"/>
      <c r="H39" s="676"/>
      <c r="I39" s="106" t="s">
        <v>602</v>
      </c>
      <c r="J39" s="106">
        <v>100</v>
      </c>
      <c r="K39" s="10" t="s">
        <v>148</v>
      </c>
      <c r="L39" s="676"/>
      <c r="M39" s="676"/>
      <c r="N39" s="676"/>
      <c r="O39" s="664"/>
      <c r="P39" s="664"/>
      <c r="Q39" s="664"/>
      <c r="R39" s="664"/>
      <c r="S39" s="676"/>
    </row>
    <row r="40" spans="1:19" s="7" customFormat="1" ht="35.1" customHeight="1" x14ac:dyDescent="0.25">
      <c r="A40" s="517"/>
      <c r="B40" s="517"/>
      <c r="C40" s="517"/>
      <c r="D40" s="517"/>
      <c r="E40" s="680"/>
      <c r="F40" s="680"/>
      <c r="G40" s="500"/>
      <c r="H40" s="680"/>
      <c r="I40" s="106" t="s">
        <v>385</v>
      </c>
      <c r="J40" s="106">
        <v>3</v>
      </c>
      <c r="K40" s="14" t="s">
        <v>74</v>
      </c>
      <c r="L40" s="680"/>
      <c r="M40" s="680"/>
      <c r="N40" s="680"/>
      <c r="O40" s="664"/>
      <c r="P40" s="664"/>
      <c r="Q40" s="664"/>
      <c r="R40" s="664"/>
      <c r="S40" s="680"/>
    </row>
    <row r="41" spans="1:19" s="7" customFormat="1" ht="75" customHeight="1" x14ac:dyDescent="0.25">
      <c r="A41" s="515">
        <v>9</v>
      </c>
      <c r="B41" s="515">
        <v>1</v>
      </c>
      <c r="C41" s="515">
        <v>1</v>
      </c>
      <c r="D41" s="515">
        <v>6</v>
      </c>
      <c r="E41" s="665" t="s">
        <v>646</v>
      </c>
      <c r="F41" s="665" t="s">
        <v>647</v>
      </c>
      <c r="G41" s="498" t="s">
        <v>648</v>
      </c>
      <c r="H41" s="665" t="s">
        <v>649</v>
      </c>
      <c r="I41" s="106" t="s">
        <v>52</v>
      </c>
      <c r="J41" s="106">
        <v>1</v>
      </c>
      <c r="K41" s="14" t="s">
        <v>74</v>
      </c>
      <c r="L41" s="665" t="s">
        <v>650</v>
      </c>
      <c r="M41" s="681"/>
      <c r="N41" s="665" t="s">
        <v>72</v>
      </c>
      <c r="O41" s="664">
        <v>0</v>
      </c>
      <c r="P41" s="664">
        <v>240000</v>
      </c>
      <c r="Q41" s="664">
        <v>0</v>
      </c>
      <c r="R41" s="664">
        <v>240000</v>
      </c>
      <c r="S41" s="665" t="s">
        <v>651</v>
      </c>
    </row>
    <row r="42" spans="1:19" s="7" customFormat="1" ht="75" customHeight="1" x14ac:dyDescent="0.25">
      <c r="A42" s="516"/>
      <c r="B42" s="516"/>
      <c r="C42" s="516"/>
      <c r="D42" s="516"/>
      <c r="E42" s="676"/>
      <c r="F42" s="676"/>
      <c r="G42" s="499"/>
      <c r="H42" s="676"/>
      <c r="I42" s="106" t="s">
        <v>602</v>
      </c>
      <c r="J42" s="106">
        <v>120</v>
      </c>
      <c r="K42" s="10" t="s">
        <v>148</v>
      </c>
      <c r="L42" s="676"/>
      <c r="M42" s="682"/>
      <c r="N42" s="676"/>
      <c r="O42" s="664"/>
      <c r="P42" s="664"/>
      <c r="Q42" s="664"/>
      <c r="R42" s="664"/>
      <c r="S42" s="676"/>
    </row>
    <row r="43" spans="1:19" s="7" customFormat="1" ht="75" customHeight="1" x14ac:dyDescent="0.25">
      <c r="A43" s="517"/>
      <c r="B43" s="517"/>
      <c r="C43" s="517"/>
      <c r="D43" s="517"/>
      <c r="E43" s="680"/>
      <c r="F43" s="680"/>
      <c r="G43" s="500"/>
      <c r="H43" s="680"/>
      <c r="I43" s="106" t="s">
        <v>343</v>
      </c>
      <c r="J43" s="106">
        <v>1</v>
      </c>
      <c r="K43" s="14" t="s">
        <v>74</v>
      </c>
      <c r="L43" s="680"/>
      <c r="M43" s="683"/>
      <c r="N43" s="680"/>
      <c r="O43" s="664"/>
      <c r="P43" s="664"/>
      <c r="Q43" s="664"/>
      <c r="R43" s="664"/>
      <c r="S43" s="680"/>
    </row>
    <row r="44" spans="1:19" s="7" customFormat="1" ht="30" customHeight="1" x14ac:dyDescent="0.25">
      <c r="A44" s="515">
        <v>10</v>
      </c>
      <c r="B44" s="515">
        <v>6</v>
      </c>
      <c r="C44" s="515">
        <v>1</v>
      </c>
      <c r="D44" s="515">
        <v>6</v>
      </c>
      <c r="E44" s="665" t="s">
        <v>962</v>
      </c>
      <c r="F44" s="665" t="s">
        <v>963</v>
      </c>
      <c r="G44" s="498" t="s">
        <v>652</v>
      </c>
      <c r="H44" s="665" t="s">
        <v>653</v>
      </c>
      <c r="I44" s="106" t="s">
        <v>596</v>
      </c>
      <c r="J44" s="106">
        <v>1</v>
      </c>
      <c r="K44" s="14" t="s">
        <v>74</v>
      </c>
      <c r="L44" s="665" t="s">
        <v>654</v>
      </c>
      <c r="M44" s="665" t="s">
        <v>72</v>
      </c>
      <c r="N44" s="665" t="s">
        <v>44</v>
      </c>
      <c r="O44" s="664">
        <v>200000</v>
      </c>
      <c r="P44" s="664">
        <v>250000</v>
      </c>
      <c r="Q44" s="664">
        <v>200000</v>
      </c>
      <c r="R44" s="664">
        <v>250000</v>
      </c>
      <c r="S44" s="665" t="s">
        <v>651</v>
      </c>
    </row>
    <row r="45" spans="1:19" s="7" customFormat="1" ht="30" x14ac:dyDescent="0.25">
      <c r="A45" s="516"/>
      <c r="B45" s="516"/>
      <c r="C45" s="516"/>
      <c r="D45" s="516"/>
      <c r="E45" s="676"/>
      <c r="F45" s="676"/>
      <c r="G45" s="499"/>
      <c r="H45" s="676"/>
      <c r="I45" s="106" t="s">
        <v>620</v>
      </c>
      <c r="J45" s="106">
        <v>2</v>
      </c>
      <c r="K45" s="14" t="s">
        <v>74</v>
      </c>
      <c r="L45" s="676"/>
      <c r="M45" s="676"/>
      <c r="N45" s="676"/>
      <c r="O45" s="664"/>
      <c r="P45" s="664"/>
      <c r="Q45" s="664"/>
      <c r="R45" s="664"/>
      <c r="S45" s="676"/>
    </row>
    <row r="46" spans="1:19" s="7" customFormat="1" ht="30" customHeight="1" x14ac:dyDescent="0.25">
      <c r="A46" s="516"/>
      <c r="B46" s="516"/>
      <c r="C46" s="516"/>
      <c r="D46" s="516"/>
      <c r="E46" s="676"/>
      <c r="F46" s="676"/>
      <c r="G46" s="499"/>
      <c r="H46" s="676"/>
      <c r="I46" s="106" t="s">
        <v>602</v>
      </c>
      <c r="J46" s="106">
        <v>100</v>
      </c>
      <c r="K46" s="10" t="s">
        <v>148</v>
      </c>
      <c r="L46" s="676"/>
      <c r="M46" s="676"/>
      <c r="N46" s="676"/>
      <c r="O46" s="664"/>
      <c r="P46" s="664"/>
      <c r="Q46" s="664"/>
      <c r="R46" s="664"/>
      <c r="S46" s="676"/>
    </row>
    <row r="47" spans="1:19" s="7" customFormat="1" ht="30" customHeight="1" x14ac:dyDescent="0.25">
      <c r="A47" s="516"/>
      <c r="B47" s="516"/>
      <c r="C47" s="516"/>
      <c r="D47" s="516"/>
      <c r="E47" s="676"/>
      <c r="F47" s="676"/>
      <c r="G47" s="499"/>
      <c r="H47" s="676"/>
      <c r="I47" s="106" t="s">
        <v>655</v>
      </c>
      <c r="J47" s="106">
        <v>5</v>
      </c>
      <c r="K47" s="14" t="s">
        <v>74</v>
      </c>
      <c r="L47" s="676"/>
      <c r="M47" s="676"/>
      <c r="N47" s="676"/>
      <c r="O47" s="664"/>
      <c r="P47" s="664"/>
      <c r="Q47" s="664"/>
      <c r="R47" s="664"/>
      <c r="S47" s="676"/>
    </row>
    <row r="48" spans="1:19" s="7" customFormat="1" ht="30" customHeight="1" x14ac:dyDescent="0.25">
      <c r="A48" s="516"/>
      <c r="B48" s="516"/>
      <c r="C48" s="516"/>
      <c r="D48" s="516"/>
      <c r="E48" s="676"/>
      <c r="F48" s="676"/>
      <c r="G48" s="499"/>
      <c r="H48" s="676"/>
      <c r="I48" s="106" t="s">
        <v>602</v>
      </c>
      <c r="J48" s="106">
        <v>100</v>
      </c>
      <c r="K48" s="10" t="s">
        <v>148</v>
      </c>
      <c r="L48" s="676"/>
      <c r="M48" s="676"/>
      <c r="N48" s="676"/>
      <c r="O48" s="664"/>
      <c r="P48" s="664"/>
      <c r="Q48" s="664"/>
      <c r="R48" s="664"/>
      <c r="S48" s="676"/>
    </row>
    <row r="49" spans="1:19" s="7" customFormat="1" ht="30" customHeight="1" x14ac:dyDescent="0.25">
      <c r="A49" s="517"/>
      <c r="B49" s="517"/>
      <c r="C49" s="517"/>
      <c r="D49" s="517"/>
      <c r="E49" s="680"/>
      <c r="F49" s="680"/>
      <c r="G49" s="500"/>
      <c r="H49" s="680"/>
      <c r="I49" s="106" t="s">
        <v>385</v>
      </c>
      <c r="J49" s="106">
        <v>1</v>
      </c>
      <c r="K49" s="14" t="s">
        <v>74</v>
      </c>
      <c r="L49" s="680"/>
      <c r="M49" s="680"/>
      <c r="N49" s="680"/>
      <c r="O49" s="664"/>
      <c r="P49" s="664"/>
      <c r="Q49" s="664"/>
      <c r="R49" s="664"/>
      <c r="S49" s="680"/>
    </row>
    <row r="50" spans="1:19" s="7" customFormat="1" ht="30" customHeight="1" x14ac:dyDescent="0.25">
      <c r="A50" s="515">
        <v>11</v>
      </c>
      <c r="B50" s="515">
        <v>1</v>
      </c>
      <c r="C50" s="515">
        <v>1</v>
      </c>
      <c r="D50" s="515">
        <v>6</v>
      </c>
      <c r="E50" s="665" t="s">
        <v>656</v>
      </c>
      <c r="F50" s="665" t="s">
        <v>657</v>
      </c>
      <c r="G50" s="498" t="s">
        <v>658</v>
      </c>
      <c r="H50" s="665" t="s">
        <v>659</v>
      </c>
      <c r="I50" s="106" t="s">
        <v>660</v>
      </c>
      <c r="J50" s="106">
        <v>1</v>
      </c>
      <c r="K50" s="14" t="s">
        <v>74</v>
      </c>
      <c r="L50" s="665" t="s">
        <v>661</v>
      </c>
      <c r="M50" s="665" t="s">
        <v>72</v>
      </c>
      <c r="N50" s="665" t="s">
        <v>44</v>
      </c>
      <c r="O50" s="677">
        <v>150000</v>
      </c>
      <c r="P50" s="677">
        <v>180000</v>
      </c>
      <c r="Q50" s="677">
        <v>150000</v>
      </c>
      <c r="R50" s="677">
        <v>180000</v>
      </c>
      <c r="S50" s="665" t="s">
        <v>651</v>
      </c>
    </row>
    <row r="51" spans="1:19" s="7" customFormat="1" ht="30" customHeight="1" x14ac:dyDescent="0.25">
      <c r="A51" s="516"/>
      <c r="B51" s="516"/>
      <c r="C51" s="516"/>
      <c r="D51" s="516"/>
      <c r="E51" s="676"/>
      <c r="F51" s="676"/>
      <c r="G51" s="499"/>
      <c r="H51" s="676"/>
      <c r="I51" s="106" t="s">
        <v>662</v>
      </c>
      <c r="J51" s="106">
        <v>4</v>
      </c>
      <c r="K51" s="14" t="s">
        <v>74</v>
      </c>
      <c r="L51" s="676"/>
      <c r="M51" s="676"/>
      <c r="N51" s="676"/>
      <c r="O51" s="678"/>
      <c r="P51" s="678"/>
      <c r="Q51" s="678"/>
      <c r="R51" s="678"/>
      <c r="S51" s="676"/>
    </row>
    <row r="52" spans="1:19" s="7" customFormat="1" ht="30" customHeight="1" x14ac:dyDescent="0.25">
      <c r="A52" s="516"/>
      <c r="B52" s="516"/>
      <c r="C52" s="516"/>
      <c r="D52" s="516"/>
      <c r="E52" s="676"/>
      <c r="F52" s="676"/>
      <c r="G52" s="499"/>
      <c r="H52" s="676"/>
      <c r="I52" s="106" t="s">
        <v>663</v>
      </c>
      <c r="J52" s="106">
        <v>1</v>
      </c>
      <c r="K52" s="14" t="s">
        <v>74</v>
      </c>
      <c r="L52" s="676"/>
      <c r="M52" s="676"/>
      <c r="N52" s="676"/>
      <c r="O52" s="678"/>
      <c r="P52" s="678"/>
      <c r="Q52" s="678"/>
      <c r="R52" s="678"/>
      <c r="S52" s="676"/>
    </row>
    <row r="53" spans="1:19" s="7" customFormat="1" ht="30" customHeight="1" x14ac:dyDescent="0.25">
      <c r="A53" s="516"/>
      <c r="B53" s="516"/>
      <c r="C53" s="516"/>
      <c r="D53" s="516"/>
      <c r="E53" s="676"/>
      <c r="F53" s="676"/>
      <c r="G53" s="499"/>
      <c r="H53" s="676"/>
      <c r="I53" s="106" t="s">
        <v>77</v>
      </c>
      <c r="J53" s="106">
        <v>5</v>
      </c>
      <c r="K53" s="14" t="s">
        <v>74</v>
      </c>
      <c r="L53" s="676"/>
      <c r="M53" s="676"/>
      <c r="N53" s="676"/>
      <c r="O53" s="678"/>
      <c r="P53" s="678"/>
      <c r="Q53" s="678"/>
      <c r="R53" s="678"/>
      <c r="S53" s="676"/>
    </row>
    <row r="54" spans="1:19" s="7" customFormat="1" ht="30" customHeight="1" x14ac:dyDescent="0.25">
      <c r="A54" s="516"/>
      <c r="B54" s="516"/>
      <c r="C54" s="516"/>
      <c r="D54" s="516"/>
      <c r="E54" s="676"/>
      <c r="F54" s="676"/>
      <c r="G54" s="499"/>
      <c r="H54" s="676"/>
      <c r="I54" s="106" t="s">
        <v>602</v>
      </c>
      <c r="J54" s="106">
        <v>100</v>
      </c>
      <c r="K54" s="10" t="s">
        <v>148</v>
      </c>
      <c r="L54" s="676"/>
      <c r="M54" s="676"/>
      <c r="N54" s="676"/>
      <c r="O54" s="678"/>
      <c r="P54" s="678"/>
      <c r="Q54" s="678"/>
      <c r="R54" s="678"/>
      <c r="S54" s="676"/>
    </row>
    <row r="55" spans="1:19" s="7" customFormat="1" ht="30" customHeight="1" x14ac:dyDescent="0.25">
      <c r="A55" s="516"/>
      <c r="B55" s="516"/>
      <c r="C55" s="516"/>
      <c r="D55" s="516"/>
      <c r="E55" s="676"/>
      <c r="F55" s="676"/>
      <c r="G55" s="499"/>
      <c r="H55" s="676"/>
      <c r="I55" s="106" t="s">
        <v>52</v>
      </c>
      <c r="J55" s="106">
        <v>1</v>
      </c>
      <c r="K55" s="14" t="s">
        <v>74</v>
      </c>
      <c r="L55" s="676"/>
      <c r="M55" s="676"/>
      <c r="N55" s="676"/>
      <c r="O55" s="678"/>
      <c r="P55" s="678"/>
      <c r="Q55" s="678"/>
      <c r="R55" s="678"/>
      <c r="S55" s="676"/>
    </row>
    <row r="56" spans="1:19" s="7" customFormat="1" ht="30" customHeight="1" x14ac:dyDescent="0.25">
      <c r="A56" s="517"/>
      <c r="B56" s="517"/>
      <c r="C56" s="517"/>
      <c r="D56" s="517"/>
      <c r="E56" s="680"/>
      <c r="F56" s="680"/>
      <c r="G56" s="500"/>
      <c r="H56" s="680"/>
      <c r="I56" s="106" t="s">
        <v>602</v>
      </c>
      <c r="J56" s="106">
        <v>60</v>
      </c>
      <c r="K56" s="10" t="s">
        <v>148</v>
      </c>
      <c r="L56" s="680"/>
      <c r="M56" s="680"/>
      <c r="N56" s="680"/>
      <c r="O56" s="679"/>
      <c r="P56" s="679"/>
      <c r="Q56" s="679"/>
      <c r="R56" s="679"/>
      <c r="S56" s="680"/>
    </row>
    <row r="57" spans="1:19" s="7" customFormat="1" ht="66" customHeight="1" x14ac:dyDescent="0.25">
      <c r="A57" s="515">
        <v>12</v>
      </c>
      <c r="B57" s="515">
        <v>1</v>
      </c>
      <c r="C57" s="515">
        <v>1</v>
      </c>
      <c r="D57" s="515">
        <v>9</v>
      </c>
      <c r="E57" s="498" t="s">
        <v>664</v>
      </c>
      <c r="F57" s="498" t="s">
        <v>665</v>
      </c>
      <c r="G57" s="498" t="s">
        <v>666</v>
      </c>
      <c r="H57" s="498" t="s">
        <v>667</v>
      </c>
      <c r="I57" s="10" t="s">
        <v>52</v>
      </c>
      <c r="J57" s="10">
        <v>1</v>
      </c>
      <c r="K57" s="14" t="s">
        <v>74</v>
      </c>
      <c r="L57" s="498" t="s">
        <v>668</v>
      </c>
      <c r="M57" s="515" t="s">
        <v>44</v>
      </c>
      <c r="N57" s="515"/>
      <c r="O57" s="664">
        <v>100000</v>
      </c>
      <c r="P57" s="664"/>
      <c r="Q57" s="664">
        <v>100000</v>
      </c>
      <c r="R57" s="664"/>
      <c r="S57" s="498" t="s">
        <v>669</v>
      </c>
    </row>
    <row r="58" spans="1:19" s="7" customFormat="1" ht="69.75" customHeight="1" x14ac:dyDescent="0.25">
      <c r="A58" s="516"/>
      <c r="B58" s="516"/>
      <c r="C58" s="516"/>
      <c r="D58" s="516"/>
      <c r="E58" s="499"/>
      <c r="F58" s="499"/>
      <c r="G58" s="499"/>
      <c r="H58" s="499"/>
      <c r="I58" s="10" t="s">
        <v>602</v>
      </c>
      <c r="J58" s="10">
        <v>200</v>
      </c>
      <c r="K58" s="10" t="s">
        <v>148</v>
      </c>
      <c r="L58" s="499"/>
      <c r="M58" s="516"/>
      <c r="N58" s="516"/>
      <c r="O58" s="664"/>
      <c r="P58" s="664"/>
      <c r="Q58" s="664"/>
      <c r="R58" s="664"/>
      <c r="S58" s="499"/>
    </row>
    <row r="59" spans="1:19" s="7" customFormat="1" ht="66" customHeight="1" x14ac:dyDescent="0.25">
      <c r="A59" s="516"/>
      <c r="B59" s="516"/>
      <c r="C59" s="516"/>
      <c r="D59" s="516"/>
      <c r="E59" s="499"/>
      <c r="F59" s="499"/>
      <c r="G59" s="499"/>
      <c r="H59" s="568" t="s">
        <v>670</v>
      </c>
      <c r="I59" s="19" t="s">
        <v>671</v>
      </c>
      <c r="J59" s="19">
        <v>1</v>
      </c>
      <c r="K59" s="22" t="s">
        <v>74</v>
      </c>
      <c r="L59" s="499"/>
      <c r="M59" s="516"/>
      <c r="N59" s="516"/>
      <c r="O59" s="664"/>
      <c r="P59" s="664"/>
      <c r="Q59" s="664"/>
      <c r="R59" s="664"/>
      <c r="S59" s="499"/>
    </row>
    <row r="60" spans="1:19" s="7" customFormat="1" ht="57" customHeight="1" x14ac:dyDescent="0.25">
      <c r="A60" s="517"/>
      <c r="B60" s="517"/>
      <c r="C60" s="517"/>
      <c r="D60" s="517"/>
      <c r="E60" s="500"/>
      <c r="F60" s="517"/>
      <c r="G60" s="500"/>
      <c r="H60" s="568"/>
      <c r="I60" s="19" t="s">
        <v>141</v>
      </c>
      <c r="J60" s="19">
        <v>200</v>
      </c>
      <c r="K60" s="22" t="s">
        <v>599</v>
      </c>
      <c r="L60" s="500"/>
      <c r="M60" s="517"/>
      <c r="N60" s="517"/>
      <c r="O60" s="664"/>
      <c r="P60" s="664"/>
      <c r="Q60" s="664"/>
      <c r="R60" s="664"/>
      <c r="S60" s="500"/>
    </row>
    <row r="61" spans="1:19" s="7" customFormat="1" ht="33.75" customHeight="1" x14ac:dyDescent="0.25">
      <c r="A61" s="515">
        <v>13</v>
      </c>
      <c r="B61" s="515">
        <v>1</v>
      </c>
      <c r="C61" s="515">
        <v>1</v>
      </c>
      <c r="D61" s="524">
        <v>6</v>
      </c>
      <c r="E61" s="530" t="s">
        <v>672</v>
      </c>
      <c r="F61" s="537" t="s">
        <v>673</v>
      </c>
      <c r="G61" s="498" t="s">
        <v>674</v>
      </c>
      <c r="H61" s="530" t="s">
        <v>52</v>
      </c>
      <c r="I61" s="106" t="s">
        <v>52</v>
      </c>
      <c r="J61" s="106">
        <v>2</v>
      </c>
      <c r="K61" s="14" t="s">
        <v>74</v>
      </c>
      <c r="L61" s="530" t="s">
        <v>675</v>
      </c>
      <c r="M61" s="673" t="s">
        <v>44</v>
      </c>
      <c r="N61" s="673" t="s">
        <v>44</v>
      </c>
      <c r="O61" s="677">
        <v>1120000</v>
      </c>
      <c r="P61" s="677">
        <v>1120000</v>
      </c>
      <c r="Q61" s="677">
        <v>1120000</v>
      </c>
      <c r="R61" s="677">
        <v>1120000</v>
      </c>
      <c r="S61" s="665" t="s">
        <v>676</v>
      </c>
    </row>
    <row r="62" spans="1:19" s="7" customFormat="1" ht="34.5" customHeight="1" x14ac:dyDescent="0.25">
      <c r="A62" s="516"/>
      <c r="B62" s="516"/>
      <c r="C62" s="516"/>
      <c r="D62" s="659"/>
      <c r="E62" s="499"/>
      <c r="F62" s="522"/>
      <c r="G62" s="499"/>
      <c r="H62" s="672"/>
      <c r="I62" s="106" t="s">
        <v>602</v>
      </c>
      <c r="J62" s="106">
        <v>300</v>
      </c>
      <c r="K62" s="10" t="s">
        <v>148</v>
      </c>
      <c r="L62" s="499"/>
      <c r="M62" s="674"/>
      <c r="N62" s="674"/>
      <c r="O62" s="678"/>
      <c r="P62" s="678"/>
      <c r="Q62" s="678"/>
      <c r="R62" s="678"/>
      <c r="S62" s="499"/>
    </row>
    <row r="63" spans="1:19" s="7" customFormat="1" ht="81" customHeight="1" x14ac:dyDescent="0.25">
      <c r="A63" s="516"/>
      <c r="B63" s="516"/>
      <c r="C63" s="516"/>
      <c r="D63" s="659"/>
      <c r="E63" s="499"/>
      <c r="F63" s="522"/>
      <c r="G63" s="499"/>
      <c r="H63" s="105" t="s">
        <v>677</v>
      </c>
      <c r="I63" s="106" t="s">
        <v>46</v>
      </c>
      <c r="J63" s="106">
        <v>16</v>
      </c>
      <c r="K63" s="14" t="s">
        <v>74</v>
      </c>
      <c r="L63" s="499"/>
      <c r="M63" s="674"/>
      <c r="N63" s="674"/>
      <c r="O63" s="678"/>
      <c r="P63" s="678"/>
      <c r="Q63" s="678"/>
      <c r="R63" s="678"/>
      <c r="S63" s="499"/>
    </row>
    <row r="64" spans="1:19" s="7" customFormat="1" ht="67.5" customHeight="1" x14ac:dyDescent="0.25">
      <c r="A64" s="516"/>
      <c r="B64" s="516"/>
      <c r="C64" s="516"/>
      <c r="D64" s="659"/>
      <c r="E64" s="499"/>
      <c r="F64" s="522"/>
      <c r="G64" s="499"/>
      <c r="H64" s="105" t="s">
        <v>678</v>
      </c>
      <c r="I64" s="106" t="s">
        <v>46</v>
      </c>
      <c r="J64" s="106">
        <v>1</v>
      </c>
      <c r="K64" s="14" t="s">
        <v>74</v>
      </c>
      <c r="L64" s="499"/>
      <c r="M64" s="674"/>
      <c r="N64" s="674"/>
      <c r="O64" s="678"/>
      <c r="P64" s="678"/>
      <c r="Q64" s="678"/>
      <c r="R64" s="678"/>
      <c r="S64" s="499"/>
    </row>
    <row r="65" spans="1:19" s="7" customFormat="1" ht="75" x14ac:dyDescent="0.25">
      <c r="A65" s="516"/>
      <c r="B65" s="516"/>
      <c r="C65" s="516"/>
      <c r="D65" s="659"/>
      <c r="E65" s="499"/>
      <c r="F65" s="522"/>
      <c r="G65" s="499"/>
      <c r="H65" s="105" t="s">
        <v>679</v>
      </c>
      <c r="I65" s="106" t="s">
        <v>46</v>
      </c>
      <c r="J65" s="106">
        <v>1</v>
      </c>
      <c r="K65" s="14" t="s">
        <v>74</v>
      </c>
      <c r="L65" s="499"/>
      <c r="M65" s="674"/>
      <c r="N65" s="674"/>
      <c r="O65" s="678"/>
      <c r="P65" s="678"/>
      <c r="Q65" s="678"/>
      <c r="R65" s="678"/>
      <c r="S65" s="499"/>
    </row>
    <row r="66" spans="1:19" s="7" customFormat="1" ht="90" x14ac:dyDescent="0.25">
      <c r="A66" s="516"/>
      <c r="B66" s="516"/>
      <c r="C66" s="516"/>
      <c r="D66" s="659"/>
      <c r="E66" s="499"/>
      <c r="F66" s="522"/>
      <c r="G66" s="499"/>
      <c r="H66" s="105" t="s">
        <v>680</v>
      </c>
      <c r="I66" s="106" t="s">
        <v>681</v>
      </c>
      <c r="J66" s="106">
        <v>100</v>
      </c>
      <c r="K66" s="14" t="s">
        <v>74</v>
      </c>
      <c r="L66" s="499"/>
      <c r="M66" s="674"/>
      <c r="N66" s="674"/>
      <c r="O66" s="678"/>
      <c r="P66" s="678"/>
      <c r="Q66" s="678"/>
      <c r="R66" s="678"/>
      <c r="S66" s="499"/>
    </row>
    <row r="67" spans="1:19" s="7" customFormat="1" ht="90" x14ac:dyDescent="0.25">
      <c r="A67" s="516"/>
      <c r="B67" s="516"/>
      <c r="C67" s="516"/>
      <c r="D67" s="659"/>
      <c r="E67" s="499"/>
      <c r="F67" s="522"/>
      <c r="G67" s="499"/>
      <c r="H67" s="105" t="s">
        <v>682</v>
      </c>
      <c r="I67" s="106" t="s">
        <v>46</v>
      </c>
      <c r="J67" s="106">
        <v>1</v>
      </c>
      <c r="K67" s="14" t="s">
        <v>74</v>
      </c>
      <c r="L67" s="499"/>
      <c r="M67" s="674"/>
      <c r="N67" s="674"/>
      <c r="O67" s="678"/>
      <c r="P67" s="678"/>
      <c r="Q67" s="678"/>
      <c r="R67" s="678"/>
      <c r="S67" s="499"/>
    </row>
    <row r="68" spans="1:19" s="7" customFormat="1" ht="101.25" customHeight="1" x14ac:dyDescent="0.25">
      <c r="A68" s="517"/>
      <c r="B68" s="517"/>
      <c r="C68" s="517"/>
      <c r="D68" s="525"/>
      <c r="E68" s="500"/>
      <c r="F68" s="523"/>
      <c r="G68" s="500"/>
      <c r="H68" s="105" t="s">
        <v>683</v>
      </c>
      <c r="I68" s="106" t="s">
        <v>385</v>
      </c>
      <c r="J68" s="106">
        <v>1</v>
      </c>
      <c r="K68" s="14" t="s">
        <v>74</v>
      </c>
      <c r="L68" s="500"/>
      <c r="M68" s="675"/>
      <c r="N68" s="675"/>
      <c r="O68" s="679"/>
      <c r="P68" s="679"/>
      <c r="Q68" s="679"/>
      <c r="R68" s="679"/>
      <c r="S68" s="500"/>
    </row>
    <row r="69" spans="1:19" ht="34.5" customHeight="1" x14ac:dyDescent="0.25">
      <c r="A69" s="515">
        <v>14</v>
      </c>
      <c r="B69" s="515">
        <v>1</v>
      </c>
      <c r="C69" s="515">
        <v>1</v>
      </c>
      <c r="D69" s="524">
        <v>6</v>
      </c>
      <c r="E69" s="530" t="s">
        <v>684</v>
      </c>
      <c r="F69" s="530" t="s">
        <v>673</v>
      </c>
      <c r="G69" s="498" t="s">
        <v>685</v>
      </c>
      <c r="H69" s="530" t="s">
        <v>52</v>
      </c>
      <c r="I69" s="106" t="s">
        <v>52</v>
      </c>
      <c r="J69" s="106">
        <v>1</v>
      </c>
      <c r="K69" s="14" t="s">
        <v>74</v>
      </c>
      <c r="L69" s="530" t="s">
        <v>675</v>
      </c>
      <c r="M69" s="515" t="s">
        <v>371</v>
      </c>
      <c r="N69" s="673"/>
      <c r="O69" s="664">
        <v>120000</v>
      </c>
      <c r="P69" s="664"/>
      <c r="Q69" s="664">
        <v>120000</v>
      </c>
      <c r="R69" s="664"/>
      <c r="S69" s="665" t="s">
        <v>676</v>
      </c>
    </row>
    <row r="70" spans="1:19" ht="34.5" customHeight="1" x14ac:dyDescent="0.25">
      <c r="A70" s="516"/>
      <c r="B70" s="516"/>
      <c r="C70" s="516"/>
      <c r="D70" s="659"/>
      <c r="E70" s="531"/>
      <c r="F70" s="531"/>
      <c r="G70" s="499"/>
      <c r="H70" s="672"/>
      <c r="I70" s="106" t="s">
        <v>602</v>
      </c>
      <c r="J70" s="106">
        <v>150</v>
      </c>
      <c r="K70" s="10" t="s">
        <v>148</v>
      </c>
      <c r="L70" s="531"/>
      <c r="M70" s="516"/>
      <c r="N70" s="674"/>
      <c r="O70" s="664"/>
      <c r="P70" s="664"/>
      <c r="Q70" s="664"/>
      <c r="R70" s="664"/>
      <c r="S70" s="676"/>
    </row>
    <row r="71" spans="1:19" s="15" customFormat="1" ht="45" x14ac:dyDescent="0.25">
      <c r="A71" s="516"/>
      <c r="B71" s="516"/>
      <c r="C71" s="516"/>
      <c r="D71" s="659"/>
      <c r="E71" s="531"/>
      <c r="F71" s="531"/>
      <c r="G71" s="499"/>
      <c r="H71" s="105" t="s">
        <v>686</v>
      </c>
      <c r="I71" s="106" t="s">
        <v>687</v>
      </c>
      <c r="J71" s="106">
        <v>3000</v>
      </c>
      <c r="K71" s="22" t="s">
        <v>599</v>
      </c>
      <c r="L71" s="531"/>
      <c r="M71" s="516"/>
      <c r="N71" s="674"/>
      <c r="O71" s="664"/>
      <c r="P71" s="664"/>
      <c r="Q71" s="664"/>
      <c r="R71" s="664"/>
      <c r="S71" s="676"/>
    </row>
    <row r="72" spans="1:19" s="15" customFormat="1" ht="75" x14ac:dyDescent="0.25">
      <c r="A72" s="516"/>
      <c r="B72" s="516"/>
      <c r="C72" s="516"/>
      <c r="D72" s="659"/>
      <c r="E72" s="531"/>
      <c r="F72" s="531"/>
      <c r="G72" s="499"/>
      <c r="H72" s="105" t="s">
        <v>688</v>
      </c>
      <c r="I72" s="106" t="s">
        <v>141</v>
      </c>
      <c r="J72" s="106">
        <v>2000</v>
      </c>
      <c r="K72" s="22" t="s">
        <v>599</v>
      </c>
      <c r="L72" s="531"/>
      <c r="M72" s="516"/>
      <c r="N72" s="674"/>
      <c r="O72" s="664"/>
      <c r="P72" s="664"/>
      <c r="Q72" s="664"/>
      <c r="R72" s="664"/>
      <c r="S72" s="676"/>
    </row>
    <row r="73" spans="1:19" s="15" customFormat="1" ht="108" customHeight="1" x14ac:dyDescent="0.25">
      <c r="A73" s="517"/>
      <c r="B73" s="517"/>
      <c r="C73" s="517"/>
      <c r="D73" s="525"/>
      <c r="E73" s="672"/>
      <c r="F73" s="672"/>
      <c r="G73" s="500"/>
      <c r="H73" s="105" t="s">
        <v>689</v>
      </c>
      <c r="I73" s="106" t="s">
        <v>141</v>
      </c>
      <c r="J73" s="106">
        <v>10000</v>
      </c>
      <c r="K73" s="22" t="s">
        <v>599</v>
      </c>
      <c r="L73" s="672"/>
      <c r="M73" s="517"/>
      <c r="N73" s="675"/>
      <c r="O73" s="664"/>
      <c r="P73" s="664"/>
      <c r="Q73" s="664"/>
      <c r="R73" s="664"/>
      <c r="S73" s="676"/>
    </row>
    <row r="74" spans="1:19" s="111" customFormat="1" ht="45" customHeight="1" x14ac:dyDescent="0.25">
      <c r="A74" s="668">
        <v>15</v>
      </c>
      <c r="B74" s="668">
        <v>3</v>
      </c>
      <c r="C74" s="668">
        <v>1</v>
      </c>
      <c r="D74" s="668">
        <v>6</v>
      </c>
      <c r="E74" s="665" t="s">
        <v>690</v>
      </c>
      <c r="F74" s="665" t="s">
        <v>691</v>
      </c>
      <c r="G74" s="671" t="s">
        <v>692</v>
      </c>
      <c r="H74" s="105" t="s">
        <v>52</v>
      </c>
      <c r="I74" s="106" t="s">
        <v>602</v>
      </c>
      <c r="J74" s="106">
        <v>50</v>
      </c>
      <c r="K74" s="110" t="s">
        <v>148</v>
      </c>
      <c r="L74" s="665" t="s">
        <v>693</v>
      </c>
      <c r="M74" s="665" t="s">
        <v>71</v>
      </c>
      <c r="N74" s="665"/>
      <c r="O74" s="664">
        <v>240000</v>
      </c>
      <c r="P74" s="664"/>
      <c r="Q74" s="664">
        <v>240000</v>
      </c>
      <c r="R74" s="664"/>
      <c r="S74" s="665" t="s">
        <v>694</v>
      </c>
    </row>
    <row r="75" spans="1:19" s="111" customFormat="1" ht="45" customHeight="1" x14ac:dyDescent="0.25">
      <c r="A75" s="669"/>
      <c r="B75" s="669"/>
      <c r="C75" s="669"/>
      <c r="D75" s="669"/>
      <c r="E75" s="666"/>
      <c r="F75" s="666"/>
      <c r="G75" s="666"/>
      <c r="H75" s="105" t="s">
        <v>159</v>
      </c>
      <c r="I75" s="106" t="s">
        <v>159</v>
      </c>
      <c r="J75" s="106">
        <v>1</v>
      </c>
      <c r="K75" s="112" t="s">
        <v>74</v>
      </c>
      <c r="L75" s="666"/>
      <c r="M75" s="666"/>
      <c r="N75" s="666"/>
      <c r="O75" s="664"/>
      <c r="P75" s="664"/>
      <c r="Q75" s="664"/>
      <c r="R75" s="664"/>
      <c r="S75" s="666"/>
    </row>
    <row r="76" spans="1:19" s="111" customFormat="1" ht="139.5" customHeight="1" x14ac:dyDescent="0.25">
      <c r="A76" s="670"/>
      <c r="B76" s="670"/>
      <c r="C76" s="670"/>
      <c r="D76" s="670"/>
      <c r="E76" s="667"/>
      <c r="F76" s="667"/>
      <c r="G76" s="667"/>
      <c r="H76" s="105" t="s">
        <v>695</v>
      </c>
      <c r="I76" s="106" t="s">
        <v>660</v>
      </c>
      <c r="J76" s="106">
        <v>1</v>
      </c>
      <c r="K76" s="112" t="s">
        <v>74</v>
      </c>
      <c r="L76" s="667"/>
      <c r="M76" s="667"/>
      <c r="N76" s="667"/>
      <c r="O76" s="664"/>
      <c r="P76" s="664"/>
      <c r="Q76" s="664"/>
      <c r="R76" s="664"/>
      <c r="S76" s="667"/>
    </row>
    <row r="77" spans="1:19" s="7" customFormat="1" ht="46.5" customHeight="1" x14ac:dyDescent="0.25">
      <c r="A77" s="524">
        <v>16</v>
      </c>
      <c r="B77" s="524">
        <v>6</v>
      </c>
      <c r="C77" s="524">
        <v>1</v>
      </c>
      <c r="D77" s="579">
        <v>6</v>
      </c>
      <c r="E77" s="526" t="s">
        <v>696</v>
      </c>
      <c r="F77" s="526" t="s">
        <v>697</v>
      </c>
      <c r="G77" s="526" t="s">
        <v>698</v>
      </c>
      <c r="H77" s="526" t="s">
        <v>77</v>
      </c>
      <c r="I77" s="19" t="s">
        <v>77</v>
      </c>
      <c r="J77" s="19">
        <v>2</v>
      </c>
      <c r="K77" s="19" t="s">
        <v>699</v>
      </c>
      <c r="L77" s="526" t="s">
        <v>700</v>
      </c>
      <c r="M77" s="524" t="s">
        <v>95</v>
      </c>
      <c r="N77" s="524"/>
      <c r="O77" s="664">
        <v>24400</v>
      </c>
      <c r="P77" s="664"/>
      <c r="Q77" s="664">
        <v>24400</v>
      </c>
      <c r="R77" s="664"/>
      <c r="S77" s="526" t="s">
        <v>701</v>
      </c>
    </row>
    <row r="78" spans="1:19" s="7" customFormat="1" ht="41.25" customHeight="1" x14ac:dyDescent="0.25">
      <c r="A78" s="525"/>
      <c r="B78" s="525"/>
      <c r="C78" s="525"/>
      <c r="D78" s="580"/>
      <c r="E78" s="527"/>
      <c r="F78" s="500"/>
      <c r="G78" s="527"/>
      <c r="H78" s="527"/>
      <c r="I78" s="19" t="s">
        <v>602</v>
      </c>
      <c r="J78" s="19">
        <v>300</v>
      </c>
      <c r="K78" s="19" t="s">
        <v>148</v>
      </c>
      <c r="L78" s="527"/>
      <c r="M78" s="525"/>
      <c r="N78" s="525"/>
      <c r="O78" s="664"/>
      <c r="P78" s="664"/>
      <c r="Q78" s="664"/>
      <c r="R78" s="664"/>
      <c r="S78" s="527"/>
    </row>
    <row r="79" spans="1:19" s="7" customFormat="1" ht="38.25" customHeight="1" x14ac:dyDescent="0.25">
      <c r="A79" s="526">
        <v>17</v>
      </c>
      <c r="B79" s="526" t="s">
        <v>702</v>
      </c>
      <c r="C79" s="526">
        <v>1</v>
      </c>
      <c r="D79" s="526">
        <v>6</v>
      </c>
      <c r="E79" s="526" t="s">
        <v>703</v>
      </c>
      <c r="F79" s="498" t="s">
        <v>704</v>
      </c>
      <c r="G79" s="498" t="s">
        <v>705</v>
      </c>
      <c r="H79" s="524" t="s">
        <v>205</v>
      </c>
      <c r="I79" s="19" t="s">
        <v>205</v>
      </c>
      <c r="J79" s="19">
        <v>1</v>
      </c>
      <c r="K79" s="19" t="s">
        <v>699</v>
      </c>
      <c r="L79" s="526" t="s">
        <v>706</v>
      </c>
      <c r="M79" s="526"/>
      <c r="N79" s="526" t="s">
        <v>71</v>
      </c>
      <c r="O79" s="660"/>
      <c r="P79" s="660">
        <v>100000</v>
      </c>
      <c r="Q79" s="660"/>
      <c r="R79" s="660">
        <v>100000</v>
      </c>
      <c r="S79" s="526" t="s">
        <v>701</v>
      </c>
    </row>
    <row r="80" spans="1:19" s="7" customFormat="1" ht="33.75" customHeight="1" x14ac:dyDescent="0.25">
      <c r="A80" s="527"/>
      <c r="B80" s="527"/>
      <c r="C80" s="527"/>
      <c r="D80" s="527"/>
      <c r="E80" s="527"/>
      <c r="F80" s="500"/>
      <c r="G80" s="500"/>
      <c r="H80" s="525"/>
      <c r="I80" s="19" t="s">
        <v>602</v>
      </c>
      <c r="J80" s="19">
        <v>50</v>
      </c>
      <c r="K80" s="19" t="s">
        <v>148</v>
      </c>
      <c r="L80" s="527"/>
      <c r="M80" s="527"/>
      <c r="N80" s="527"/>
      <c r="O80" s="662"/>
      <c r="P80" s="662"/>
      <c r="Q80" s="662"/>
      <c r="R80" s="662"/>
      <c r="S80" s="527"/>
    </row>
    <row r="81" spans="1:19" s="7" customFormat="1" ht="66.75" customHeight="1" x14ac:dyDescent="0.25">
      <c r="A81" s="526">
        <v>18</v>
      </c>
      <c r="B81" s="526" t="s">
        <v>707</v>
      </c>
      <c r="C81" s="526" t="s">
        <v>39</v>
      </c>
      <c r="D81" s="526">
        <v>7</v>
      </c>
      <c r="E81" s="526" t="s">
        <v>708</v>
      </c>
      <c r="F81" s="498" t="s">
        <v>709</v>
      </c>
      <c r="G81" s="498" t="s">
        <v>710</v>
      </c>
      <c r="H81" s="526" t="s">
        <v>159</v>
      </c>
      <c r="I81" s="19" t="s">
        <v>711</v>
      </c>
      <c r="J81" s="19">
        <v>1</v>
      </c>
      <c r="K81" s="19" t="s">
        <v>699</v>
      </c>
      <c r="L81" s="526" t="s">
        <v>712</v>
      </c>
      <c r="M81" s="526"/>
      <c r="N81" s="526" t="s">
        <v>71</v>
      </c>
      <c r="O81" s="660"/>
      <c r="P81" s="660">
        <v>200000</v>
      </c>
      <c r="Q81" s="660"/>
      <c r="R81" s="660">
        <v>200000</v>
      </c>
      <c r="S81" s="526" t="s">
        <v>701</v>
      </c>
    </row>
    <row r="82" spans="1:19" s="7" customFormat="1" ht="67.5" customHeight="1" x14ac:dyDescent="0.25">
      <c r="A82" s="527"/>
      <c r="B82" s="527"/>
      <c r="C82" s="527"/>
      <c r="D82" s="527"/>
      <c r="E82" s="527"/>
      <c r="F82" s="500"/>
      <c r="G82" s="500"/>
      <c r="H82" s="527"/>
      <c r="I82" s="19" t="s">
        <v>602</v>
      </c>
      <c r="J82" s="19">
        <v>35</v>
      </c>
      <c r="K82" s="19" t="s">
        <v>148</v>
      </c>
      <c r="L82" s="527"/>
      <c r="M82" s="527"/>
      <c r="N82" s="527"/>
      <c r="O82" s="662"/>
      <c r="P82" s="662"/>
      <c r="Q82" s="662"/>
      <c r="R82" s="662"/>
      <c r="S82" s="527"/>
    </row>
    <row r="83" spans="1:19" s="7" customFormat="1" ht="48" customHeight="1" x14ac:dyDescent="0.25">
      <c r="A83" s="526">
        <v>19</v>
      </c>
      <c r="B83" s="526">
        <v>6</v>
      </c>
      <c r="C83" s="526">
        <v>2</v>
      </c>
      <c r="D83" s="526">
        <v>3</v>
      </c>
      <c r="E83" s="526" t="s">
        <v>713</v>
      </c>
      <c r="F83" s="526" t="s">
        <v>714</v>
      </c>
      <c r="G83" s="526" t="s">
        <v>715</v>
      </c>
      <c r="H83" s="526" t="s">
        <v>46</v>
      </c>
      <c r="I83" s="19" t="s">
        <v>716</v>
      </c>
      <c r="J83" s="19">
        <v>1</v>
      </c>
      <c r="K83" s="19" t="s">
        <v>699</v>
      </c>
      <c r="L83" s="526" t="s">
        <v>717</v>
      </c>
      <c r="M83" s="526" t="s">
        <v>72</v>
      </c>
      <c r="N83" s="526" t="s">
        <v>71</v>
      </c>
      <c r="O83" s="660">
        <v>340000</v>
      </c>
      <c r="P83" s="660">
        <v>210000</v>
      </c>
      <c r="Q83" s="660">
        <v>340000</v>
      </c>
      <c r="R83" s="660">
        <v>210000</v>
      </c>
      <c r="S83" s="526" t="s">
        <v>701</v>
      </c>
    </row>
    <row r="84" spans="1:19" s="7" customFormat="1" ht="48" customHeight="1" x14ac:dyDescent="0.25">
      <c r="A84" s="534"/>
      <c r="B84" s="534"/>
      <c r="C84" s="534"/>
      <c r="D84" s="534"/>
      <c r="E84" s="534"/>
      <c r="F84" s="534"/>
      <c r="G84" s="534"/>
      <c r="H84" s="534"/>
      <c r="I84" s="19" t="s">
        <v>718</v>
      </c>
      <c r="J84" s="19">
        <v>1</v>
      </c>
      <c r="K84" s="19" t="s">
        <v>699</v>
      </c>
      <c r="L84" s="534"/>
      <c r="M84" s="534"/>
      <c r="N84" s="534"/>
      <c r="O84" s="661"/>
      <c r="P84" s="661"/>
      <c r="Q84" s="661"/>
      <c r="R84" s="661"/>
      <c r="S84" s="534"/>
    </row>
    <row r="85" spans="1:19" s="7" customFormat="1" ht="46.5" customHeight="1" x14ac:dyDescent="0.25">
      <c r="A85" s="527"/>
      <c r="B85" s="527"/>
      <c r="C85" s="527"/>
      <c r="D85" s="527"/>
      <c r="E85" s="527"/>
      <c r="F85" s="527"/>
      <c r="G85" s="527"/>
      <c r="H85" s="527"/>
      <c r="I85" s="14" t="s">
        <v>602</v>
      </c>
      <c r="J85" s="14">
        <v>120</v>
      </c>
      <c r="K85" s="10" t="s">
        <v>148</v>
      </c>
      <c r="L85" s="527"/>
      <c r="M85" s="527"/>
      <c r="N85" s="527"/>
      <c r="O85" s="662"/>
      <c r="P85" s="662"/>
      <c r="Q85" s="662"/>
      <c r="R85" s="662"/>
      <c r="S85" s="527"/>
    </row>
    <row r="86" spans="1:19" ht="60" customHeight="1" x14ac:dyDescent="0.25">
      <c r="A86" s="524">
        <v>20</v>
      </c>
      <c r="B86" s="524" t="s">
        <v>719</v>
      </c>
      <c r="C86" s="524">
        <v>1</v>
      </c>
      <c r="D86" s="524">
        <v>6</v>
      </c>
      <c r="E86" s="526" t="s">
        <v>720</v>
      </c>
      <c r="F86" s="526" t="s">
        <v>721</v>
      </c>
      <c r="G86" s="526" t="s">
        <v>722</v>
      </c>
      <c r="H86" s="526" t="s">
        <v>723</v>
      </c>
      <c r="I86" s="19" t="s">
        <v>52</v>
      </c>
      <c r="J86" s="19">
        <v>1</v>
      </c>
      <c r="K86" s="19" t="s">
        <v>699</v>
      </c>
      <c r="L86" s="526" t="s">
        <v>724</v>
      </c>
      <c r="M86" s="526"/>
      <c r="N86" s="526" t="s">
        <v>44</v>
      </c>
      <c r="O86" s="585"/>
      <c r="P86" s="585">
        <v>300000</v>
      </c>
      <c r="Q86" s="585"/>
      <c r="R86" s="585">
        <v>300000</v>
      </c>
      <c r="S86" s="526" t="s">
        <v>701</v>
      </c>
    </row>
    <row r="87" spans="1:19" ht="42.75" customHeight="1" x14ac:dyDescent="0.25">
      <c r="A87" s="659"/>
      <c r="B87" s="659"/>
      <c r="C87" s="659"/>
      <c r="D87" s="659"/>
      <c r="E87" s="534"/>
      <c r="F87" s="534"/>
      <c r="G87" s="534"/>
      <c r="H87" s="534"/>
      <c r="I87" s="19" t="s">
        <v>602</v>
      </c>
      <c r="J87" s="19">
        <v>100</v>
      </c>
      <c r="K87" s="19" t="s">
        <v>148</v>
      </c>
      <c r="L87" s="534"/>
      <c r="M87" s="534"/>
      <c r="N87" s="534"/>
      <c r="O87" s="663"/>
      <c r="P87" s="663"/>
      <c r="Q87" s="663"/>
      <c r="R87" s="663"/>
      <c r="S87" s="534"/>
    </row>
    <row r="88" spans="1:19" s="7" customFormat="1" ht="78" customHeight="1" x14ac:dyDescent="0.25">
      <c r="A88" s="525"/>
      <c r="B88" s="525"/>
      <c r="C88" s="525"/>
      <c r="D88" s="525"/>
      <c r="E88" s="527"/>
      <c r="F88" s="527"/>
      <c r="G88" s="527"/>
      <c r="H88" s="527"/>
      <c r="I88" s="19" t="s">
        <v>725</v>
      </c>
      <c r="J88" s="22">
        <v>1</v>
      </c>
      <c r="K88" s="22" t="s">
        <v>699</v>
      </c>
      <c r="L88" s="527"/>
      <c r="M88" s="527"/>
      <c r="N88" s="527"/>
      <c r="O88" s="586"/>
      <c r="P88" s="586"/>
      <c r="Q88" s="586"/>
      <c r="R88" s="586"/>
      <c r="S88" s="527"/>
    </row>
    <row r="89" spans="1:19" s="7" customFormat="1" ht="36.75" customHeight="1" x14ac:dyDescent="0.25">
      <c r="A89" s="655">
        <v>21</v>
      </c>
      <c r="B89" s="655">
        <v>6</v>
      </c>
      <c r="C89" s="655">
        <v>1</v>
      </c>
      <c r="D89" s="655">
        <v>6</v>
      </c>
      <c r="E89" s="536" t="s">
        <v>726</v>
      </c>
      <c r="F89" s="536" t="s">
        <v>727</v>
      </c>
      <c r="G89" s="536" t="s">
        <v>728</v>
      </c>
      <c r="H89" s="536" t="s">
        <v>729</v>
      </c>
      <c r="I89" s="19" t="s">
        <v>730</v>
      </c>
      <c r="J89" s="22">
        <v>1</v>
      </c>
      <c r="K89" s="19" t="s">
        <v>699</v>
      </c>
      <c r="L89" s="536" t="s">
        <v>731</v>
      </c>
      <c r="M89" s="655" t="s">
        <v>44</v>
      </c>
      <c r="N89" s="655"/>
      <c r="O89" s="658">
        <v>1600000</v>
      </c>
      <c r="P89" s="658"/>
      <c r="Q89" s="658">
        <v>1600000</v>
      </c>
      <c r="R89" s="658"/>
      <c r="S89" s="536" t="s">
        <v>701</v>
      </c>
    </row>
    <row r="90" spans="1:19" s="7" customFormat="1" ht="35.25" customHeight="1" x14ac:dyDescent="0.25">
      <c r="A90" s="655"/>
      <c r="B90" s="655"/>
      <c r="C90" s="655"/>
      <c r="D90" s="655"/>
      <c r="E90" s="536"/>
      <c r="F90" s="536"/>
      <c r="G90" s="536"/>
      <c r="H90" s="536"/>
      <c r="I90" s="19" t="s">
        <v>732</v>
      </c>
      <c r="J90" s="22">
        <v>10</v>
      </c>
      <c r="K90" s="19" t="s">
        <v>148</v>
      </c>
      <c r="L90" s="536"/>
      <c r="M90" s="655"/>
      <c r="N90" s="655"/>
      <c r="O90" s="658"/>
      <c r="P90" s="658"/>
      <c r="Q90" s="658"/>
      <c r="R90" s="658"/>
      <c r="S90" s="536"/>
    </row>
    <row r="91" spans="1:19" s="7" customFormat="1" ht="36" customHeight="1" x14ac:dyDescent="0.25">
      <c r="A91" s="655"/>
      <c r="B91" s="655"/>
      <c r="C91" s="655"/>
      <c r="D91" s="655"/>
      <c r="E91" s="536"/>
      <c r="F91" s="536"/>
      <c r="G91" s="536"/>
      <c r="H91" s="536"/>
      <c r="I91" s="22" t="s">
        <v>52</v>
      </c>
      <c r="J91" s="22">
        <v>1</v>
      </c>
      <c r="K91" s="19" t="s">
        <v>699</v>
      </c>
      <c r="L91" s="536"/>
      <c r="M91" s="655"/>
      <c r="N91" s="655"/>
      <c r="O91" s="658"/>
      <c r="P91" s="658"/>
      <c r="Q91" s="658"/>
      <c r="R91" s="658"/>
      <c r="S91" s="536"/>
    </row>
    <row r="92" spans="1:19" s="7" customFormat="1" ht="36" customHeight="1" x14ac:dyDescent="0.25">
      <c r="A92" s="655"/>
      <c r="B92" s="655"/>
      <c r="C92" s="655"/>
      <c r="D92" s="655"/>
      <c r="E92" s="536"/>
      <c r="F92" s="536"/>
      <c r="G92" s="536"/>
      <c r="H92" s="536"/>
      <c r="I92" s="19" t="s">
        <v>733</v>
      </c>
      <c r="J92" s="22">
        <v>400</v>
      </c>
      <c r="K92" s="19" t="s">
        <v>148</v>
      </c>
      <c r="L92" s="536"/>
      <c r="M92" s="655"/>
      <c r="N92" s="655"/>
      <c r="O92" s="658"/>
      <c r="P92" s="658"/>
      <c r="Q92" s="658"/>
      <c r="R92" s="658"/>
      <c r="S92" s="536"/>
    </row>
    <row r="93" spans="1:19" s="7" customFormat="1" ht="36" customHeight="1" x14ac:dyDescent="0.25">
      <c r="A93" s="655"/>
      <c r="B93" s="655"/>
      <c r="C93" s="655"/>
      <c r="D93" s="655"/>
      <c r="E93" s="536"/>
      <c r="F93" s="536"/>
      <c r="G93" s="536"/>
      <c r="H93" s="536"/>
      <c r="I93" s="22" t="s">
        <v>734</v>
      </c>
      <c r="J93" s="22">
        <v>30</v>
      </c>
      <c r="K93" s="19" t="s">
        <v>699</v>
      </c>
      <c r="L93" s="536"/>
      <c r="M93" s="655"/>
      <c r="N93" s="655"/>
      <c r="O93" s="658"/>
      <c r="P93" s="658"/>
      <c r="Q93" s="658"/>
      <c r="R93" s="658"/>
      <c r="S93" s="536"/>
    </row>
    <row r="94" spans="1:19" s="7" customFormat="1" ht="37.5" customHeight="1" x14ac:dyDescent="0.25">
      <c r="A94" s="655"/>
      <c r="B94" s="655"/>
      <c r="C94" s="655"/>
      <c r="D94" s="655"/>
      <c r="E94" s="536"/>
      <c r="F94" s="536"/>
      <c r="G94" s="536"/>
      <c r="H94" s="536"/>
      <c r="I94" s="19" t="s">
        <v>735</v>
      </c>
      <c r="J94" s="22">
        <v>400</v>
      </c>
      <c r="K94" s="19" t="s">
        <v>461</v>
      </c>
      <c r="L94" s="536"/>
      <c r="M94" s="655"/>
      <c r="N94" s="655"/>
      <c r="O94" s="658"/>
      <c r="P94" s="658"/>
      <c r="Q94" s="658"/>
      <c r="R94" s="658"/>
      <c r="S94" s="536"/>
    </row>
    <row r="95" spans="1:19" s="7" customFormat="1" ht="36" customHeight="1" x14ac:dyDescent="0.25">
      <c r="A95" s="655"/>
      <c r="B95" s="655"/>
      <c r="C95" s="655"/>
      <c r="D95" s="655"/>
      <c r="E95" s="536"/>
      <c r="F95" s="536"/>
      <c r="G95" s="536"/>
      <c r="H95" s="536"/>
      <c r="I95" s="19" t="s">
        <v>736</v>
      </c>
      <c r="J95" s="22">
        <v>1</v>
      </c>
      <c r="K95" s="19" t="s">
        <v>699</v>
      </c>
      <c r="L95" s="536"/>
      <c r="M95" s="655"/>
      <c r="N95" s="655"/>
      <c r="O95" s="658"/>
      <c r="P95" s="658"/>
      <c r="Q95" s="658"/>
      <c r="R95" s="658"/>
      <c r="S95" s="536"/>
    </row>
    <row r="96" spans="1:19" s="7" customFormat="1" ht="47.25" customHeight="1" x14ac:dyDescent="0.25">
      <c r="A96" s="655"/>
      <c r="B96" s="655"/>
      <c r="C96" s="655"/>
      <c r="D96" s="655"/>
      <c r="E96" s="536"/>
      <c r="F96" s="536"/>
      <c r="G96" s="536"/>
      <c r="H96" s="536"/>
      <c r="I96" s="19" t="s">
        <v>737</v>
      </c>
      <c r="J96" s="22">
        <v>400</v>
      </c>
      <c r="K96" s="19" t="s">
        <v>738</v>
      </c>
      <c r="L96" s="536"/>
      <c r="M96" s="655"/>
      <c r="N96" s="655"/>
      <c r="O96" s="658"/>
      <c r="P96" s="658"/>
      <c r="Q96" s="658"/>
      <c r="R96" s="658"/>
      <c r="S96" s="536"/>
    </row>
    <row r="97" spans="1:19" s="7" customFormat="1" ht="36" customHeight="1" x14ac:dyDescent="0.25">
      <c r="A97" s="655"/>
      <c r="B97" s="655"/>
      <c r="C97" s="655"/>
      <c r="D97" s="655"/>
      <c r="E97" s="536"/>
      <c r="F97" s="536"/>
      <c r="G97" s="536"/>
      <c r="H97" s="536"/>
      <c r="I97" s="22" t="s">
        <v>739</v>
      </c>
      <c r="J97" s="22">
        <v>1</v>
      </c>
      <c r="K97" s="19" t="s">
        <v>699</v>
      </c>
      <c r="L97" s="536"/>
      <c r="M97" s="655"/>
      <c r="N97" s="655"/>
      <c r="O97" s="658"/>
      <c r="P97" s="658"/>
      <c r="Q97" s="658"/>
      <c r="R97" s="658"/>
      <c r="S97" s="536"/>
    </row>
    <row r="98" spans="1:19" s="7" customFormat="1" ht="36" customHeight="1" x14ac:dyDescent="0.25">
      <c r="A98" s="655"/>
      <c r="B98" s="655"/>
      <c r="C98" s="655"/>
      <c r="D98" s="655"/>
      <c r="E98" s="536"/>
      <c r="F98" s="536"/>
      <c r="G98" s="536"/>
      <c r="H98" s="536"/>
      <c r="I98" s="19" t="s">
        <v>740</v>
      </c>
      <c r="J98" s="22">
        <v>10</v>
      </c>
      <c r="K98" s="19" t="s">
        <v>699</v>
      </c>
      <c r="L98" s="536"/>
      <c r="M98" s="655"/>
      <c r="N98" s="655"/>
      <c r="O98" s="658"/>
      <c r="P98" s="658"/>
      <c r="Q98" s="658"/>
      <c r="R98" s="658"/>
      <c r="S98" s="536"/>
    </row>
    <row r="99" spans="1:19" s="7" customFormat="1" ht="36" customHeight="1" x14ac:dyDescent="0.25">
      <c r="A99" s="655"/>
      <c r="B99" s="655"/>
      <c r="C99" s="655"/>
      <c r="D99" s="655"/>
      <c r="E99" s="536"/>
      <c r="F99" s="536"/>
      <c r="G99" s="536"/>
      <c r="H99" s="536"/>
      <c r="I99" s="19" t="s">
        <v>741</v>
      </c>
      <c r="J99" s="22">
        <v>400</v>
      </c>
      <c r="K99" s="19" t="s">
        <v>148</v>
      </c>
      <c r="L99" s="536"/>
      <c r="M99" s="655"/>
      <c r="N99" s="655"/>
      <c r="O99" s="658"/>
      <c r="P99" s="658"/>
      <c r="Q99" s="658"/>
      <c r="R99" s="658"/>
      <c r="S99" s="536"/>
    </row>
    <row r="100" spans="1:19" s="7" customFormat="1" ht="75" customHeight="1" x14ac:dyDescent="0.25">
      <c r="A100" s="655">
        <v>22</v>
      </c>
      <c r="B100" s="655">
        <v>6</v>
      </c>
      <c r="C100" s="655">
        <v>1</v>
      </c>
      <c r="D100" s="587">
        <v>6</v>
      </c>
      <c r="E100" s="536" t="s">
        <v>742</v>
      </c>
      <c r="F100" s="536" t="s">
        <v>743</v>
      </c>
      <c r="G100" s="526" t="s">
        <v>744</v>
      </c>
      <c r="H100" s="526" t="s">
        <v>77</v>
      </c>
      <c r="I100" s="22" t="s">
        <v>455</v>
      </c>
      <c r="J100" s="22">
        <v>3</v>
      </c>
      <c r="K100" s="22" t="s">
        <v>699</v>
      </c>
      <c r="L100" s="653" t="s">
        <v>745</v>
      </c>
      <c r="M100" s="536" t="s">
        <v>95</v>
      </c>
      <c r="N100" s="536"/>
      <c r="O100" s="585">
        <v>48000</v>
      </c>
      <c r="P100" s="585"/>
      <c r="Q100" s="585">
        <v>48000</v>
      </c>
      <c r="R100" s="585"/>
      <c r="S100" s="526" t="s">
        <v>701</v>
      </c>
    </row>
    <row r="101" spans="1:19" s="7" customFormat="1" ht="76.5" customHeight="1" x14ac:dyDescent="0.25">
      <c r="A101" s="656"/>
      <c r="B101" s="656"/>
      <c r="C101" s="656"/>
      <c r="D101" s="657"/>
      <c r="E101" s="568"/>
      <c r="F101" s="568"/>
      <c r="G101" s="500"/>
      <c r="H101" s="500"/>
      <c r="I101" s="22" t="s">
        <v>602</v>
      </c>
      <c r="J101" s="22">
        <v>300</v>
      </c>
      <c r="K101" s="19" t="s">
        <v>148</v>
      </c>
      <c r="L101" s="654"/>
      <c r="M101" s="568"/>
      <c r="N101" s="568"/>
      <c r="O101" s="500"/>
      <c r="P101" s="500"/>
      <c r="Q101" s="500"/>
      <c r="R101" s="500"/>
      <c r="S101" s="500"/>
    </row>
    <row r="102" spans="1:19" ht="18.75" customHeight="1" x14ac:dyDescent="0.25"/>
    <row r="103" spans="1:19" ht="17.25" customHeight="1" x14ac:dyDescent="0.25">
      <c r="G103" s="8"/>
      <c r="O103" s="572"/>
      <c r="P103" s="545" t="s">
        <v>30</v>
      </c>
      <c r="Q103" s="545"/>
      <c r="R103" s="545"/>
    </row>
    <row r="104" spans="1:19" ht="19.5" customHeight="1" x14ac:dyDescent="0.25">
      <c r="G104" s="9"/>
      <c r="O104" s="570"/>
      <c r="P104" s="545" t="s">
        <v>31</v>
      </c>
      <c r="Q104" s="545" t="s">
        <v>32</v>
      </c>
      <c r="R104" s="545"/>
    </row>
    <row r="105" spans="1:19" ht="15.75" customHeight="1" x14ac:dyDescent="0.25">
      <c r="G105" s="9"/>
      <c r="O105" s="571"/>
      <c r="P105" s="545"/>
      <c r="Q105" s="20">
        <v>2022</v>
      </c>
      <c r="R105" s="20">
        <v>2023</v>
      </c>
    </row>
    <row r="106" spans="1:19" ht="19.5" customHeight="1" x14ac:dyDescent="0.25">
      <c r="O106" s="20" t="s">
        <v>33</v>
      </c>
      <c r="P106" s="5">
        <v>22</v>
      </c>
      <c r="Q106" s="113">
        <f>Q6+Q12+Q16+Q18+Q23+Q24+Q29+Q35+Q41+Q44+Q50+Q57+Q61+Q69+Q77+Q74+Q79+Q81+Q83+Q86+Q89+Q100</f>
        <v>5424900</v>
      </c>
      <c r="R106" s="6">
        <f>R6+R12+R16+R18+R23+R35+R24+R41+R44+R50+R57+R61+R69+R77+R74+R79+R81+R83+R86+R89+R100+R29</f>
        <v>3648500</v>
      </c>
    </row>
    <row r="107" spans="1:19" ht="19.5" customHeight="1" x14ac:dyDescent="0.25"/>
    <row r="108" spans="1:19" ht="19.5" customHeight="1" x14ac:dyDescent="0.25"/>
  </sheetData>
  <mergeCells count="35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F6:F11"/>
    <mergeCell ref="G6:G11"/>
    <mergeCell ref="H6:H7"/>
    <mergeCell ref="L6:L11"/>
    <mergeCell ref="M6:M11"/>
    <mergeCell ref="N6:N11"/>
    <mergeCell ref="A6:A11"/>
    <mergeCell ref="B6:B11"/>
    <mergeCell ref="C6:C11"/>
    <mergeCell ref="D6:D11"/>
    <mergeCell ref="E6:E11"/>
    <mergeCell ref="S12:S15"/>
    <mergeCell ref="M12:M15"/>
    <mergeCell ref="N12:N15"/>
    <mergeCell ref="O12:O15"/>
    <mergeCell ref="P12:P15"/>
    <mergeCell ref="Q12:Q15"/>
    <mergeCell ref="R12:R15"/>
    <mergeCell ref="S6:S11"/>
    <mergeCell ref="H8:H9"/>
    <mergeCell ref="H10:H11"/>
    <mergeCell ref="O6:O11"/>
    <mergeCell ref="P6:P11"/>
    <mergeCell ref="Q6:Q11"/>
    <mergeCell ref="R6:R11"/>
    <mergeCell ref="A12:A15"/>
    <mergeCell ref="B12:B15"/>
    <mergeCell ref="C12:C15"/>
    <mergeCell ref="D12:D15"/>
    <mergeCell ref="E12:E15"/>
    <mergeCell ref="F12:F15"/>
    <mergeCell ref="G12:G15"/>
    <mergeCell ref="H12:H15"/>
    <mergeCell ref="L12:L15"/>
    <mergeCell ref="A16:A17"/>
    <mergeCell ref="B16:B17"/>
    <mergeCell ref="C16:C17"/>
    <mergeCell ref="D16:D17"/>
    <mergeCell ref="E16:E17"/>
    <mergeCell ref="F16:F17"/>
    <mergeCell ref="G16:G17"/>
    <mergeCell ref="H16:H17"/>
    <mergeCell ref="R16:R17"/>
    <mergeCell ref="L16:L17"/>
    <mergeCell ref="M16:M17"/>
    <mergeCell ref="N16:N17"/>
    <mergeCell ref="O16:O17"/>
    <mergeCell ref="P16:P17"/>
    <mergeCell ref="Q16:Q17"/>
    <mergeCell ref="Q18:Q22"/>
    <mergeCell ref="R18:R22"/>
    <mergeCell ref="S18:S22"/>
    <mergeCell ref="S16:S17"/>
    <mergeCell ref="O18:O22"/>
    <mergeCell ref="P18:P22"/>
    <mergeCell ref="O24:O28"/>
    <mergeCell ref="P24:P28"/>
    <mergeCell ref="Q24:Q28"/>
    <mergeCell ref="R24:R28"/>
    <mergeCell ref="S24:S28"/>
    <mergeCell ref="A18:A22"/>
    <mergeCell ref="B18:B22"/>
    <mergeCell ref="C18:C22"/>
    <mergeCell ref="D18:D22"/>
    <mergeCell ref="E18:E22"/>
    <mergeCell ref="F18:F22"/>
    <mergeCell ref="G18:G22"/>
    <mergeCell ref="A24:A28"/>
    <mergeCell ref="B24:B28"/>
    <mergeCell ref="C24:C28"/>
    <mergeCell ref="D24:D28"/>
    <mergeCell ref="E24:E28"/>
    <mergeCell ref="H18:H22"/>
    <mergeCell ref="L18:L22"/>
    <mergeCell ref="M18:M22"/>
    <mergeCell ref="N18:N22"/>
    <mergeCell ref="S35:S40"/>
    <mergeCell ref="F24:F28"/>
    <mergeCell ref="G24:G28"/>
    <mergeCell ref="H24:H28"/>
    <mergeCell ref="L24:L28"/>
    <mergeCell ref="M24:M28"/>
    <mergeCell ref="N24:N28"/>
    <mergeCell ref="P29:P34"/>
    <mergeCell ref="Q29:Q34"/>
    <mergeCell ref="R29:R34"/>
    <mergeCell ref="S29:S34"/>
    <mergeCell ref="N29:N34"/>
    <mergeCell ref="O29:O34"/>
    <mergeCell ref="A29:A34"/>
    <mergeCell ref="B29:B34"/>
    <mergeCell ref="C29:C34"/>
    <mergeCell ref="D29:D34"/>
    <mergeCell ref="E29:E34"/>
    <mergeCell ref="F29:F34"/>
    <mergeCell ref="O35:O40"/>
    <mergeCell ref="A35:A40"/>
    <mergeCell ref="B35:B40"/>
    <mergeCell ref="C35:C40"/>
    <mergeCell ref="D35:D40"/>
    <mergeCell ref="E35:E40"/>
    <mergeCell ref="G29:G34"/>
    <mergeCell ref="H29:H34"/>
    <mergeCell ref="L29:L34"/>
    <mergeCell ref="M29:M34"/>
    <mergeCell ref="F35:F40"/>
    <mergeCell ref="G35:G40"/>
    <mergeCell ref="H35:H40"/>
    <mergeCell ref="L35:L40"/>
    <mergeCell ref="M35:M40"/>
    <mergeCell ref="N35:N40"/>
    <mergeCell ref="P41:P43"/>
    <mergeCell ref="Q41:Q43"/>
    <mergeCell ref="R41:R43"/>
    <mergeCell ref="P35:P40"/>
    <mergeCell ref="Q35:Q40"/>
    <mergeCell ref="R35:R40"/>
    <mergeCell ref="S50:S56"/>
    <mergeCell ref="A44:A49"/>
    <mergeCell ref="B44:B49"/>
    <mergeCell ref="C44:C49"/>
    <mergeCell ref="D44:D49"/>
    <mergeCell ref="E44:E49"/>
    <mergeCell ref="G41:G43"/>
    <mergeCell ref="H41:H43"/>
    <mergeCell ref="L41:L43"/>
    <mergeCell ref="M41:M43"/>
    <mergeCell ref="N41:N43"/>
    <mergeCell ref="O41:O43"/>
    <mergeCell ref="A41:A43"/>
    <mergeCell ref="B41:B43"/>
    <mergeCell ref="C41:C43"/>
    <mergeCell ref="D41:D43"/>
    <mergeCell ref="E41:E43"/>
    <mergeCell ref="F41:F43"/>
    <mergeCell ref="O44:O49"/>
    <mergeCell ref="P44:P49"/>
    <mergeCell ref="Q44:Q49"/>
    <mergeCell ref="R44:R49"/>
    <mergeCell ref="S44:S49"/>
    <mergeCell ref="S41:S43"/>
    <mergeCell ref="F44:F49"/>
    <mergeCell ref="G44:G49"/>
    <mergeCell ref="H44:H49"/>
    <mergeCell ref="L44:L49"/>
    <mergeCell ref="M44:M49"/>
    <mergeCell ref="N44:N49"/>
    <mergeCell ref="P50:P56"/>
    <mergeCell ref="Q50:Q56"/>
    <mergeCell ref="R50:R56"/>
    <mergeCell ref="G50:G56"/>
    <mergeCell ref="H50:H56"/>
    <mergeCell ref="L50:L56"/>
    <mergeCell ref="M50:M56"/>
    <mergeCell ref="N50:N56"/>
    <mergeCell ref="O50:O56"/>
    <mergeCell ref="A50:A56"/>
    <mergeCell ref="B50:B56"/>
    <mergeCell ref="C50:C56"/>
    <mergeCell ref="D50:D56"/>
    <mergeCell ref="E50:E56"/>
    <mergeCell ref="F50:F56"/>
    <mergeCell ref="S61:S68"/>
    <mergeCell ref="M61:M68"/>
    <mergeCell ref="N61:N68"/>
    <mergeCell ref="O61:O68"/>
    <mergeCell ref="P61:P68"/>
    <mergeCell ref="Q61:Q68"/>
    <mergeCell ref="R61:R68"/>
    <mergeCell ref="A57:A60"/>
    <mergeCell ref="B57:B60"/>
    <mergeCell ref="C57:C60"/>
    <mergeCell ref="D57:D60"/>
    <mergeCell ref="E57:E60"/>
    <mergeCell ref="O57:O60"/>
    <mergeCell ref="P57:P60"/>
    <mergeCell ref="Q57:Q60"/>
    <mergeCell ref="R57:R60"/>
    <mergeCell ref="S57:S60"/>
    <mergeCell ref="H59:H60"/>
    <mergeCell ref="F57:F60"/>
    <mergeCell ref="G57:G60"/>
    <mergeCell ref="H57:H58"/>
    <mergeCell ref="L57:L60"/>
    <mergeCell ref="M57:M60"/>
    <mergeCell ref="N57:N60"/>
    <mergeCell ref="A61:A68"/>
    <mergeCell ref="B61:B68"/>
    <mergeCell ref="C61:C68"/>
    <mergeCell ref="D61:D68"/>
    <mergeCell ref="E61:E68"/>
    <mergeCell ref="F61:F68"/>
    <mergeCell ref="G61:G68"/>
    <mergeCell ref="H61:H62"/>
    <mergeCell ref="L61:L68"/>
    <mergeCell ref="L69:L73"/>
    <mergeCell ref="M69:M73"/>
    <mergeCell ref="N69:N73"/>
    <mergeCell ref="O69:O73"/>
    <mergeCell ref="P69:P73"/>
    <mergeCell ref="Q69:Q73"/>
    <mergeCell ref="R74:R76"/>
    <mergeCell ref="S74:S76"/>
    <mergeCell ref="A69:A73"/>
    <mergeCell ref="B69:B73"/>
    <mergeCell ref="C69:C73"/>
    <mergeCell ref="D69:D73"/>
    <mergeCell ref="E69:E73"/>
    <mergeCell ref="F69:F73"/>
    <mergeCell ref="G69:G73"/>
    <mergeCell ref="H69:H70"/>
    <mergeCell ref="R69:R73"/>
    <mergeCell ref="S69:S73"/>
    <mergeCell ref="N74:N76"/>
    <mergeCell ref="O74:O76"/>
    <mergeCell ref="P74:P76"/>
    <mergeCell ref="Q74:Q76"/>
    <mergeCell ref="Q77:Q78"/>
    <mergeCell ref="R77:R78"/>
    <mergeCell ref="S77:S78"/>
    <mergeCell ref="A74:A76"/>
    <mergeCell ref="B74:B76"/>
    <mergeCell ref="C74:C76"/>
    <mergeCell ref="D74:D76"/>
    <mergeCell ref="E74:E76"/>
    <mergeCell ref="F74:F76"/>
    <mergeCell ref="G74:G76"/>
    <mergeCell ref="A77:A78"/>
    <mergeCell ref="B77:B78"/>
    <mergeCell ref="C77:C78"/>
    <mergeCell ref="D77:D78"/>
    <mergeCell ref="E77:E78"/>
    <mergeCell ref="F77:F78"/>
    <mergeCell ref="G77:G78"/>
    <mergeCell ref="L74:L76"/>
    <mergeCell ref="M74:M76"/>
    <mergeCell ref="H77:H78"/>
    <mergeCell ref="L77:L78"/>
    <mergeCell ref="M77:M78"/>
    <mergeCell ref="N77:N78"/>
    <mergeCell ref="O77:O78"/>
    <mergeCell ref="P77:P78"/>
    <mergeCell ref="P79:P80"/>
    <mergeCell ref="Q79:Q80"/>
    <mergeCell ref="R79:R80"/>
    <mergeCell ref="N79:N80"/>
    <mergeCell ref="O79:O80"/>
    <mergeCell ref="O81:O82"/>
    <mergeCell ref="P81:P82"/>
    <mergeCell ref="Q81:Q82"/>
    <mergeCell ref="R81:R82"/>
    <mergeCell ref="S81:S82"/>
    <mergeCell ref="A79:A80"/>
    <mergeCell ref="B79:B80"/>
    <mergeCell ref="C79:C80"/>
    <mergeCell ref="D79:D80"/>
    <mergeCell ref="E79:E80"/>
    <mergeCell ref="F79:F80"/>
    <mergeCell ref="S79:S80"/>
    <mergeCell ref="A81:A82"/>
    <mergeCell ref="B81:B82"/>
    <mergeCell ref="C81:C82"/>
    <mergeCell ref="D81:D82"/>
    <mergeCell ref="E81:E82"/>
    <mergeCell ref="G79:G80"/>
    <mergeCell ref="H79:H80"/>
    <mergeCell ref="L79:L80"/>
    <mergeCell ref="M79:M80"/>
    <mergeCell ref="F81:F82"/>
    <mergeCell ref="G81:G82"/>
    <mergeCell ref="H81:H82"/>
    <mergeCell ref="L81:L82"/>
    <mergeCell ref="M81:M82"/>
    <mergeCell ref="N81:N82"/>
    <mergeCell ref="P83:P85"/>
    <mergeCell ref="Q83:Q85"/>
    <mergeCell ref="R83:R85"/>
    <mergeCell ref="S89:S99"/>
    <mergeCell ref="A86:A88"/>
    <mergeCell ref="B86:B88"/>
    <mergeCell ref="C86:C88"/>
    <mergeCell ref="D86:D88"/>
    <mergeCell ref="E86:E88"/>
    <mergeCell ref="G83:G85"/>
    <mergeCell ref="H83:H85"/>
    <mergeCell ref="L83:L85"/>
    <mergeCell ref="M83:M85"/>
    <mergeCell ref="N83:N85"/>
    <mergeCell ref="O83:O85"/>
    <mergeCell ref="A83:A85"/>
    <mergeCell ref="B83:B85"/>
    <mergeCell ref="C83:C85"/>
    <mergeCell ref="D83:D85"/>
    <mergeCell ref="E83:E85"/>
    <mergeCell ref="F83:F85"/>
    <mergeCell ref="O86:O88"/>
    <mergeCell ref="P86:P88"/>
    <mergeCell ref="Q86:Q88"/>
    <mergeCell ref="R86:R88"/>
    <mergeCell ref="S86:S88"/>
    <mergeCell ref="S83:S85"/>
    <mergeCell ref="F86:F88"/>
    <mergeCell ref="G86:G88"/>
    <mergeCell ref="H86:H88"/>
    <mergeCell ref="L86:L88"/>
    <mergeCell ref="M86:M88"/>
    <mergeCell ref="N86:N88"/>
    <mergeCell ref="P89:P99"/>
    <mergeCell ref="Q89:Q99"/>
    <mergeCell ref="R89:R99"/>
    <mergeCell ref="G89:G99"/>
    <mergeCell ref="H89:H99"/>
    <mergeCell ref="L89:L99"/>
    <mergeCell ref="M89:M99"/>
    <mergeCell ref="N89:N99"/>
    <mergeCell ref="O89:O99"/>
    <mergeCell ref="A89:A99"/>
    <mergeCell ref="B89:B99"/>
    <mergeCell ref="C89:C99"/>
    <mergeCell ref="D89:D99"/>
    <mergeCell ref="E89:E99"/>
    <mergeCell ref="F89:F99"/>
    <mergeCell ref="F100:F101"/>
    <mergeCell ref="G100:G101"/>
    <mergeCell ref="H100:H101"/>
    <mergeCell ref="L100:L101"/>
    <mergeCell ref="M100:M101"/>
    <mergeCell ref="N100:N101"/>
    <mergeCell ref="A100:A101"/>
    <mergeCell ref="B100:B101"/>
    <mergeCell ref="C100:C101"/>
    <mergeCell ref="D100:D101"/>
    <mergeCell ref="E100:E101"/>
    <mergeCell ref="O103:O105"/>
    <mergeCell ref="P103:R103"/>
    <mergeCell ref="P104:P105"/>
    <mergeCell ref="Q104:R104"/>
    <mergeCell ref="O100:O101"/>
    <mergeCell ref="P100:P101"/>
    <mergeCell ref="Q100:Q101"/>
    <mergeCell ref="R100:R101"/>
    <mergeCell ref="S100:S101"/>
  </mergeCells>
  <pageMargins left="0.70866141732283472" right="0.70866141732283472" top="0.74803149606299213" bottom="0.74803149606299213" header="0.31496062992125984" footer="0.31496062992125984"/>
  <pageSetup paperSize="8" scale="35" fitToHeight="0" orientation="landscape" r:id="rId1"/>
  <rowBreaks count="3" manualBreakCount="3">
    <brk id="22" max="18" man="1"/>
    <brk id="49" max="18" man="1"/>
    <brk id="68"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19" zoomScale="70" zoomScaleNormal="70" workbookViewId="0">
      <selection activeCell="F58" sqref="F58"/>
    </sheetView>
  </sheetViews>
  <sheetFormatPr defaultColWidth="9.140625" defaultRowHeight="15" x14ac:dyDescent="0.25"/>
  <cols>
    <col min="1" max="1" width="5.28515625" style="1" customWidth="1"/>
    <col min="2" max="4" width="9.140625" style="133"/>
    <col min="5" max="5" width="41" style="133" customWidth="1"/>
    <col min="6" max="6" width="67.140625" style="133" customWidth="1"/>
    <col min="7" max="7" width="55.140625" style="133" customWidth="1"/>
    <col min="8" max="8" width="14.42578125" style="133" customWidth="1"/>
    <col min="9" max="9" width="20" style="133" customWidth="1"/>
    <col min="10" max="10" width="19" style="133" customWidth="1"/>
    <col min="11" max="11" width="16.85546875" style="133" customWidth="1"/>
    <col min="12" max="12" width="25.140625" style="133" customWidth="1"/>
    <col min="13" max="14" width="9.140625" style="133"/>
    <col min="15" max="17" width="10.7109375" style="133" customWidth="1"/>
    <col min="18" max="18" width="11.140625" style="133" customWidth="1"/>
    <col min="19" max="19" width="18.28515625" style="133" customWidth="1"/>
    <col min="20" max="16384" width="9.140625" style="133"/>
  </cols>
  <sheetData>
    <row r="1" spans="1:19" ht="26.25" customHeight="1" x14ac:dyDescent="0.25">
      <c r="A1" s="501" t="s">
        <v>2349</v>
      </c>
      <c r="B1" s="501"/>
      <c r="C1" s="501"/>
      <c r="D1" s="501"/>
      <c r="E1" s="501"/>
      <c r="F1" s="501"/>
      <c r="G1" s="501"/>
      <c r="L1" s="1"/>
      <c r="O1" s="2"/>
      <c r="P1" s="3"/>
      <c r="Q1" s="2"/>
      <c r="R1" s="2"/>
    </row>
    <row r="2" spans="1:19" ht="23.25" customHeight="1" x14ac:dyDescent="0.25">
      <c r="A2" s="502"/>
      <c r="B2" s="503"/>
      <c r="C2" s="503"/>
      <c r="D2" s="503"/>
      <c r="E2" s="503"/>
      <c r="F2" s="503"/>
      <c r="G2" s="503"/>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125" t="s">
        <v>38</v>
      </c>
      <c r="J4" s="125" t="s">
        <v>36</v>
      </c>
      <c r="K4" s="125" t="s">
        <v>105</v>
      </c>
      <c r="L4" s="506"/>
      <c r="M4" s="127">
        <v>2022</v>
      </c>
      <c r="N4" s="127">
        <v>2023</v>
      </c>
      <c r="O4" s="4">
        <v>2022</v>
      </c>
      <c r="P4" s="4">
        <v>2023</v>
      </c>
      <c r="Q4" s="4">
        <v>2022</v>
      </c>
      <c r="R4" s="4">
        <v>2023</v>
      </c>
      <c r="S4" s="506"/>
    </row>
    <row r="5" spans="1:19" x14ac:dyDescent="0.25">
      <c r="A5" s="124" t="s">
        <v>12</v>
      </c>
      <c r="B5" s="125" t="s">
        <v>13</v>
      </c>
      <c r="C5" s="125" t="s">
        <v>14</v>
      </c>
      <c r="D5" s="125" t="s">
        <v>15</v>
      </c>
      <c r="E5" s="126" t="s">
        <v>16</v>
      </c>
      <c r="F5" s="126" t="s">
        <v>17</v>
      </c>
      <c r="G5" s="124" t="s">
        <v>18</v>
      </c>
      <c r="H5" s="124" t="s">
        <v>19</v>
      </c>
      <c r="I5" s="125" t="s">
        <v>20</v>
      </c>
      <c r="J5" s="125" t="s">
        <v>21</v>
      </c>
      <c r="K5" s="125" t="s">
        <v>22</v>
      </c>
      <c r="L5" s="124" t="s">
        <v>23</v>
      </c>
      <c r="M5" s="127" t="s">
        <v>24</v>
      </c>
      <c r="N5" s="127" t="s">
        <v>25</v>
      </c>
      <c r="O5" s="129" t="s">
        <v>26</v>
      </c>
      <c r="P5" s="129" t="s">
        <v>27</v>
      </c>
      <c r="Q5" s="129" t="s">
        <v>37</v>
      </c>
      <c r="R5" s="129" t="s">
        <v>28</v>
      </c>
      <c r="S5" s="124" t="s">
        <v>29</v>
      </c>
    </row>
    <row r="6" spans="1:19" s="7" customFormat="1" ht="54.75" customHeight="1" x14ac:dyDescent="0.25">
      <c r="A6" s="515">
        <v>1</v>
      </c>
      <c r="B6" s="515" t="s">
        <v>97</v>
      </c>
      <c r="C6" s="515" t="s">
        <v>39</v>
      </c>
      <c r="D6" s="515">
        <v>3</v>
      </c>
      <c r="E6" s="498" t="s">
        <v>40</v>
      </c>
      <c r="F6" s="498" t="s">
        <v>82</v>
      </c>
      <c r="G6" s="498" t="s">
        <v>104</v>
      </c>
      <c r="H6" s="498" t="s">
        <v>103</v>
      </c>
      <c r="I6" s="498" t="s">
        <v>41</v>
      </c>
      <c r="J6" s="498">
        <v>1</v>
      </c>
      <c r="K6" s="515" t="s">
        <v>74</v>
      </c>
      <c r="L6" s="498" t="s">
        <v>43</v>
      </c>
      <c r="M6" s="515" t="s">
        <v>44</v>
      </c>
      <c r="N6" s="515" t="s">
        <v>45</v>
      </c>
      <c r="O6" s="518">
        <v>60000</v>
      </c>
      <c r="P6" s="515" t="s">
        <v>45</v>
      </c>
      <c r="Q6" s="518">
        <v>60000</v>
      </c>
      <c r="R6" s="515" t="s">
        <v>45</v>
      </c>
      <c r="S6" s="521" t="s">
        <v>100</v>
      </c>
    </row>
    <row r="7" spans="1:19" s="7" customFormat="1" ht="12.75" customHeight="1" x14ac:dyDescent="0.25">
      <c r="A7" s="516"/>
      <c r="B7" s="516"/>
      <c r="C7" s="516"/>
      <c r="D7" s="516"/>
      <c r="E7" s="499"/>
      <c r="F7" s="499"/>
      <c r="G7" s="499"/>
      <c r="H7" s="499"/>
      <c r="I7" s="499"/>
      <c r="J7" s="499"/>
      <c r="K7" s="516"/>
      <c r="L7" s="499"/>
      <c r="M7" s="516"/>
      <c r="N7" s="516"/>
      <c r="O7" s="519"/>
      <c r="P7" s="516"/>
      <c r="Q7" s="519"/>
      <c r="R7" s="516"/>
      <c r="S7" s="522"/>
    </row>
    <row r="8" spans="1:19" s="7" customFormat="1" ht="16.5" customHeight="1" x14ac:dyDescent="0.25">
      <c r="A8" s="516"/>
      <c r="B8" s="516"/>
      <c r="C8" s="516"/>
      <c r="D8" s="516"/>
      <c r="E8" s="499"/>
      <c r="F8" s="499"/>
      <c r="G8" s="499"/>
      <c r="H8" s="499"/>
      <c r="I8" s="500"/>
      <c r="J8" s="500"/>
      <c r="K8" s="517"/>
      <c r="L8" s="499"/>
      <c r="M8" s="516"/>
      <c r="N8" s="516"/>
      <c r="O8" s="519"/>
      <c r="P8" s="516"/>
      <c r="Q8" s="519"/>
      <c r="R8" s="516"/>
      <c r="S8" s="522"/>
    </row>
    <row r="9" spans="1:19" s="7" customFormat="1" ht="103.5" customHeight="1" x14ac:dyDescent="0.25">
      <c r="A9" s="517"/>
      <c r="B9" s="517"/>
      <c r="C9" s="517"/>
      <c r="D9" s="517"/>
      <c r="E9" s="500"/>
      <c r="F9" s="500"/>
      <c r="G9" s="500"/>
      <c r="H9" s="500"/>
      <c r="I9" s="123" t="s">
        <v>101</v>
      </c>
      <c r="J9" s="17" t="s">
        <v>73</v>
      </c>
      <c r="K9" s="122" t="s">
        <v>74</v>
      </c>
      <c r="L9" s="500"/>
      <c r="M9" s="517"/>
      <c r="N9" s="517"/>
      <c r="O9" s="520"/>
      <c r="P9" s="517"/>
      <c r="Q9" s="520"/>
      <c r="R9" s="517"/>
      <c r="S9" s="523"/>
    </row>
    <row r="10" spans="1:19" ht="84.75" customHeight="1" x14ac:dyDescent="0.25">
      <c r="A10" s="524">
        <v>2</v>
      </c>
      <c r="B10" s="524" t="s">
        <v>97</v>
      </c>
      <c r="C10" s="524">
        <v>5</v>
      </c>
      <c r="D10" s="524">
        <v>4</v>
      </c>
      <c r="E10" s="526" t="s">
        <v>76</v>
      </c>
      <c r="F10" s="498" t="s">
        <v>84</v>
      </c>
      <c r="G10" s="524" t="s">
        <v>81</v>
      </c>
      <c r="H10" s="524" t="s">
        <v>77</v>
      </c>
      <c r="I10" s="130" t="s">
        <v>78</v>
      </c>
      <c r="J10" s="130">
        <v>1</v>
      </c>
      <c r="K10" s="130" t="s">
        <v>42</v>
      </c>
      <c r="L10" s="530" t="s">
        <v>80</v>
      </c>
      <c r="M10" s="524" t="s">
        <v>44</v>
      </c>
      <c r="N10" s="524" t="s">
        <v>45</v>
      </c>
      <c r="O10" s="528">
        <v>20000</v>
      </c>
      <c r="P10" s="524" t="s">
        <v>45</v>
      </c>
      <c r="Q10" s="528">
        <v>20000</v>
      </c>
      <c r="R10" s="524" t="s">
        <v>45</v>
      </c>
      <c r="S10" s="526" t="s">
        <v>100</v>
      </c>
    </row>
    <row r="11" spans="1:19" ht="36.75" customHeight="1" x14ac:dyDescent="0.25">
      <c r="A11" s="525"/>
      <c r="B11" s="525"/>
      <c r="C11" s="525"/>
      <c r="D11" s="525"/>
      <c r="E11" s="527"/>
      <c r="F11" s="500"/>
      <c r="G11" s="525"/>
      <c r="H11" s="525"/>
      <c r="I11" s="131" t="s">
        <v>79</v>
      </c>
      <c r="J11" s="130" t="s">
        <v>55</v>
      </c>
      <c r="K11" s="130" t="s">
        <v>50</v>
      </c>
      <c r="L11" s="531"/>
      <c r="M11" s="525"/>
      <c r="N11" s="525"/>
      <c r="O11" s="529"/>
      <c r="P11" s="525"/>
      <c r="Q11" s="529"/>
      <c r="R11" s="525"/>
      <c r="S11" s="527"/>
    </row>
    <row r="12" spans="1:19" ht="45" customHeight="1" x14ac:dyDescent="0.25">
      <c r="A12" s="526">
        <v>3</v>
      </c>
      <c r="B12" s="526" t="s">
        <v>99</v>
      </c>
      <c r="C12" s="526">
        <v>1</v>
      </c>
      <c r="D12" s="526">
        <v>6</v>
      </c>
      <c r="E12" s="526" t="s">
        <v>89</v>
      </c>
      <c r="F12" s="526" t="s">
        <v>58</v>
      </c>
      <c r="G12" s="526" t="s">
        <v>83</v>
      </c>
      <c r="H12" s="526" t="s">
        <v>52</v>
      </c>
      <c r="I12" s="131" t="s">
        <v>53</v>
      </c>
      <c r="J12" s="131">
        <v>1</v>
      </c>
      <c r="K12" s="131" t="s">
        <v>74</v>
      </c>
      <c r="L12" s="526" t="s">
        <v>57</v>
      </c>
      <c r="M12" s="526" t="s">
        <v>44</v>
      </c>
      <c r="N12" s="526" t="s">
        <v>45</v>
      </c>
      <c r="O12" s="532">
        <v>50000</v>
      </c>
      <c r="P12" s="526" t="s">
        <v>45</v>
      </c>
      <c r="Q12" s="532">
        <v>50000</v>
      </c>
      <c r="R12" s="526" t="s">
        <v>45</v>
      </c>
      <c r="S12" s="526" t="s">
        <v>100</v>
      </c>
    </row>
    <row r="13" spans="1:19" ht="92.25" customHeight="1" x14ac:dyDescent="0.25">
      <c r="A13" s="527"/>
      <c r="B13" s="527"/>
      <c r="C13" s="527"/>
      <c r="D13" s="527"/>
      <c r="E13" s="527"/>
      <c r="F13" s="527"/>
      <c r="G13" s="527"/>
      <c r="H13" s="527"/>
      <c r="I13" s="131" t="s">
        <v>54</v>
      </c>
      <c r="J13" s="131" t="s">
        <v>102</v>
      </c>
      <c r="K13" s="131" t="s">
        <v>50</v>
      </c>
      <c r="L13" s="527"/>
      <c r="M13" s="527"/>
      <c r="N13" s="527"/>
      <c r="O13" s="533"/>
      <c r="P13" s="527"/>
      <c r="Q13" s="533"/>
      <c r="R13" s="527"/>
      <c r="S13" s="527"/>
    </row>
    <row r="14" spans="1:19" ht="120" customHeight="1" x14ac:dyDescent="0.25">
      <c r="A14" s="526">
        <v>4</v>
      </c>
      <c r="B14" s="526" t="s">
        <v>98</v>
      </c>
      <c r="C14" s="526">
        <v>2.2999999999999998</v>
      </c>
      <c r="D14" s="526">
        <v>10</v>
      </c>
      <c r="E14" s="526" t="s">
        <v>59</v>
      </c>
      <c r="F14" s="526" t="s">
        <v>60</v>
      </c>
      <c r="G14" s="498" t="s">
        <v>75</v>
      </c>
      <c r="H14" s="526" t="s">
        <v>61</v>
      </c>
      <c r="I14" s="131" t="s">
        <v>62</v>
      </c>
      <c r="J14" s="131">
        <v>1</v>
      </c>
      <c r="K14" s="131" t="s">
        <v>74</v>
      </c>
      <c r="L14" s="498" t="s">
        <v>67</v>
      </c>
      <c r="M14" s="526" t="s">
        <v>71</v>
      </c>
      <c r="N14" s="526" t="s">
        <v>45</v>
      </c>
      <c r="O14" s="532">
        <v>50000</v>
      </c>
      <c r="P14" s="526" t="s">
        <v>45</v>
      </c>
      <c r="Q14" s="532">
        <v>50000</v>
      </c>
      <c r="R14" s="526" t="s">
        <v>45</v>
      </c>
      <c r="S14" s="526" t="s">
        <v>100</v>
      </c>
    </row>
    <row r="15" spans="1:19" ht="79.5" customHeight="1" x14ac:dyDescent="0.25">
      <c r="A15" s="527"/>
      <c r="B15" s="527"/>
      <c r="C15" s="527"/>
      <c r="D15" s="527"/>
      <c r="E15" s="527"/>
      <c r="F15" s="527"/>
      <c r="G15" s="500"/>
      <c r="H15" s="527"/>
      <c r="I15" s="131" t="s">
        <v>63</v>
      </c>
      <c r="J15" s="13" t="s">
        <v>64</v>
      </c>
      <c r="K15" s="131" t="s">
        <v>65</v>
      </c>
      <c r="L15" s="500"/>
      <c r="M15" s="527"/>
      <c r="N15" s="527"/>
      <c r="O15" s="533"/>
      <c r="P15" s="527"/>
      <c r="Q15" s="533"/>
      <c r="R15" s="527"/>
      <c r="S15" s="527"/>
    </row>
    <row r="16" spans="1:19" ht="150" customHeight="1" x14ac:dyDescent="0.25">
      <c r="A16" s="515">
        <v>5</v>
      </c>
      <c r="B16" s="515" t="s">
        <v>98</v>
      </c>
      <c r="C16" s="515">
        <v>2.2999999999999998</v>
      </c>
      <c r="D16" s="515">
        <v>10</v>
      </c>
      <c r="E16" s="498" t="s">
        <v>66</v>
      </c>
      <c r="F16" s="498" t="s">
        <v>60</v>
      </c>
      <c r="G16" s="498" t="s">
        <v>75</v>
      </c>
      <c r="H16" s="498" t="s">
        <v>61</v>
      </c>
      <c r="I16" s="131" t="s">
        <v>62</v>
      </c>
      <c r="J16" s="136">
        <v>1</v>
      </c>
      <c r="K16" s="131" t="s">
        <v>56</v>
      </c>
      <c r="L16" s="498" t="s">
        <v>67</v>
      </c>
      <c r="M16" s="526" t="s">
        <v>71</v>
      </c>
      <c r="N16" s="526" t="s">
        <v>45</v>
      </c>
      <c r="O16" s="532">
        <v>50000</v>
      </c>
      <c r="P16" s="526" t="s">
        <v>45</v>
      </c>
      <c r="Q16" s="532">
        <v>50000</v>
      </c>
      <c r="R16" s="526" t="s">
        <v>45</v>
      </c>
      <c r="S16" s="526" t="s">
        <v>100</v>
      </c>
    </row>
    <row r="17" spans="1:19" ht="57.75" customHeight="1" x14ac:dyDescent="0.25">
      <c r="A17" s="517"/>
      <c r="B17" s="517"/>
      <c r="C17" s="517"/>
      <c r="D17" s="517"/>
      <c r="E17" s="500"/>
      <c r="F17" s="500"/>
      <c r="G17" s="500"/>
      <c r="H17" s="500"/>
      <c r="I17" s="131" t="s">
        <v>63</v>
      </c>
      <c r="J17" s="136" t="s">
        <v>64</v>
      </c>
      <c r="K17" s="131" t="s">
        <v>65</v>
      </c>
      <c r="L17" s="500"/>
      <c r="M17" s="527"/>
      <c r="N17" s="527"/>
      <c r="O17" s="533"/>
      <c r="P17" s="527"/>
      <c r="Q17" s="533"/>
      <c r="R17" s="527"/>
      <c r="S17" s="527"/>
    </row>
    <row r="18" spans="1:19" s="15" customFormat="1" ht="110.25" customHeight="1" x14ac:dyDescent="0.25">
      <c r="A18" s="536">
        <v>6</v>
      </c>
      <c r="B18" s="526">
        <v>6</v>
      </c>
      <c r="C18" s="526">
        <v>2.2999999999999998</v>
      </c>
      <c r="D18" s="526">
        <v>10</v>
      </c>
      <c r="E18" s="526" t="s">
        <v>85</v>
      </c>
      <c r="F18" s="526" t="s">
        <v>86</v>
      </c>
      <c r="G18" s="526" t="s">
        <v>87</v>
      </c>
      <c r="H18" s="526" t="s">
        <v>68</v>
      </c>
      <c r="I18" s="134" t="s">
        <v>62</v>
      </c>
      <c r="J18" s="131">
        <v>1</v>
      </c>
      <c r="K18" s="131" t="s">
        <v>74</v>
      </c>
      <c r="L18" s="526" t="s">
        <v>88</v>
      </c>
      <c r="M18" s="526" t="s">
        <v>94</v>
      </c>
      <c r="N18" s="526" t="s">
        <v>45</v>
      </c>
      <c r="O18" s="532">
        <v>10000</v>
      </c>
      <c r="P18" s="526" t="s">
        <v>45</v>
      </c>
      <c r="Q18" s="532">
        <v>10000</v>
      </c>
      <c r="R18" s="526" t="s">
        <v>45</v>
      </c>
      <c r="S18" s="526" t="s">
        <v>100</v>
      </c>
    </row>
    <row r="19" spans="1:19" s="15" customFormat="1" ht="32.25" customHeight="1" x14ac:dyDescent="0.25">
      <c r="A19" s="536"/>
      <c r="B19" s="534"/>
      <c r="C19" s="534"/>
      <c r="D19" s="534"/>
      <c r="E19" s="534"/>
      <c r="F19" s="534"/>
      <c r="G19" s="534"/>
      <c r="H19" s="534"/>
      <c r="I19" s="16" t="s">
        <v>63</v>
      </c>
      <c r="J19" s="131" t="s">
        <v>69</v>
      </c>
      <c r="K19" s="131" t="s">
        <v>70</v>
      </c>
      <c r="L19" s="534"/>
      <c r="M19" s="534"/>
      <c r="N19" s="534"/>
      <c r="O19" s="535"/>
      <c r="P19" s="534"/>
      <c r="Q19" s="535"/>
      <c r="R19" s="534"/>
      <c r="S19" s="534"/>
    </row>
    <row r="20" spans="1:19" s="15" customFormat="1" ht="42.75" customHeight="1" x14ac:dyDescent="0.25">
      <c r="A20" s="536"/>
      <c r="B20" s="527"/>
      <c r="C20" s="527"/>
      <c r="D20" s="527"/>
      <c r="E20" s="527"/>
      <c r="F20" s="527"/>
      <c r="G20" s="527"/>
      <c r="H20" s="527"/>
      <c r="I20" s="16" t="s">
        <v>51</v>
      </c>
      <c r="J20" s="131" t="s">
        <v>69</v>
      </c>
      <c r="K20" s="131" t="s">
        <v>74</v>
      </c>
      <c r="L20" s="527"/>
      <c r="M20" s="527"/>
      <c r="N20" s="527"/>
      <c r="O20" s="533"/>
      <c r="P20" s="527"/>
      <c r="Q20" s="533"/>
      <c r="R20" s="527"/>
      <c r="S20" s="527"/>
    </row>
    <row r="21" spans="1:19" s="15" customFormat="1" ht="66.75" customHeight="1" x14ac:dyDescent="0.25">
      <c r="A21" s="537">
        <v>7</v>
      </c>
      <c r="B21" s="537">
        <v>6</v>
      </c>
      <c r="C21" s="537">
        <v>5</v>
      </c>
      <c r="D21" s="537">
        <v>11</v>
      </c>
      <c r="E21" s="537" t="s">
        <v>91</v>
      </c>
      <c r="F21" s="537" t="s">
        <v>90</v>
      </c>
      <c r="G21" s="537" t="s">
        <v>793</v>
      </c>
      <c r="H21" s="537" t="s">
        <v>46</v>
      </c>
      <c r="I21" s="11" t="s">
        <v>47</v>
      </c>
      <c r="J21" s="16">
        <v>1</v>
      </c>
      <c r="K21" s="16" t="s">
        <v>74</v>
      </c>
      <c r="L21" s="537" t="s">
        <v>92</v>
      </c>
      <c r="M21" s="537" t="s">
        <v>95</v>
      </c>
      <c r="N21" s="537" t="s">
        <v>45</v>
      </c>
      <c r="O21" s="540">
        <v>10000</v>
      </c>
      <c r="P21" s="537" t="s">
        <v>45</v>
      </c>
      <c r="Q21" s="540">
        <v>10000</v>
      </c>
      <c r="R21" s="537" t="s">
        <v>45</v>
      </c>
      <c r="S21" s="537" t="s">
        <v>100</v>
      </c>
    </row>
    <row r="22" spans="1:19" s="15" customFormat="1" ht="36.75" customHeight="1" x14ac:dyDescent="0.25">
      <c r="A22" s="538"/>
      <c r="B22" s="538"/>
      <c r="C22" s="538"/>
      <c r="D22" s="538"/>
      <c r="E22" s="538"/>
      <c r="F22" s="538"/>
      <c r="G22" s="538"/>
      <c r="H22" s="538"/>
      <c r="I22" s="18" t="s">
        <v>48</v>
      </c>
      <c r="J22" s="16" t="s">
        <v>69</v>
      </c>
      <c r="K22" s="16" t="s">
        <v>96</v>
      </c>
      <c r="L22" s="538"/>
      <c r="M22" s="538"/>
      <c r="N22" s="538"/>
      <c r="O22" s="541"/>
      <c r="P22" s="538"/>
      <c r="Q22" s="541"/>
      <c r="R22" s="538"/>
      <c r="S22" s="538"/>
    </row>
    <row r="23" spans="1:19" s="15" customFormat="1" ht="36.75" customHeight="1" x14ac:dyDescent="0.25">
      <c r="A23" s="539"/>
      <c r="B23" s="539"/>
      <c r="C23" s="539"/>
      <c r="D23" s="539"/>
      <c r="E23" s="539"/>
      <c r="F23" s="539"/>
      <c r="G23" s="539"/>
      <c r="H23" s="539"/>
      <c r="I23" s="11" t="s">
        <v>49</v>
      </c>
      <c r="J23" s="158" t="s">
        <v>93</v>
      </c>
      <c r="K23" s="16" t="s">
        <v>74</v>
      </c>
      <c r="L23" s="539"/>
      <c r="M23" s="539"/>
      <c r="N23" s="539"/>
      <c r="O23" s="542"/>
      <c r="P23" s="539"/>
      <c r="Q23" s="542"/>
      <c r="R23" s="539"/>
      <c r="S23" s="539"/>
    </row>
    <row r="24" spans="1:19" s="15" customFormat="1" ht="36.75" customHeight="1" x14ac:dyDescent="0.25">
      <c r="A24" s="537">
        <v>8</v>
      </c>
      <c r="B24" s="537">
        <v>6</v>
      </c>
      <c r="C24" s="537">
        <v>1</v>
      </c>
      <c r="D24" s="537">
        <v>6</v>
      </c>
      <c r="E24" s="537" t="s">
        <v>794</v>
      </c>
      <c r="F24" s="537" t="s">
        <v>801</v>
      </c>
      <c r="G24" s="537" t="s">
        <v>795</v>
      </c>
      <c r="H24" s="537" t="s">
        <v>796</v>
      </c>
      <c r="I24" s="16" t="s">
        <v>797</v>
      </c>
      <c r="J24" s="16">
        <v>1</v>
      </c>
      <c r="K24" s="16" t="s">
        <v>42</v>
      </c>
      <c r="L24" s="537" t="s">
        <v>798</v>
      </c>
      <c r="M24" s="537" t="s">
        <v>71</v>
      </c>
      <c r="N24" s="537" t="s">
        <v>45</v>
      </c>
      <c r="O24" s="540">
        <v>90000</v>
      </c>
      <c r="P24" s="537" t="s">
        <v>45</v>
      </c>
      <c r="Q24" s="540">
        <v>90000</v>
      </c>
      <c r="R24" s="537" t="s">
        <v>45</v>
      </c>
      <c r="S24" s="537" t="s">
        <v>100</v>
      </c>
    </row>
    <row r="25" spans="1:19" s="15" customFormat="1" ht="36.75" customHeight="1" x14ac:dyDescent="0.25">
      <c r="A25" s="539"/>
      <c r="B25" s="539"/>
      <c r="C25" s="539"/>
      <c r="D25" s="539"/>
      <c r="E25" s="539"/>
      <c r="F25" s="539"/>
      <c r="G25" s="539"/>
      <c r="H25" s="539"/>
      <c r="I25" s="16" t="s">
        <v>799</v>
      </c>
      <c r="J25" s="16" t="s">
        <v>800</v>
      </c>
      <c r="K25" s="16" t="s">
        <v>50</v>
      </c>
      <c r="L25" s="539"/>
      <c r="M25" s="539"/>
      <c r="N25" s="539"/>
      <c r="O25" s="542"/>
      <c r="P25" s="539"/>
      <c r="Q25" s="542"/>
      <c r="R25" s="539"/>
      <c r="S25" s="539"/>
    </row>
    <row r="26" spans="1:19" s="15" customFormat="1" x14ac:dyDescent="0.25">
      <c r="A26" s="154"/>
      <c r="B26" s="154"/>
      <c r="C26" s="154"/>
      <c r="D26" s="154"/>
      <c r="E26" s="154"/>
      <c r="F26" s="154"/>
      <c r="G26" s="154"/>
      <c r="H26" s="154"/>
      <c r="I26" s="154"/>
      <c r="J26" s="154"/>
      <c r="K26" s="154"/>
      <c r="L26" s="154"/>
      <c r="M26" s="154"/>
      <c r="N26" s="154"/>
      <c r="O26" s="154"/>
      <c r="P26" s="155"/>
      <c r="Q26" s="155"/>
      <c r="R26" s="155"/>
      <c r="S26" s="154"/>
    </row>
    <row r="27" spans="1:19" s="15" customFormat="1" ht="15.75" x14ac:dyDescent="0.25">
      <c r="A27" s="1"/>
      <c r="B27" s="133"/>
      <c r="C27" s="133"/>
      <c r="D27" s="133"/>
      <c r="E27" s="133"/>
      <c r="F27" s="133"/>
      <c r="G27" s="8"/>
      <c r="H27" s="133"/>
      <c r="I27" s="133"/>
      <c r="J27" s="133"/>
      <c r="K27" s="133"/>
      <c r="L27" s="133"/>
      <c r="M27" s="133"/>
      <c r="N27" s="133"/>
      <c r="O27" s="543"/>
      <c r="P27" s="544" t="s">
        <v>30</v>
      </c>
      <c r="Q27" s="544"/>
      <c r="R27" s="544"/>
      <c r="S27" s="133"/>
    </row>
    <row r="28" spans="1:19" s="15" customFormat="1" x14ac:dyDescent="0.25">
      <c r="A28" s="1"/>
      <c r="B28" s="133"/>
      <c r="C28" s="133"/>
      <c r="D28" s="133"/>
      <c r="E28" s="133"/>
      <c r="F28" s="133"/>
      <c r="G28" s="9"/>
      <c r="H28" s="133"/>
      <c r="I28" s="133"/>
      <c r="J28" s="133"/>
      <c r="K28" s="133"/>
      <c r="L28" s="133"/>
      <c r="M28" s="133"/>
      <c r="N28" s="133"/>
      <c r="O28" s="543"/>
      <c r="P28" s="545" t="s">
        <v>31</v>
      </c>
      <c r="Q28" s="545" t="s">
        <v>32</v>
      </c>
      <c r="R28" s="545"/>
      <c r="S28" s="133"/>
    </row>
    <row r="29" spans="1:19" s="15" customFormat="1" ht="18.75" customHeight="1" x14ac:dyDescent="0.25">
      <c r="A29" s="1"/>
      <c r="B29" s="133"/>
      <c r="C29" s="133"/>
      <c r="D29" s="133"/>
      <c r="E29" s="133"/>
      <c r="F29" s="133"/>
      <c r="G29" s="9"/>
      <c r="H29" s="133"/>
      <c r="I29" s="133"/>
      <c r="J29" s="133"/>
      <c r="K29" s="133"/>
      <c r="L29" s="133"/>
      <c r="M29" s="133"/>
      <c r="N29" s="133"/>
      <c r="O29" s="543"/>
      <c r="P29" s="545"/>
      <c r="Q29" s="128">
        <v>2022</v>
      </c>
      <c r="R29" s="128">
        <v>2023</v>
      </c>
      <c r="S29" s="133"/>
    </row>
    <row r="30" spans="1:19" ht="20.25" customHeight="1" x14ac:dyDescent="0.25">
      <c r="O30" s="157" t="s">
        <v>33</v>
      </c>
      <c r="P30" s="130">
        <v>8</v>
      </c>
      <c r="Q30" s="156">
        <f>Q24+Q21+Q18+Q16+Q14+Q12+Q10+Q6</f>
        <v>340000</v>
      </c>
      <c r="R30" s="130" t="s">
        <v>45</v>
      </c>
    </row>
    <row r="32" spans="1:19" ht="11.25" customHeight="1" x14ac:dyDescent="0.25"/>
    <row r="34" ht="40.5" customHeight="1" x14ac:dyDescent="0.25"/>
  </sheetData>
  <mergeCells count="152">
    <mergeCell ref="L24:L25"/>
    <mergeCell ref="M24:M25"/>
    <mergeCell ref="N24:N25"/>
    <mergeCell ref="O27:O29"/>
    <mergeCell ref="P27:R27"/>
    <mergeCell ref="P28:P29"/>
    <mergeCell ref="Q28:R28"/>
    <mergeCell ref="O24:O25"/>
    <mergeCell ref="P24:P25"/>
    <mergeCell ref="Q24:Q25"/>
    <mergeCell ref="R24:R25"/>
    <mergeCell ref="S24:S25"/>
    <mergeCell ref="P21:P23"/>
    <mergeCell ref="Q21:Q23"/>
    <mergeCell ref="R21:R23"/>
    <mergeCell ref="S21:S23"/>
    <mergeCell ref="A24:A25"/>
    <mergeCell ref="B24:B25"/>
    <mergeCell ref="C24:C25"/>
    <mergeCell ref="D24:D25"/>
    <mergeCell ref="E24:E25"/>
    <mergeCell ref="G21:G23"/>
    <mergeCell ref="H21:H23"/>
    <mergeCell ref="L21:L23"/>
    <mergeCell ref="M21:M23"/>
    <mergeCell ref="N21:N23"/>
    <mergeCell ref="O21:O23"/>
    <mergeCell ref="A21:A23"/>
    <mergeCell ref="B21:B23"/>
    <mergeCell ref="C21:C23"/>
    <mergeCell ref="D21:D23"/>
    <mergeCell ref="E21:E23"/>
    <mergeCell ref="F21:F23"/>
    <mergeCell ref="F24:F25"/>
    <mergeCell ref="G24:G25"/>
    <mergeCell ref="H24:H25"/>
    <mergeCell ref="S18:S20"/>
    <mergeCell ref="G18:G20"/>
    <mergeCell ref="H18:H20"/>
    <mergeCell ref="L18:L20"/>
    <mergeCell ref="M18:M20"/>
    <mergeCell ref="N18:N20"/>
    <mergeCell ref="O18:O20"/>
    <mergeCell ref="A18:A20"/>
    <mergeCell ref="B18:B20"/>
    <mergeCell ref="C18:C20"/>
    <mergeCell ref="D18:D20"/>
    <mergeCell ref="E18:E20"/>
    <mergeCell ref="F18:F20"/>
    <mergeCell ref="A16:A17"/>
    <mergeCell ref="B16:B17"/>
    <mergeCell ref="C16:C17"/>
    <mergeCell ref="D16:D17"/>
    <mergeCell ref="E16:E17"/>
    <mergeCell ref="F16:F17"/>
    <mergeCell ref="P18:P20"/>
    <mergeCell ref="Q18:Q20"/>
    <mergeCell ref="R18:R20"/>
    <mergeCell ref="R14:R15"/>
    <mergeCell ref="S14:S15"/>
    <mergeCell ref="F14:F15"/>
    <mergeCell ref="G14:G15"/>
    <mergeCell ref="H14:H15"/>
    <mergeCell ref="L14:L15"/>
    <mergeCell ref="M14:M15"/>
    <mergeCell ref="N14:N15"/>
    <mergeCell ref="P16:P17"/>
    <mergeCell ref="Q16:Q17"/>
    <mergeCell ref="R16:R17"/>
    <mergeCell ref="S16:S17"/>
    <mergeCell ref="G16:G17"/>
    <mergeCell ref="H16:H17"/>
    <mergeCell ref="L16:L17"/>
    <mergeCell ref="M16:M17"/>
    <mergeCell ref="N16:N17"/>
    <mergeCell ref="O16:O17"/>
    <mergeCell ref="P12:P13"/>
    <mergeCell ref="Q12:Q13"/>
    <mergeCell ref="R12:R13"/>
    <mergeCell ref="S12:S13"/>
    <mergeCell ref="A14:A15"/>
    <mergeCell ref="B14:B15"/>
    <mergeCell ref="C14:C15"/>
    <mergeCell ref="D14:D15"/>
    <mergeCell ref="E14:E15"/>
    <mergeCell ref="G12:G13"/>
    <mergeCell ref="H12:H13"/>
    <mergeCell ref="L12:L13"/>
    <mergeCell ref="M12:M13"/>
    <mergeCell ref="N12:N13"/>
    <mergeCell ref="O12:O13"/>
    <mergeCell ref="A12:A13"/>
    <mergeCell ref="B12:B13"/>
    <mergeCell ref="C12:C13"/>
    <mergeCell ref="D12:D13"/>
    <mergeCell ref="E12:E13"/>
    <mergeCell ref="F12:F13"/>
    <mergeCell ref="O14:O15"/>
    <mergeCell ref="P14:P15"/>
    <mergeCell ref="Q14:Q15"/>
    <mergeCell ref="O6:O9"/>
    <mergeCell ref="O10:O11"/>
    <mergeCell ref="P10:P11"/>
    <mergeCell ref="Q10:Q11"/>
    <mergeCell ref="R10:R11"/>
    <mergeCell ref="S10:S11"/>
    <mergeCell ref="A6:A9"/>
    <mergeCell ref="B6:B9"/>
    <mergeCell ref="C6:C9"/>
    <mergeCell ref="D6:D9"/>
    <mergeCell ref="E6:E9"/>
    <mergeCell ref="F6:F9"/>
    <mergeCell ref="G6:G9"/>
    <mergeCell ref="F10:F11"/>
    <mergeCell ref="G10:G11"/>
    <mergeCell ref="H10:H11"/>
    <mergeCell ref="L10:L11"/>
    <mergeCell ref="M10:M11"/>
    <mergeCell ref="N10:N11"/>
    <mergeCell ref="A10:A11"/>
    <mergeCell ref="B10:B11"/>
    <mergeCell ref="C10:C11"/>
    <mergeCell ref="D10:D11"/>
    <mergeCell ref="E10:E11"/>
    <mergeCell ref="J6:J8"/>
    <mergeCell ref="K6:K8"/>
    <mergeCell ref="L6:L9"/>
    <mergeCell ref="M6:M9"/>
    <mergeCell ref="H6:H9"/>
    <mergeCell ref="I6:I8"/>
    <mergeCell ref="A1:G1"/>
    <mergeCell ref="A2:G2"/>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 ref="P6:P9"/>
    <mergeCell ref="Q6:Q9"/>
    <mergeCell ref="R6:R9"/>
    <mergeCell ref="S6:S9"/>
    <mergeCell ref="N6:N9"/>
  </mergeCells>
  <pageMargins left="0.70866141732283472" right="0.70866141732283472" top="0.74803149606299213" bottom="0.74803149606299213" header="0.31496062992125984" footer="0.31496062992125984"/>
  <pageSetup paperSize="8"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zoomScale="70" zoomScaleNormal="70" workbookViewId="0">
      <pane ySplit="5" topLeftCell="A6" activePane="bottomLeft" state="frozen"/>
      <selection activeCell="A20" sqref="A20:S28"/>
      <selection pane="bottomLeft" activeCell="I157" sqref="I157:I159"/>
    </sheetView>
  </sheetViews>
  <sheetFormatPr defaultColWidth="9.140625" defaultRowHeight="15" x14ac:dyDescent="0.25"/>
  <cols>
    <col min="1" max="1" width="5.28515625" style="1" customWidth="1"/>
    <col min="2" max="4" width="9.140625" style="296" customWidth="1"/>
    <col min="5" max="5" width="30.85546875" style="296" customWidth="1"/>
    <col min="6" max="6" width="54.42578125" style="296" customWidth="1"/>
    <col min="7" max="7" width="63.7109375" style="296" customWidth="1"/>
    <col min="8" max="8" width="14.42578125" style="296" customWidth="1"/>
    <col min="9" max="10" width="19" style="296" customWidth="1"/>
    <col min="11" max="11" width="16.85546875" style="296" customWidth="1"/>
    <col min="12" max="12" width="25.140625" style="296" customWidth="1"/>
    <col min="13" max="14" width="9.140625" style="296" customWidth="1"/>
    <col min="15" max="15" width="16.28515625" style="296" customWidth="1"/>
    <col min="16" max="16" width="15.85546875" style="296" customWidth="1"/>
    <col min="17" max="17" width="15.7109375" style="296" customWidth="1"/>
    <col min="18" max="18" width="16.7109375" style="296" customWidth="1"/>
    <col min="19" max="19" width="18.28515625" style="296" customWidth="1"/>
    <col min="20" max="16384" width="9.140625" style="296"/>
  </cols>
  <sheetData>
    <row r="1" spans="1:19" ht="18.75" x14ac:dyDescent="0.3">
      <c r="A1" s="295" t="s">
        <v>2367</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691" t="s">
        <v>0</v>
      </c>
      <c r="B3" s="511" t="s">
        <v>1</v>
      </c>
      <c r="C3" s="511" t="s">
        <v>2</v>
      </c>
      <c r="D3" s="511" t="s">
        <v>3</v>
      </c>
      <c r="E3" s="692" t="s">
        <v>4</v>
      </c>
      <c r="F3" s="692" t="s">
        <v>34</v>
      </c>
      <c r="G3" s="691" t="s">
        <v>35</v>
      </c>
      <c r="H3" s="511" t="s">
        <v>5</v>
      </c>
      <c r="I3" s="511" t="s">
        <v>6</v>
      </c>
      <c r="J3" s="511"/>
      <c r="K3" s="511"/>
      <c r="L3" s="691" t="s">
        <v>7</v>
      </c>
      <c r="M3" s="511" t="s">
        <v>8</v>
      </c>
      <c r="N3" s="693"/>
      <c r="O3" s="514" t="s">
        <v>9</v>
      </c>
      <c r="P3" s="514"/>
      <c r="Q3" s="514" t="s">
        <v>10</v>
      </c>
      <c r="R3" s="514"/>
      <c r="S3" s="691" t="s">
        <v>11</v>
      </c>
    </row>
    <row r="4" spans="1:19" x14ac:dyDescent="0.25">
      <c r="A4" s="691"/>
      <c r="B4" s="511"/>
      <c r="C4" s="511"/>
      <c r="D4" s="511"/>
      <c r="E4" s="692"/>
      <c r="F4" s="692"/>
      <c r="G4" s="691"/>
      <c r="H4" s="511"/>
      <c r="I4" s="287" t="s">
        <v>38</v>
      </c>
      <c r="J4" s="287" t="s">
        <v>36</v>
      </c>
      <c r="K4" s="287" t="s">
        <v>105</v>
      </c>
      <c r="L4" s="691"/>
      <c r="M4" s="287">
        <v>2022</v>
      </c>
      <c r="N4" s="287">
        <v>2023</v>
      </c>
      <c r="O4" s="4">
        <v>2022</v>
      </c>
      <c r="P4" s="4">
        <v>2023</v>
      </c>
      <c r="Q4" s="4">
        <v>2022</v>
      </c>
      <c r="R4" s="4">
        <v>2023</v>
      </c>
      <c r="S4" s="691"/>
    </row>
    <row r="5" spans="1:19" x14ac:dyDescent="0.25">
      <c r="A5" s="318" t="s">
        <v>12</v>
      </c>
      <c r="B5" s="287" t="s">
        <v>13</v>
      </c>
      <c r="C5" s="287" t="s">
        <v>14</v>
      </c>
      <c r="D5" s="287" t="s">
        <v>15</v>
      </c>
      <c r="E5" s="319" t="s">
        <v>16</v>
      </c>
      <c r="F5" s="319" t="s">
        <v>17</v>
      </c>
      <c r="G5" s="318" t="s">
        <v>18</v>
      </c>
      <c r="H5" s="318" t="s">
        <v>19</v>
      </c>
      <c r="I5" s="287" t="s">
        <v>20</v>
      </c>
      <c r="J5" s="287" t="s">
        <v>21</v>
      </c>
      <c r="K5" s="287" t="s">
        <v>22</v>
      </c>
      <c r="L5" s="318" t="s">
        <v>23</v>
      </c>
      <c r="M5" s="287" t="s">
        <v>24</v>
      </c>
      <c r="N5" s="287" t="s">
        <v>25</v>
      </c>
      <c r="O5" s="288" t="s">
        <v>26</v>
      </c>
      <c r="P5" s="288" t="s">
        <v>27</v>
      </c>
      <c r="Q5" s="288" t="s">
        <v>37</v>
      </c>
      <c r="R5" s="288" t="s">
        <v>28</v>
      </c>
      <c r="S5" s="318" t="s">
        <v>29</v>
      </c>
    </row>
    <row r="6" spans="1:19" s="15" customFormat="1" ht="78" customHeight="1" x14ac:dyDescent="0.25">
      <c r="A6" s="665">
        <v>1</v>
      </c>
      <c r="B6" s="665">
        <v>1</v>
      </c>
      <c r="C6" s="665">
        <v>4</v>
      </c>
      <c r="D6" s="665">
        <v>5</v>
      </c>
      <c r="E6" s="665" t="s">
        <v>964</v>
      </c>
      <c r="F6" s="665" t="s">
        <v>965</v>
      </c>
      <c r="G6" s="665" t="s">
        <v>966</v>
      </c>
      <c r="H6" s="665" t="s">
        <v>77</v>
      </c>
      <c r="I6" s="320" t="s">
        <v>78</v>
      </c>
      <c r="J6" s="320">
        <v>3</v>
      </c>
      <c r="K6" s="321" t="s">
        <v>74</v>
      </c>
      <c r="L6" s="694" t="s">
        <v>967</v>
      </c>
      <c r="M6" s="694" t="s">
        <v>968</v>
      </c>
      <c r="N6" s="665"/>
      <c r="O6" s="697">
        <v>205000</v>
      </c>
      <c r="P6" s="701"/>
      <c r="Q6" s="697">
        <v>205000</v>
      </c>
      <c r="R6" s="701"/>
      <c r="S6" s="665" t="s">
        <v>969</v>
      </c>
    </row>
    <row r="7" spans="1:19" s="15" customFormat="1" ht="89.25" customHeight="1" x14ac:dyDescent="0.25">
      <c r="A7" s="676"/>
      <c r="B7" s="676"/>
      <c r="C7" s="676"/>
      <c r="D7" s="676"/>
      <c r="E7" s="676"/>
      <c r="F7" s="676"/>
      <c r="G7" s="676"/>
      <c r="H7" s="676"/>
      <c r="I7" s="320" t="s">
        <v>970</v>
      </c>
      <c r="J7" s="320">
        <v>180</v>
      </c>
      <c r="K7" s="321" t="s">
        <v>50</v>
      </c>
      <c r="L7" s="695"/>
      <c r="M7" s="695"/>
      <c r="N7" s="680"/>
      <c r="O7" s="699"/>
      <c r="P7" s="702"/>
      <c r="Q7" s="699"/>
      <c r="R7" s="702"/>
      <c r="S7" s="680"/>
    </row>
    <row r="8" spans="1:19" s="15" customFormat="1" ht="53.45" customHeight="1" x14ac:dyDescent="0.25">
      <c r="A8" s="665">
        <v>2</v>
      </c>
      <c r="B8" s="665">
        <v>1</v>
      </c>
      <c r="C8" s="665">
        <v>4</v>
      </c>
      <c r="D8" s="665">
        <v>5</v>
      </c>
      <c r="E8" s="665" t="s">
        <v>971</v>
      </c>
      <c r="F8" s="665" t="s">
        <v>972</v>
      </c>
      <c r="G8" s="665" t="s">
        <v>973</v>
      </c>
      <c r="H8" s="665" t="s">
        <v>52</v>
      </c>
      <c r="I8" s="320" t="s">
        <v>53</v>
      </c>
      <c r="J8" s="320">
        <v>2</v>
      </c>
      <c r="K8" s="320" t="s">
        <v>74</v>
      </c>
      <c r="L8" s="694" t="s">
        <v>974</v>
      </c>
      <c r="M8" s="694" t="s">
        <v>72</v>
      </c>
      <c r="N8" s="688"/>
      <c r="O8" s="697">
        <v>215000</v>
      </c>
      <c r="P8" s="696"/>
      <c r="Q8" s="697">
        <v>215000</v>
      </c>
      <c r="R8" s="696"/>
      <c r="S8" s="700" t="s">
        <v>969</v>
      </c>
    </row>
    <row r="9" spans="1:19" s="15" customFormat="1" ht="55.15" customHeight="1" x14ac:dyDescent="0.25">
      <c r="A9" s="676"/>
      <c r="B9" s="676"/>
      <c r="C9" s="676"/>
      <c r="D9" s="676"/>
      <c r="E9" s="676"/>
      <c r="F9" s="676"/>
      <c r="G9" s="676"/>
      <c r="H9" s="676"/>
      <c r="I9" s="320" t="s">
        <v>975</v>
      </c>
      <c r="J9" s="320">
        <v>70</v>
      </c>
      <c r="K9" s="320" t="s">
        <v>50</v>
      </c>
      <c r="L9" s="703"/>
      <c r="M9" s="703"/>
      <c r="N9" s="688"/>
      <c r="O9" s="698"/>
      <c r="P9" s="696"/>
      <c r="Q9" s="698"/>
      <c r="R9" s="696"/>
      <c r="S9" s="700"/>
    </row>
    <row r="10" spans="1:19" s="15" customFormat="1" ht="60" x14ac:dyDescent="0.25">
      <c r="A10" s="680"/>
      <c r="B10" s="680"/>
      <c r="C10" s="680"/>
      <c r="D10" s="680"/>
      <c r="E10" s="680"/>
      <c r="F10" s="680"/>
      <c r="G10" s="680"/>
      <c r="H10" s="680"/>
      <c r="I10" s="320" t="s">
        <v>976</v>
      </c>
      <c r="J10" s="320">
        <v>100</v>
      </c>
      <c r="K10" s="320" t="s">
        <v>50</v>
      </c>
      <c r="L10" s="695"/>
      <c r="M10" s="695"/>
      <c r="N10" s="688"/>
      <c r="O10" s="699"/>
      <c r="P10" s="696"/>
      <c r="Q10" s="699"/>
      <c r="R10" s="696"/>
      <c r="S10" s="700"/>
    </row>
    <row r="11" spans="1:19" s="15" customFormat="1" ht="67.150000000000006" customHeight="1" x14ac:dyDescent="0.25">
      <c r="A11" s="665">
        <v>3</v>
      </c>
      <c r="B11" s="665">
        <v>1</v>
      </c>
      <c r="C11" s="665">
        <v>4</v>
      </c>
      <c r="D11" s="665">
        <v>2</v>
      </c>
      <c r="E11" s="665" t="s">
        <v>977</v>
      </c>
      <c r="F11" s="665" t="s">
        <v>978</v>
      </c>
      <c r="G11" s="665" t="s">
        <v>979</v>
      </c>
      <c r="H11" s="665" t="s">
        <v>52</v>
      </c>
      <c r="I11" s="320" t="s">
        <v>53</v>
      </c>
      <c r="J11" s="320">
        <v>1</v>
      </c>
      <c r="K11" s="320" t="s">
        <v>74</v>
      </c>
      <c r="L11" s="694" t="s">
        <v>980</v>
      </c>
      <c r="M11" s="694" t="s">
        <v>71</v>
      </c>
      <c r="N11" s="700"/>
      <c r="O11" s="697">
        <v>125000</v>
      </c>
      <c r="P11" s="704"/>
      <c r="Q11" s="697">
        <v>125000</v>
      </c>
      <c r="R11" s="704"/>
      <c r="S11" s="665" t="s">
        <v>969</v>
      </c>
    </row>
    <row r="12" spans="1:19" s="15" customFormat="1" ht="79.900000000000006" customHeight="1" x14ac:dyDescent="0.25">
      <c r="A12" s="676"/>
      <c r="B12" s="676"/>
      <c r="C12" s="676"/>
      <c r="D12" s="676"/>
      <c r="E12" s="676"/>
      <c r="F12" s="676"/>
      <c r="G12" s="676"/>
      <c r="H12" s="676"/>
      <c r="I12" s="320" t="s">
        <v>148</v>
      </c>
      <c r="J12" s="320">
        <v>100</v>
      </c>
      <c r="K12" s="320" t="s">
        <v>50</v>
      </c>
      <c r="L12" s="703"/>
      <c r="M12" s="703"/>
      <c r="N12" s="700"/>
      <c r="O12" s="698"/>
      <c r="P12" s="704"/>
      <c r="Q12" s="698"/>
      <c r="R12" s="704"/>
      <c r="S12" s="680"/>
    </row>
    <row r="13" spans="1:19" s="15" customFormat="1" ht="108" customHeight="1" x14ac:dyDescent="0.25">
      <c r="A13" s="707">
        <v>4</v>
      </c>
      <c r="B13" s="707">
        <v>1</v>
      </c>
      <c r="C13" s="707">
        <v>4</v>
      </c>
      <c r="D13" s="707">
        <v>5</v>
      </c>
      <c r="E13" s="665" t="s">
        <v>981</v>
      </c>
      <c r="F13" s="665" t="s">
        <v>982</v>
      </c>
      <c r="G13" s="665" t="s">
        <v>983</v>
      </c>
      <c r="H13" s="707" t="s">
        <v>52</v>
      </c>
      <c r="I13" s="320" t="s">
        <v>984</v>
      </c>
      <c r="J13" s="320">
        <v>1</v>
      </c>
      <c r="K13" s="320" t="s">
        <v>74</v>
      </c>
      <c r="L13" s="665" t="s">
        <v>985</v>
      </c>
      <c r="M13" s="707" t="s">
        <v>44</v>
      </c>
      <c r="N13" s="694"/>
      <c r="O13" s="705">
        <v>165000</v>
      </c>
      <c r="P13" s="697"/>
      <c r="Q13" s="705">
        <v>165000</v>
      </c>
      <c r="R13" s="697"/>
      <c r="S13" s="665" t="s">
        <v>969</v>
      </c>
    </row>
    <row r="14" spans="1:19" s="104" customFormat="1" ht="112.5" customHeight="1" x14ac:dyDescent="0.25">
      <c r="A14" s="708"/>
      <c r="B14" s="708"/>
      <c r="C14" s="708"/>
      <c r="D14" s="708"/>
      <c r="E14" s="680"/>
      <c r="F14" s="680"/>
      <c r="G14" s="680"/>
      <c r="H14" s="708"/>
      <c r="I14" s="306" t="s">
        <v>986</v>
      </c>
      <c r="J14" s="306">
        <v>100</v>
      </c>
      <c r="K14" s="306" t="s">
        <v>50</v>
      </c>
      <c r="L14" s="680"/>
      <c r="M14" s="708"/>
      <c r="N14" s="695"/>
      <c r="O14" s="706"/>
      <c r="P14" s="699"/>
      <c r="Q14" s="706"/>
      <c r="R14" s="699"/>
      <c r="S14" s="680"/>
    </row>
    <row r="15" spans="1:19" s="15" customFormat="1" ht="101.25" customHeight="1" x14ac:dyDescent="0.25">
      <c r="A15" s="707">
        <v>5</v>
      </c>
      <c r="B15" s="707">
        <v>1</v>
      </c>
      <c r="C15" s="707">
        <v>4</v>
      </c>
      <c r="D15" s="707">
        <v>2</v>
      </c>
      <c r="E15" s="665" t="s">
        <v>987</v>
      </c>
      <c r="F15" s="665" t="s">
        <v>988</v>
      </c>
      <c r="G15" s="665" t="s">
        <v>989</v>
      </c>
      <c r="H15" s="707" t="s">
        <v>187</v>
      </c>
      <c r="I15" s="320" t="s">
        <v>47</v>
      </c>
      <c r="J15" s="320">
        <v>1</v>
      </c>
      <c r="K15" s="320" t="s">
        <v>74</v>
      </c>
      <c r="L15" s="665" t="s">
        <v>990</v>
      </c>
      <c r="M15" s="707" t="s">
        <v>44</v>
      </c>
      <c r="N15" s="688"/>
      <c r="O15" s="705">
        <v>100000</v>
      </c>
      <c r="P15" s="709"/>
      <c r="Q15" s="705">
        <v>100000</v>
      </c>
      <c r="R15" s="696"/>
      <c r="S15" s="665" t="s">
        <v>969</v>
      </c>
    </row>
    <row r="16" spans="1:19" s="15" customFormat="1" ht="91.5" customHeight="1" x14ac:dyDescent="0.25">
      <c r="A16" s="708"/>
      <c r="B16" s="708"/>
      <c r="C16" s="708"/>
      <c r="D16" s="708"/>
      <c r="E16" s="680"/>
      <c r="F16" s="680"/>
      <c r="G16" s="680"/>
      <c r="H16" s="708"/>
      <c r="I16" s="320" t="s">
        <v>991</v>
      </c>
      <c r="J16" s="320">
        <v>18</v>
      </c>
      <c r="K16" s="320" t="s">
        <v>992</v>
      </c>
      <c r="L16" s="680"/>
      <c r="M16" s="708"/>
      <c r="N16" s="688"/>
      <c r="O16" s="706"/>
      <c r="P16" s="709"/>
      <c r="Q16" s="706"/>
      <c r="R16" s="696"/>
      <c r="S16" s="680"/>
    </row>
    <row r="17" spans="1:19" s="104" customFormat="1" ht="60.75" customHeight="1" x14ac:dyDescent="0.25">
      <c r="A17" s="665">
        <v>6</v>
      </c>
      <c r="B17" s="665">
        <v>1</v>
      </c>
      <c r="C17" s="665">
        <v>4</v>
      </c>
      <c r="D17" s="665">
        <v>2</v>
      </c>
      <c r="E17" s="665" t="s">
        <v>993</v>
      </c>
      <c r="F17" s="665" t="s">
        <v>994</v>
      </c>
      <c r="G17" s="665" t="s">
        <v>995</v>
      </c>
      <c r="H17" s="307" t="s">
        <v>996</v>
      </c>
      <c r="I17" s="306" t="s">
        <v>997</v>
      </c>
      <c r="J17" s="306">
        <v>1</v>
      </c>
      <c r="K17" s="306" t="s">
        <v>74</v>
      </c>
      <c r="L17" s="665" t="s">
        <v>998</v>
      </c>
      <c r="M17" s="665" t="s">
        <v>72</v>
      </c>
      <c r="N17" s="665"/>
      <c r="O17" s="701">
        <v>170000</v>
      </c>
      <c r="P17" s="701"/>
      <c r="Q17" s="701">
        <v>170000</v>
      </c>
      <c r="R17" s="701"/>
      <c r="S17" s="665" t="s">
        <v>999</v>
      </c>
    </row>
    <row r="18" spans="1:19" s="15" customFormat="1" ht="50.25" customHeight="1" x14ac:dyDescent="0.25">
      <c r="A18" s="676"/>
      <c r="B18" s="676"/>
      <c r="C18" s="676"/>
      <c r="D18" s="676"/>
      <c r="E18" s="676"/>
      <c r="F18" s="676"/>
      <c r="G18" s="676"/>
      <c r="H18" s="665" t="s">
        <v>52</v>
      </c>
      <c r="I18" s="306" t="s">
        <v>53</v>
      </c>
      <c r="J18" s="306">
        <v>1</v>
      </c>
      <c r="K18" s="306" t="s">
        <v>74</v>
      </c>
      <c r="L18" s="676"/>
      <c r="M18" s="676"/>
      <c r="N18" s="676"/>
      <c r="O18" s="710"/>
      <c r="P18" s="710"/>
      <c r="Q18" s="710"/>
      <c r="R18" s="710"/>
      <c r="S18" s="676"/>
    </row>
    <row r="19" spans="1:19" s="104" customFormat="1" ht="62.25" customHeight="1" x14ac:dyDescent="0.25">
      <c r="A19" s="680"/>
      <c r="B19" s="680"/>
      <c r="C19" s="680"/>
      <c r="D19" s="680"/>
      <c r="E19" s="680"/>
      <c r="F19" s="680"/>
      <c r="G19" s="680"/>
      <c r="H19" s="680"/>
      <c r="I19" s="306" t="s">
        <v>148</v>
      </c>
      <c r="J19" s="306">
        <v>80</v>
      </c>
      <c r="K19" s="306" t="s">
        <v>50</v>
      </c>
      <c r="L19" s="680"/>
      <c r="M19" s="680"/>
      <c r="N19" s="680"/>
      <c r="O19" s="702"/>
      <c r="P19" s="702"/>
      <c r="Q19" s="702"/>
      <c r="R19" s="702"/>
      <c r="S19" s="680"/>
    </row>
    <row r="20" spans="1:19" s="15" customFormat="1" ht="91.5" customHeight="1" x14ac:dyDescent="0.25">
      <c r="A20" s="707">
        <v>7</v>
      </c>
      <c r="B20" s="707">
        <v>1</v>
      </c>
      <c r="C20" s="707">
        <v>4</v>
      </c>
      <c r="D20" s="707">
        <v>2</v>
      </c>
      <c r="E20" s="665" t="s">
        <v>1000</v>
      </c>
      <c r="F20" s="665" t="s">
        <v>1001</v>
      </c>
      <c r="G20" s="665" t="s">
        <v>1002</v>
      </c>
      <c r="H20" s="707" t="s">
        <v>77</v>
      </c>
      <c r="I20" s="306" t="s">
        <v>78</v>
      </c>
      <c r="J20" s="306">
        <v>2</v>
      </c>
      <c r="K20" s="103" t="s">
        <v>74</v>
      </c>
      <c r="L20" s="665" t="s">
        <v>1003</v>
      </c>
      <c r="M20" s="707" t="s">
        <v>72</v>
      </c>
      <c r="N20" s="707"/>
      <c r="O20" s="705">
        <v>120000</v>
      </c>
      <c r="P20" s="705"/>
      <c r="Q20" s="705">
        <v>120000</v>
      </c>
      <c r="R20" s="705"/>
      <c r="S20" s="665" t="s">
        <v>1004</v>
      </c>
    </row>
    <row r="21" spans="1:19" s="104" customFormat="1" ht="78.75" customHeight="1" x14ac:dyDescent="0.25">
      <c r="A21" s="711"/>
      <c r="B21" s="711"/>
      <c r="C21" s="711"/>
      <c r="D21" s="711"/>
      <c r="E21" s="676"/>
      <c r="F21" s="676"/>
      <c r="G21" s="676"/>
      <c r="H21" s="708"/>
      <c r="I21" s="306" t="s">
        <v>970</v>
      </c>
      <c r="J21" s="306">
        <v>50</v>
      </c>
      <c r="K21" s="103" t="s">
        <v>50</v>
      </c>
      <c r="L21" s="676"/>
      <c r="M21" s="711"/>
      <c r="N21" s="711"/>
      <c r="O21" s="712"/>
      <c r="P21" s="712"/>
      <c r="Q21" s="712"/>
      <c r="R21" s="712"/>
      <c r="S21" s="711"/>
    </row>
    <row r="22" spans="1:19" s="104" customFormat="1" ht="96.75" customHeight="1" x14ac:dyDescent="0.25">
      <c r="A22" s="708"/>
      <c r="B22" s="708"/>
      <c r="C22" s="708"/>
      <c r="D22" s="708"/>
      <c r="E22" s="680"/>
      <c r="F22" s="680"/>
      <c r="G22" s="680"/>
      <c r="H22" s="308" t="s">
        <v>1005</v>
      </c>
      <c r="I22" s="322" t="s">
        <v>1006</v>
      </c>
      <c r="J22" s="306">
        <v>1</v>
      </c>
      <c r="K22" s="103" t="s">
        <v>74</v>
      </c>
      <c r="L22" s="680"/>
      <c r="M22" s="708"/>
      <c r="N22" s="708"/>
      <c r="O22" s="708"/>
      <c r="P22" s="708"/>
      <c r="Q22" s="708"/>
      <c r="R22" s="708"/>
      <c r="S22" s="708"/>
    </row>
    <row r="23" spans="1:19" s="104" customFormat="1" ht="39.75" customHeight="1" x14ac:dyDescent="0.25">
      <c r="A23" s="707">
        <v>8</v>
      </c>
      <c r="B23" s="707">
        <v>1</v>
      </c>
      <c r="C23" s="707">
        <v>4</v>
      </c>
      <c r="D23" s="707">
        <v>2</v>
      </c>
      <c r="E23" s="665" t="s">
        <v>1007</v>
      </c>
      <c r="F23" s="665" t="s">
        <v>1008</v>
      </c>
      <c r="G23" s="665" t="s">
        <v>1009</v>
      </c>
      <c r="H23" s="665" t="s">
        <v>1010</v>
      </c>
      <c r="I23" s="306" t="s">
        <v>53</v>
      </c>
      <c r="J23" s="306">
        <v>1</v>
      </c>
      <c r="K23" s="103" t="s">
        <v>74</v>
      </c>
      <c r="L23" s="665" t="s">
        <v>1011</v>
      </c>
      <c r="M23" s="707" t="s">
        <v>44</v>
      </c>
      <c r="N23" s="707"/>
      <c r="O23" s="705">
        <v>280000</v>
      </c>
      <c r="P23" s="705"/>
      <c r="Q23" s="705">
        <v>280000</v>
      </c>
      <c r="R23" s="705"/>
      <c r="S23" s="665" t="s">
        <v>1004</v>
      </c>
    </row>
    <row r="24" spans="1:19" s="15" customFormat="1" ht="37.5" customHeight="1" x14ac:dyDescent="0.25">
      <c r="A24" s="711"/>
      <c r="B24" s="711"/>
      <c r="C24" s="711"/>
      <c r="D24" s="711"/>
      <c r="E24" s="676"/>
      <c r="F24" s="676"/>
      <c r="G24" s="676"/>
      <c r="H24" s="680"/>
      <c r="I24" s="306" t="s">
        <v>148</v>
      </c>
      <c r="J24" s="306">
        <v>200</v>
      </c>
      <c r="K24" s="103" t="s">
        <v>50</v>
      </c>
      <c r="L24" s="676"/>
      <c r="M24" s="711"/>
      <c r="N24" s="711"/>
      <c r="O24" s="712"/>
      <c r="P24" s="712"/>
      <c r="Q24" s="712"/>
      <c r="R24" s="712"/>
      <c r="S24" s="676"/>
    </row>
    <row r="25" spans="1:19" s="104" customFormat="1" ht="36" customHeight="1" x14ac:dyDescent="0.25">
      <c r="A25" s="711"/>
      <c r="B25" s="711"/>
      <c r="C25" s="711"/>
      <c r="D25" s="711"/>
      <c r="E25" s="676"/>
      <c r="F25" s="676"/>
      <c r="G25" s="676"/>
      <c r="H25" s="665" t="s">
        <v>1012</v>
      </c>
      <c r="I25" s="306" t="s">
        <v>1013</v>
      </c>
      <c r="J25" s="306">
        <v>1</v>
      </c>
      <c r="K25" s="103" t="s">
        <v>74</v>
      </c>
      <c r="L25" s="676"/>
      <c r="M25" s="711"/>
      <c r="N25" s="711"/>
      <c r="O25" s="712"/>
      <c r="P25" s="712"/>
      <c r="Q25" s="712"/>
      <c r="R25" s="712"/>
      <c r="S25" s="676"/>
    </row>
    <row r="26" spans="1:19" s="104" customFormat="1" ht="36" customHeight="1" x14ac:dyDescent="0.25">
      <c r="A26" s="711"/>
      <c r="B26" s="711"/>
      <c r="C26" s="711"/>
      <c r="D26" s="711"/>
      <c r="E26" s="676"/>
      <c r="F26" s="676"/>
      <c r="G26" s="676"/>
      <c r="H26" s="676"/>
      <c r="I26" s="306" t="s">
        <v>1014</v>
      </c>
      <c r="J26" s="306">
        <v>1</v>
      </c>
      <c r="K26" s="103" t="s">
        <v>74</v>
      </c>
      <c r="L26" s="676"/>
      <c r="M26" s="711"/>
      <c r="N26" s="711"/>
      <c r="O26" s="712"/>
      <c r="P26" s="712"/>
      <c r="Q26" s="712"/>
      <c r="R26" s="712"/>
      <c r="S26" s="676"/>
    </row>
    <row r="27" spans="1:19" s="104" customFormat="1" ht="40.5" customHeight="1" x14ac:dyDescent="0.25">
      <c r="A27" s="711"/>
      <c r="B27" s="711"/>
      <c r="C27" s="711"/>
      <c r="D27" s="711"/>
      <c r="E27" s="676"/>
      <c r="F27" s="676"/>
      <c r="G27" s="676"/>
      <c r="H27" s="680"/>
      <c r="I27" s="306" t="s">
        <v>141</v>
      </c>
      <c r="J27" s="306">
        <v>350</v>
      </c>
      <c r="K27" s="103" t="s">
        <v>599</v>
      </c>
      <c r="L27" s="676"/>
      <c r="M27" s="711"/>
      <c r="N27" s="711"/>
      <c r="O27" s="712"/>
      <c r="P27" s="712"/>
      <c r="Q27" s="712"/>
      <c r="R27" s="712"/>
      <c r="S27" s="676"/>
    </row>
    <row r="28" spans="1:19" s="104" customFormat="1" ht="40.5" customHeight="1" x14ac:dyDescent="0.25">
      <c r="A28" s="711"/>
      <c r="B28" s="711"/>
      <c r="C28" s="711"/>
      <c r="D28" s="711"/>
      <c r="E28" s="676"/>
      <c r="F28" s="676"/>
      <c r="G28" s="676"/>
      <c r="H28" s="707" t="s">
        <v>46</v>
      </c>
      <c r="I28" s="306" t="s">
        <v>47</v>
      </c>
      <c r="J28" s="306">
        <v>1</v>
      </c>
      <c r="K28" s="103" t="s">
        <v>74</v>
      </c>
      <c r="L28" s="676"/>
      <c r="M28" s="711"/>
      <c r="N28" s="711"/>
      <c r="O28" s="712"/>
      <c r="P28" s="712"/>
      <c r="Q28" s="712"/>
      <c r="R28" s="712"/>
      <c r="S28" s="676"/>
    </row>
    <row r="29" spans="1:19" s="104" customFormat="1" ht="40.5" customHeight="1" x14ac:dyDescent="0.25">
      <c r="A29" s="711"/>
      <c r="B29" s="711"/>
      <c r="C29" s="711"/>
      <c r="D29" s="711"/>
      <c r="E29" s="676"/>
      <c r="F29" s="676"/>
      <c r="G29" s="676"/>
      <c r="H29" s="711"/>
      <c r="I29" s="306" t="s">
        <v>1015</v>
      </c>
      <c r="J29" s="306">
        <v>3</v>
      </c>
      <c r="K29" s="103" t="s">
        <v>50</v>
      </c>
      <c r="L29" s="676"/>
      <c r="M29" s="711"/>
      <c r="N29" s="711"/>
      <c r="O29" s="712"/>
      <c r="P29" s="712"/>
      <c r="Q29" s="712"/>
      <c r="R29" s="712"/>
      <c r="S29" s="676"/>
    </row>
    <row r="30" spans="1:19" s="104" customFormat="1" ht="40.5" customHeight="1" x14ac:dyDescent="0.25">
      <c r="A30" s="708"/>
      <c r="B30" s="708"/>
      <c r="C30" s="708"/>
      <c r="D30" s="708"/>
      <c r="E30" s="680"/>
      <c r="F30" s="680"/>
      <c r="G30" s="680"/>
      <c r="H30" s="708"/>
      <c r="I30" s="306" t="s">
        <v>1016</v>
      </c>
      <c r="J30" s="306">
        <v>16</v>
      </c>
      <c r="K30" s="103" t="s">
        <v>50</v>
      </c>
      <c r="L30" s="680"/>
      <c r="M30" s="708"/>
      <c r="N30" s="708"/>
      <c r="O30" s="706"/>
      <c r="P30" s="706"/>
      <c r="Q30" s="706"/>
      <c r="R30" s="706"/>
      <c r="S30" s="680"/>
    </row>
    <row r="31" spans="1:19" s="15" customFormat="1" ht="193.15" customHeight="1" x14ac:dyDescent="0.25">
      <c r="A31" s="103">
        <v>9</v>
      </c>
      <c r="B31" s="103">
        <v>1</v>
      </c>
      <c r="C31" s="103">
        <v>4</v>
      </c>
      <c r="D31" s="103">
        <v>2</v>
      </c>
      <c r="E31" s="323" t="s">
        <v>1017</v>
      </c>
      <c r="F31" s="306" t="s">
        <v>1018</v>
      </c>
      <c r="G31" s="306" t="s">
        <v>1019</v>
      </c>
      <c r="H31" s="103" t="s">
        <v>385</v>
      </c>
      <c r="I31" s="103" t="s">
        <v>1020</v>
      </c>
      <c r="J31" s="103">
        <v>10</v>
      </c>
      <c r="K31" s="103" t="s">
        <v>74</v>
      </c>
      <c r="L31" s="306" t="s">
        <v>1021</v>
      </c>
      <c r="M31" s="103" t="s">
        <v>44</v>
      </c>
      <c r="N31" s="103"/>
      <c r="O31" s="324">
        <v>150000</v>
      </c>
      <c r="P31" s="324"/>
      <c r="Q31" s="324">
        <v>150000</v>
      </c>
      <c r="R31" s="324"/>
      <c r="S31" s="306" t="s">
        <v>1022</v>
      </c>
    </row>
    <row r="32" spans="1:19" s="104" customFormat="1" ht="60.75" customHeight="1" x14ac:dyDescent="0.25">
      <c r="A32" s="707">
        <v>10</v>
      </c>
      <c r="B32" s="707">
        <v>1</v>
      </c>
      <c r="C32" s="707">
        <v>4</v>
      </c>
      <c r="D32" s="707">
        <v>2</v>
      </c>
      <c r="E32" s="665" t="s">
        <v>1023</v>
      </c>
      <c r="F32" s="665" t="s">
        <v>1024</v>
      </c>
      <c r="G32" s="665" t="s">
        <v>1025</v>
      </c>
      <c r="H32" s="707" t="s">
        <v>52</v>
      </c>
      <c r="I32" s="306" t="s">
        <v>53</v>
      </c>
      <c r="J32" s="306">
        <v>1</v>
      </c>
      <c r="K32" s="103" t="s">
        <v>74</v>
      </c>
      <c r="L32" s="665" t="s">
        <v>693</v>
      </c>
      <c r="M32" s="707" t="s">
        <v>378</v>
      </c>
      <c r="N32" s="707"/>
      <c r="O32" s="705">
        <v>130000</v>
      </c>
      <c r="P32" s="705"/>
      <c r="Q32" s="705">
        <v>130000</v>
      </c>
      <c r="R32" s="705"/>
      <c r="S32" s="665" t="s">
        <v>1026</v>
      </c>
    </row>
    <row r="33" spans="1:19" s="104" customFormat="1" ht="52.5" customHeight="1" x14ac:dyDescent="0.25">
      <c r="A33" s="711"/>
      <c r="B33" s="711"/>
      <c r="C33" s="711"/>
      <c r="D33" s="711"/>
      <c r="E33" s="676"/>
      <c r="F33" s="676"/>
      <c r="G33" s="676"/>
      <c r="H33" s="708"/>
      <c r="I33" s="306" t="s">
        <v>148</v>
      </c>
      <c r="J33" s="306">
        <v>100</v>
      </c>
      <c r="K33" s="103" t="s">
        <v>50</v>
      </c>
      <c r="L33" s="676"/>
      <c r="M33" s="711"/>
      <c r="N33" s="711"/>
      <c r="O33" s="712"/>
      <c r="P33" s="712"/>
      <c r="Q33" s="712"/>
      <c r="R33" s="712"/>
      <c r="S33" s="676"/>
    </row>
    <row r="34" spans="1:19" s="104" customFormat="1" ht="66.75" customHeight="1" x14ac:dyDescent="0.25">
      <c r="A34" s="711"/>
      <c r="B34" s="711"/>
      <c r="C34" s="711"/>
      <c r="D34" s="711"/>
      <c r="E34" s="676"/>
      <c r="F34" s="676"/>
      <c r="G34" s="676"/>
      <c r="H34" s="707" t="s">
        <v>46</v>
      </c>
      <c r="I34" s="306" t="s">
        <v>47</v>
      </c>
      <c r="J34" s="306">
        <v>1</v>
      </c>
      <c r="K34" s="103" t="s">
        <v>74</v>
      </c>
      <c r="L34" s="676"/>
      <c r="M34" s="711"/>
      <c r="N34" s="711"/>
      <c r="O34" s="712"/>
      <c r="P34" s="712"/>
      <c r="Q34" s="712"/>
      <c r="R34" s="712"/>
      <c r="S34" s="676"/>
    </row>
    <row r="35" spans="1:19" s="104" customFormat="1" ht="60.75" customHeight="1" x14ac:dyDescent="0.25">
      <c r="A35" s="708"/>
      <c r="B35" s="708"/>
      <c r="C35" s="708"/>
      <c r="D35" s="708"/>
      <c r="E35" s="680"/>
      <c r="F35" s="680"/>
      <c r="G35" s="680"/>
      <c r="H35" s="708"/>
      <c r="I35" s="306" t="s">
        <v>1027</v>
      </c>
      <c r="J35" s="306">
        <v>3</v>
      </c>
      <c r="K35" s="103" t="s">
        <v>74</v>
      </c>
      <c r="L35" s="680"/>
      <c r="M35" s="708"/>
      <c r="N35" s="708"/>
      <c r="O35" s="706"/>
      <c r="P35" s="706"/>
      <c r="Q35" s="706"/>
      <c r="R35" s="706"/>
      <c r="S35" s="680"/>
    </row>
    <row r="36" spans="1:19" s="15" customFormat="1" ht="42" customHeight="1" x14ac:dyDescent="0.25">
      <c r="A36" s="707">
        <v>11</v>
      </c>
      <c r="B36" s="707">
        <v>1</v>
      </c>
      <c r="C36" s="707">
        <v>4</v>
      </c>
      <c r="D36" s="707">
        <v>2</v>
      </c>
      <c r="E36" s="665" t="s">
        <v>1028</v>
      </c>
      <c r="F36" s="665" t="s">
        <v>1029</v>
      </c>
      <c r="G36" s="665" t="s">
        <v>1030</v>
      </c>
      <c r="H36" s="707" t="s">
        <v>52</v>
      </c>
      <c r="I36" s="103" t="s">
        <v>53</v>
      </c>
      <c r="J36" s="103">
        <v>1</v>
      </c>
      <c r="K36" s="103" t="s">
        <v>74</v>
      </c>
      <c r="L36" s="665" t="s">
        <v>693</v>
      </c>
      <c r="M36" s="707" t="s">
        <v>72</v>
      </c>
      <c r="N36" s="707"/>
      <c r="O36" s="701">
        <v>100000</v>
      </c>
      <c r="P36" s="701"/>
      <c r="Q36" s="701">
        <v>100000</v>
      </c>
      <c r="R36" s="701"/>
      <c r="S36" s="665" t="s">
        <v>1026</v>
      </c>
    </row>
    <row r="37" spans="1:19" s="15" customFormat="1" ht="42" customHeight="1" x14ac:dyDescent="0.25">
      <c r="A37" s="711"/>
      <c r="B37" s="711"/>
      <c r="C37" s="711"/>
      <c r="D37" s="711"/>
      <c r="E37" s="676"/>
      <c r="F37" s="676"/>
      <c r="G37" s="676"/>
      <c r="H37" s="708"/>
      <c r="I37" s="103" t="s">
        <v>148</v>
      </c>
      <c r="J37" s="103">
        <v>50</v>
      </c>
      <c r="K37" s="103" t="s">
        <v>50</v>
      </c>
      <c r="L37" s="676"/>
      <c r="M37" s="711"/>
      <c r="N37" s="711"/>
      <c r="O37" s="710"/>
      <c r="P37" s="710"/>
      <c r="Q37" s="710"/>
      <c r="R37" s="710"/>
      <c r="S37" s="711"/>
    </row>
    <row r="38" spans="1:19" s="15" customFormat="1" ht="39.6" customHeight="1" x14ac:dyDescent="0.25">
      <c r="A38" s="711"/>
      <c r="B38" s="711"/>
      <c r="C38" s="711"/>
      <c r="D38" s="711"/>
      <c r="E38" s="676"/>
      <c r="F38" s="676"/>
      <c r="G38" s="676"/>
      <c r="H38" s="707" t="s">
        <v>159</v>
      </c>
      <c r="I38" s="103" t="s">
        <v>1031</v>
      </c>
      <c r="J38" s="103">
        <v>1</v>
      </c>
      <c r="K38" s="103" t="s">
        <v>74</v>
      </c>
      <c r="L38" s="676"/>
      <c r="M38" s="711"/>
      <c r="N38" s="711"/>
      <c r="O38" s="676"/>
      <c r="P38" s="676"/>
      <c r="Q38" s="676"/>
      <c r="R38" s="676"/>
      <c r="S38" s="711"/>
    </row>
    <row r="39" spans="1:19" s="15" customFormat="1" ht="36.75" customHeight="1" x14ac:dyDescent="0.25">
      <c r="A39" s="708"/>
      <c r="B39" s="708"/>
      <c r="C39" s="708"/>
      <c r="D39" s="708"/>
      <c r="E39" s="680"/>
      <c r="F39" s="680"/>
      <c r="G39" s="680"/>
      <c r="H39" s="708"/>
      <c r="I39" s="103" t="s">
        <v>148</v>
      </c>
      <c r="J39" s="103">
        <v>25</v>
      </c>
      <c r="K39" s="103" t="s">
        <v>50</v>
      </c>
      <c r="L39" s="680"/>
      <c r="M39" s="708"/>
      <c r="N39" s="708"/>
      <c r="O39" s="680"/>
      <c r="P39" s="680"/>
      <c r="Q39" s="680"/>
      <c r="R39" s="680"/>
      <c r="S39" s="708"/>
    </row>
    <row r="40" spans="1:19" s="15" customFormat="1" ht="45" customHeight="1" x14ac:dyDescent="0.25">
      <c r="A40" s="713">
        <v>12</v>
      </c>
      <c r="B40" s="707">
        <v>1</v>
      </c>
      <c r="C40" s="707">
        <v>4</v>
      </c>
      <c r="D40" s="707">
        <v>2</v>
      </c>
      <c r="E40" s="665" t="s">
        <v>1032</v>
      </c>
      <c r="F40" s="665" t="s">
        <v>1033</v>
      </c>
      <c r="G40" s="665" t="s">
        <v>1034</v>
      </c>
      <c r="H40" s="713" t="s">
        <v>52</v>
      </c>
      <c r="I40" s="103" t="s">
        <v>53</v>
      </c>
      <c r="J40" s="103">
        <v>1</v>
      </c>
      <c r="K40" s="103" t="s">
        <v>74</v>
      </c>
      <c r="L40" s="665" t="s">
        <v>1035</v>
      </c>
      <c r="M40" s="707" t="s">
        <v>155</v>
      </c>
      <c r="N40" s="707"/>
      <c r="O40" s="701">
        <v>100000</v>
      </c>
      <c r="P40" s="701"/>
      <c r="Q40" s="701">
        <v>100000</v>
      </c>
      <c r="R40" s="701"/>
      <c r="S40" s="665" t="s">
        <v>1026</v>
      </c>
    </row>
    <row r="41" spans="1:19" s="15" customFormat="1" ht="42" customHeight="1" x14ac:dyDescent="0.25">
      <c r="A41" s="713"/>
      <c r="B41" s="711"/>
      <c r="C41" s="711"/>
      <c r="D41" s="711"/>
      <c r="E41" s="676"/>
      <c r="F41" s="676"/>
      <c r="G41" s="676"/>
      <c r="H41" s="713"/>
      <c r="I41" s="103" t="s">
        <v>148</v>
      </c>
      <c r="J41" s="103">
        <v>50</v>
      </c>
      <c r="K41" s="103" t="s">
        <v>50</v>
      </c>
      <c r="L41" s="676"/>
      <c r="M41" s="711"/>
      <c r="N41" s="711"/>
      <c r="O41" s="710"/>
      <c r="P41" s="710"/>
      <c r="Q41" s="710"/>
      <c r="R41" s="710"/>
      <c r="S41" s="711"/>
    </row>
    <row r="42" spans="1:19" s="15" customFormat="1" ht="42" customHeight="1" x14ac:dyDescent="0.25">
      <c r="A42" s="713"/>
      <c r="B42" s="711"/>
      <c r="C42" s="711"/>
      <c r="D42" s="711"/>
      <c r="E42" s="676"/>
      <c r="F42" s="676"/>
      <c r="G42" s="676"/>
      <c r="H42" s="713" t="s">
        <v>159</v>
      </c>
      <c r="I42" s="103" t="s">
        <v>1031</v>
      </c>
      <c r="J42" s="103">
        <v>1</v>
      </c>
      <c r="K42" s="103" t="s">
        <v>74</v>
      </c>
      <c r="L42" s="676"/>
      <c r="M42" s="711"/>
      <c r="N42" s="711"/>
      <c r="O42" s="710"/>
      <c r="P42" s="710"/>
      <c r="Q42" s="710"/>
      <c r="R42" s="710"/>
      <c r="S42" s="711"/>
    </row>
    <row r="43" spans="1:19" s="15" customFormat="1" ht="51" customHeight="1" x14ac:dyDescent="0.25">
      <c r="A43" s="713"/>
      <c r="B43" s="708"/>
      <c r="C43" s="708"/>
      <c r="D43" s="708"/>
      <c r="E43" s="680"/>
      <c r="F43" s="680"/>
      <c r="G43" s="680"/>
      <c r="H43" s="713"/>
      <c r="I43" s="103" t="s">
        <v>148</v>
      </c>
      <c r="J43" s="103">
        <v>25</v>
      </c>
      <c r="K43" s="103" t="s">
        <v>50</v>
      </c>
      <c r="L43" s="680"/>
      <c r="M43" s="708"/>
      <c r="N43" s="708"/>
      <c r="O43" s="702"/>
      <c r="P43" s="702"/>
      <c r="Q43" s="702"/>
      <c r="R43" s="702"/>
      <c r="S43" s="708"/>
    </row>
    <row r="44" spans="1:19" s="15" customFormat="1" ht="87.6" customHeight="1" x14ac:dyDescent="0.25">
      <c r="A44" s="714">
        <v>13</v>
      </c>
      <c r="B44" s="700">
        <v>1</v>
      </c>
      <c r="C44" s="700">
        <v>4</v>
      </c>
      <c r="D44" s="700">
        <v>2</v>
      </c>
      <c r="E44" s="665" t="s">
        <v>1036</v>
      </c>
      <c r="F44" s="665" t="s">
        <v>1037</v>
      </c>
      <c r="G44" s="700" t="s">
        <v>1038</v>
      </c>
      <c r="H44" s="688" t="s">
        <v>1039</v>
      </c>
      <c r="I44" s="103" t="s">
        <v>206</v>
      </c>
      <c r="J44" s="103">
        <v>8</v>
      </c>
      <c r="K44" s="103" t="s">
        <v>74</v>
      </c>
      <c r="L44" s="665" t="s">
        <v>1040</v>
      </c>
      <c r="M44" s="707" t="s">
        <v>44</v>
      </c>
      <c r="N44" s="707" t="s">
        <v>44</v>
      </c>
      <c r="O44" s="701">
        <v>110000</v>
      </c>
      <c r="P44" s="701">
        <v>130000</v>
      </c>
      <c r="Q44" s="701">
        <v>110000</v>
      </c>
      <c r="R44" s="701">
        <v>130000</v>
      </c>
      <c r="S44" s="665" t="s">
        <v>969</v>
      </c>
    </row>
    <row r="45" spans="1:19" s="15" customFormat="1" ht="90" customHeight="1" x14ac:dyDescent="0.25">
      <c r="A45" s="714"/>
      <c r="B45" s="700"/>
      <c r="C45" s="700"/>
      <c r="D45" s="700"/>
      <c r="E45" s="676"/>
      <c r="F45" s="676"/>
      <c r="G45" s="700"/>
      <c r="H45" s="688"/>
      <c r="I45" s="306" t="s">
        <v>970</v>
      </c>
      <c r="J45" s="103">
        <v>360</v>
      </c>
      <c r="K45" s="103" t="s">
        <v>50</v>
      </c>
      <c r="L45" s="680"/>
      <c r="M45" s="711"/>
      <c r="N45" s="711"/>
      <c r="O45" s="710"/>
      <c r="P45" s="710"/>
      <c r="Q45" s="710"/>
      <c r="R45" s="710"/>
      <c r="S45" s="680"/>
    </row>
    <row r="46" spans="1:19" s="15" customFormat="1" ht="37.9" customHeight="1" x14ac:dyDescent="0.25">
      <c r="A46" s="707">
        <v>14</v>
      </c>
      <c r="B46" s="707">
        <v>1</v>
      </c>
      <c r="C46" s="707">
        <v>4</v>
      </c>
      <c r="D46" s="707">
        <v>5</v>
      </c>
      <c r="E46" s="665" t="s">
        <v>1041</v>
      </c>
      <c r="F46" s="665" t="s">
        <v>1042</v>
      </c>
      <c r="G46" s="665" t="s">
        <v>1043</v>
      </c>
      <c r="H46" s="665" t="s">
        <v>343</v>
      </c>
      <c r="I46" s="306" t="s">
        <v>1044</v>
      </c>
      <c r="J46" s="306">
        <v>1</v>
      </c>
      <c r="K46" s="306" t="s">
        <v>74</v>
      </c>
      <c r="L46" s="665" t="s">
        <v>1045</v>
      </c>
      <c r="M46" s="707" t="s">
        <v>1046</v>
      </c>
      <c r="N46" s="707" t="s">
        <v>44</v>
      </c>
      <c r="O46" s="701">
        <v>25000</v>
      </c>
      <c r="P46" s="701">
        <v>90000</v>
      </c>
      <c r="Q46" s="701">
        <v>25000</v>
      </c>
      <c r="R46" s="701">
        <v>90000</v>
      </c>
      <c r="S46" s="665" t="s">
        <v>969</v>
      </c>
    </row>
    <row r="47" spans="1:19" s="15" customFormat="1" ht="37.9" customHeight="1" x14ac:dyDescent="0.25">
      <c r="A47" s="711"/>
      <c r="B47" s="711"/>
      <c r="C47" s="711"/>
      <c r="D47" s="711"/>
      <c r="E47" s="676"/>
      <c r="F47" s="676"/>
      <c r="G47" s="676"/>
      <c r="H47" s="676"/>
      <c r="I47" s="306" t="s">
        <v>1014</v>
      </c>
      <c r="J47" s="306">
        <v>1</v>
      </c>
      <c r="K47" s="306" t="s">
        <v>74</v>
      </c>
      <c r="L47" s="676"/>
      <c r="M47" s="711"/>
      <c r="N47" s="711"/>
      <c r="O47" s="710"/>
      <c r="P47" s="710"/>
      <c r="Q47" s="710"/>
      <c r="R47" s="710"/>
      <c r="S47" s="676"/>
    </row>
    <row r="48" spans="1:19" s="15" customFormat="1" ht="39" customHeight="1" x14ac:dyDescent="0.25">
      <c r="A48" s="711"/>
      <c r="B48" s="711"/>
      <c r="C48" s="711"/>
      <c r="D48" s="711"/>
      <c r="E48" s="676"/>
      <c r="F48" s="676"/>
      <c r="G48" s="676"/>
      <c r="H48" s="680"/>
      <c r="I48" s="306" t="s">
        <v>141</v>
      </c>
      <c r="J48" s="306">
        <v>200</v>
      </c>
      <c r="K48" s="306" t="s">
        <v>599</v>
      </c>
      <c r="L48" s="676"/>
      <c r="M48" s="711"/>
      <c r="N48" s="711"/>
      <c r="O48" s="710"/>
      <c r="P48" s="710"/>
      <c r="Q48" s="710"/>
      <c r="R48" s="710"/>
      <c r="S48" s="676"/>
    </row>
    <row r="49" spans="1:19" s="15" customFormat="1" ht="40.9" customHeight="1" x14ac:dyDescent="0.25">
      <c r="A49" s="711"/>
      <c r="B49" s="711"/>
      <c r="C49" s="711"/>
      <c r="D49" s="711"/>
      <c r="E49" s="676"/>
      <c r="F49" s="676"/>
      <c r="G49" s="676"/>
      <c r="H49" s="665" t="s">
        <v>385</v>
      </c>
      <c r="I49" s="306" t="s">
        <v>1047</v>
      </c>
      <c r="J49" s="306">
        <v>1</v>
      </c>
      <c r="K49" s="306" t="s">
        <v>74</v>
      </c>
      <c r="L49" s="676"/>
      <c r="M49" s="711"/>
      <c r="N49" s="711"/>
      <c r="O49" s="710"/>
      <c r="P49" s="710"/>
      <c r="Q49" s="710"/>
      <c r="R49" s="710"/>
      <c r="S49" s="676"/>
    </row>
    <row r="50" spans="1:19" s="15" customFormat="1" ht="40.9" customHeight="1" x14ac:dyDescent="0.25">
      <c r="A50" s="711"/>
      <c r="B50" s="711"/>
      <c r="C50" s="711"/>
      <c r="D50" s="711"/>
      <c r="E50" s="676"/>
      <c r="F50" s="676"/>
      <c r="G50" s="676"/>
      <c r="H50" s="680"/>
      <c r="I50" s="306" t="s">
        <v>1048</v>
      </c>
      <c r="J50" s="306">
        <v>500</v>
      </c>
      <c r="K50" s="306" t="s">
        <v>74</v>
      </c>
      <c r="L50" s="676"/>
      <c r="M50" s="711"/>
      <c r="N50" s="711"/>
      <c r="O50" s="710"/>
      <c r="P50" s="710"/>
      <c r="Q50" s="710"/>
      <c r="R50" s="710"/>
      <c r="S50" s="676"/>
    </row>
    <row r="51" spans="1:19" s="15" customFormat="1" ht="42.6" customHeight="1" x14ac:dyDescent="0.25">
      <c r="A51" s="711"/>
      <c r="B51" s="711"/>
      <c r="C51" s="711"/>
      <c r="D51" s="711"/>
      <c r="E51" s="676"/>
      <c r="F51" s="676"/>
      <c r="G51" s="676"/>
      <c r="H51" s="665" t="s">
        <v>159</v>
      </c>
      <c r="I51" s="306" t="s">
        <v>1049</v>
      </c>
      <c r="J51" s="306">
        <v>1</v>
      </c>
      <c r="K51" s="306" t="s">
        <v>74</v>
      </c>
      <c r="L51" s="676"/>
      <c r="M51" s="711"/>
      <c r="N51" s="711"/>
      <c r="O51" s="710"/>
      <c r="P51" s="710"/>
      <c r="Q51" s="710"/>
      <c r="R51" s="710"/>
      <c r="S51" s="676"/>
    </row>
    <row r="52" spans="1:19" s="104" customFormat="1" ht="46.15" customHeight="1" x14ac:dyDescent="0.25">
      <c r="A52" s="708"/>
      <c r="B52" s="708"/>
      <c r="C52" s="708"/>
      <c r="D52" s="708"/>
      <c r="E52" s="680"/>
      <c r="F52" s="680"/>
      <c r="G52" s="680"/>
      <c r="H52" s="680"/>
      <c r="I52" s="306" t="s">
        <v>148</v>
      </c>
      <c r="J52" s="325" t="s">
        <v>1050</v>
      </c>
      <c r="K52" s="306" t="s">
        <v>50</v>
      </c>
      <c r="L52" s="680"/>
      <c r="M52" s="708"/>
      <c r="N52" s="708"/>
      <c r="O52" s="702"/>
      <c r="P52" s="702"/>
      <c r="Q52" s="702"/>
      <c r="R52" s="702"/>
      <c r="S52" s="680"/>
    </row>
    <row r="53" spans="1:19" s="15" customFormat="1" ht="27" customHeight="1" x14ac:dyDescent="0.25">
      <c r="A53" s="707">
        <v>15</v>
      </c>
      <c r="B53" s="707">
        <v>1</v>
      </c>
      <c r="C53" s="707">
        <v>4</v>
      </c>
      <c r="D53" s="707">
        <v>2</v>
      </c>
      <c r="E53" s="665" t="s">
        <v>1051</v>
      </c>
      <c r="F53" s="665" t="s">
        <v>1052</v>
      </c>
      <c r="G53" s="665" t="s">
        <v>1053</v>
      </c>
      <c r="H53" s="707" t="s">
        <v>343</v>
      </c>
      <c r="I53" s="306" t="s">
        <v>1054</v>
      </c>
      <c r="J53" s="306">
        <v>1</v>
      </c>
      <c r="K53" s="103" t="s">
        <v>74</v>
      </c>
      <c r="L53" s="665" t="s">
        <v>1055</v>
      </c>
      <c r="M53" s="707" t="s">
        <v>72</v>
      </c>
      <c r="N53" s="707" t="s">
        <v>44</v>
      </c>
      <c r="O53" s="701">
        <v>90000</v>
      </c>
      <c r="P53" s="701">
        <v>150000</v>
      </c>
      <c r="Q53" s="701">
        <v>90000</v>
      </c>
      <c r="R53" s="701">
        <v>150000</v>
      </c>
      <c r="S53" s="665" t="s">
        <v>1056</v>
      </c>
    </row>
    <row r="54" spans="1:19" s="15" customFormat="1" ht="22.5" customHeight="1" x14ac:dyDescent="0.25">
      <c r="A54" s="711"/>
      <c r="B54" s="711"/>
      <c r="C54" s="711"/>
      <c r="D54" s="711"/>
      <c r="E54" s="676"/>
      <c r="F54" s="676"/>
      <c r="G54" s="676"/>
      <c r="H54" s="711"/>
      <c r="I54" s="306" t="s">
        <v>1014</v>
      </c>
      <c r="J54" s="306">
        <v>1</v>
      </c>
      <c r="K54" s="103" t="s">
        <v>74</v>
      </c>
      <c r="L54" s="676"/>
      <c r="M54" s="711"/>
      <c r="N54" s="711"/>
      <c r="O54" s="710"/>
      <c r="P54" s="710"/>
      <c r="Q54" s="710"/>
      <c r="R54" s="710"/>
      <c r="S54" s="711"/>
    </row>
    <row r="55" spans="1:19" s="15" customFormat="1" ht="27" customHeight="1" x14ac:dyDescent="0.25">
      <c r="A55" s="711"/>
      <c r="B55" s="711"/>
      <c r="C55" s="711"/>
      <c r="D55" s="711"/>
      <c r="E55" s="676"/>
      <c r="F55" s="676"/>
      <c r="G55" s="676"/>
      <c r="H55" s="708"/>
      <c r="I55" s="306" t="s">
        <v>141</v>
      </c>
      <c r="J55" s="306">
        <v>1500</v>
      </c>
      <c r="K55" s="103" t="s">
        <v>599</v>
      </c>
      <c r="L55" s="676"/>
      <c r="M55" s="711"/>
      <c r="N55" s="711"/>
      <c r="O55" s="710"/>
      <c r="P55" s="710"/>
      <c r="Q55" s="710"/>
      <c r="R55" s="710"/>
      <c r="S55" s="711"/>
    </row>
    <row r="56" spans="1:19" s="15" customFormat="1" ht="27.75" customHeight="1" x14ac:dyDescent="0.25">
      <c r="A56" s="711"/>
      <c r="B56" s="711"/>
      <c r="C56" s="711"/>
      <c r="D56" s="711"/>
      <c r="E56" s="676"/>
      <c r="F56" s="676"/>
      <c r="G56" s="676"/>
      <c r="H56" s="665" t="s">
        <v>1057</v>
      </c>
      <c r="I56" s="306" t="s">
        <v>78</v>
      </c>
      <c r="J56" s="306">
        <v>1</v>
      </c>
      <c r="K56" s="103" t="s">
        <v>74</v>
      </c>
      <c r="L56" s="676"/>
      <c r="M56" s="711"/>
      <c r="N56" s="711"/>
      <c r="O56" s="710"/>
      <c r="P56" s="710"/>
      <c r="Q56" s="710"/>
      <c r="R56" s="710"/>
      <c r="S56" s="711"/>
    </row>
    <row r="57" spans="1:19" s="15" customFormat="1" ht="27" customHeight="1" x14ac:dyDescent="0.25">
      <c r="A57" s="711"/>
      <c r="B57" s="711"/>
      <c r="C57" s="711"/>
      <c r="D57" s="711"/>
      <c r="E57" s="676"/>
      <c r="F57" s="676"/>
      <c r="G57" s="676"/>
      <c r="H57" s="680"/>
      <c r="I57" s="306" t="s">
        <v>148</v>
      </c>
      <c r="J57" s="325" t="s">
        <v>1058</v>
      </c>
      <c r="K57" s="103" t="s">
        <v>50</v>
      </c>
      <c r="L57" s="676"/>
      <c r="M57" s="711"/>
      <c r="N57" s="711"/>
      <c r="O57" s="710"/>
      <c r="P57" s="710"/>
      <c r="Q57" s="710"/>
      <c r="R57" s="710"/>
      <c r="S57" s="711"/>
    </row>
    <row r="58" spans="1:19" s="15" customFormat="1" ht="30" customHeight="1" x14ac:dyDescent="0.25">
      <c r="A58" s="711"/>
      <c r="B58" s="711"/>
      <c r="C58" s="711"/>
      <c r="D58" s="711"/>
      <c r="E58" s="676"/>
      <c r="F58" s="676"/>
      <c r="G58" s="676"/>
      <c r="H58" s="707" t="s">
        <v>385</v>
      </c>
      <c r="I58" s="306" t="s">
        <v>1020</v>
      </c>
      <c r="J58" s="306">
        <v>1</v>
      </c>
      <c r="K58" s="103" t="s">
        <v>74</v>
      </c>
      <c r="L58" s="676"/>
      <c r="M58" s="711"/>
      <c r="N58" s="711"/>
      <c r="O58" s="710"/>
      <c r="P58" s="710"/>
      <c r="Q58" s="710"/>
      <c r="R58" s="710"/>
      <c r="S58" s="711"/>
    </row>
    <row r="59" spans="1:19" s="15" customFormat="1" ht="30" customHeight="1" x14ac:dyDescent="0.25">
      <c r="A59" s="711"/>
      <c r="B59" s="711"/>
      <c r="C59" s="711"/>
      <c r="D59" s="711"/>
      <c r="E59" s="676"/>
      <c r="F59" s="676"/>
      <c r="G59" s="676"/>
      <c r="H59" s="708"/>
      <c r="I59" s="306" t="s">
        <v>1048</v>
      </c>
      <c r="J59" s="306">
        <v>500</v>
      </c>
      <c r="K59" s="103" t="s">
        <v>74</v>
      </c>
      <c r="L59" s="676"/>
      <c r="M59" s="711"/>
      <c r="N59" s="711"/>
      <c r="O59" s="710"/>
      <c r="P59" s="710"/>
      <c r="Q59" s="710"/>
      <c r="R59" s="710"/>
      <c r="S59" s="711"/>
    </row>
    <row r="60" spans="1:19" s="15" customFormat="1" ht="36.75" customHeight="1" x14ac:dyDescent="0.25">
      <c r="A60" s="711"/>
      <c r="B60" s="711"/>
      <c r="C60" s="711"/>
      <c r="D60" s="711"/>
      <c r="E60" s="676"/>
      <c r="F60" s="676"/>
      <c r="G60" s="676"/>
      <c r="H60" s="665" t="s">
        <v>159</v>
      </c>
      <c r="I60" s="306" t="s">
        <v>1031</v>
      </c>
      <c r="J60" s="306">
        <v>1</v>
      </c>
      <c r="K60" s="103" t="s">
        <v>74</v>
      </c>
      <c r="L60" s="676"/>
      <c r="M60" s="711"/>
      <c r="N60" s="711"/>
      <c r="O60" s="710"/>
      <c r="P60" s="710"/>
      <c r="Q60" s="710"/>
      <c r="R60" s="710"/>
      <c r="S60" s="711"/>
    </row>
    <row r="61" spans="1:19" s="15" customFormat="1" ht="38.25" customHeight="1" x14ac:dyDescent="0.25">
      <c r="A61" s="708"/>
      <c r="B61" s="708"/>
      <c r="C61" s="708"/>
      <c r="D61" s="708"/>
      <c r="E61" s="680"/>
      <c r="F61" s="680"/>
      <c r="G61" s="680"/>
      <c r="H61" s="680"/>
      <c r="I61" s="306" t="s">
        <v>148</v>
      </c>
      <c r="J61" s="306">
        <v>30</v>
      </c>
      <c r="K61" s="103" t="s">
        <v>50</v>
      </c>
      <c r="L61" s="680"/>
      <c r="M61" s="708"/>
      <c r="N61" s="708"/>
      <c r="O61" s="702"/>
      <c r="P61" s="702"/>
      <c r="Q61" s="702"/>
      <c r="R61" s="702"/>
      <c r="S61" s="708"/>
    </row>
    <row r="62" spans="1:19" s="104" customFormat="1" ht="40.5" customHeight="1" x14ac:dyDescent="0.25">
      <c r="A62" s="707">
        <v>16</v>
      </c>
      <c r="B62" s="707">
        <v>1</v>
      </c>
      <c r="C62" s="707">
        <v>4</v>
      </c>
      <c r="D62" s="707">
        <v>2</v>
      </c>
      <c r="E62" s="665" t="s">
        <v>1059</v>
      </c>
      <c r="F62" s="665" t="s">
        <v>1060</v>
      </c>
      <c r="G62" s="665" t="s">
        <v>1061</v>
      </c>
      <c r="H62" s="707" t="s">
        <v>730</v>
      </c>
      <c r="I62" s="103" t="s">
        <v>206</v>
      </c>
      <c r="J62" s="103">
        <v>4</v>
      </c>
      <c r="K62" s="103" t="s">
        <v>74</v>
      </c>
      <c r="L62" s="665" t="s">
        <v>1062</v>
      </c>
      <c r="M62" s="707" t="s">
        <v>72</v>
      </c>
      <c r="N62" s="707" t="s">
        <v>44</v>
      </c>
      <c r="O62" s="705">
        <v>350000</v>
      </c>
      <c r="P62" s="705">
        <v>250000</v>
      </c>
      <c r="Q62" s="705">
        <v>350000</v>
      </c>
      <c r="R62" s="705">
        <v>250000</v>
      </c>
      <c r="S62" s="665" t="s">
        <v>999</v>
      </c>
    </row>
    <row r="63" spans="1:19" s="104" customFormat="1" ht="39.75" customHeight="1" x14ac:dyDescent="0.25">
      <c r="A63" s="711"/>
      <c r="B63" s="711"/>
      <c r="C63" s="711"/>
      <c r="D63" s="711"/>
      <c r="E63" s="676"/>
      <c r="F63" s="676"/>
      <c r="G63" s="676"/>
      <c r="H63" s="708"/>
      <c r="I63" s="306" t="s">
        <v>970</v>
      </c>
      <c r="J63" s="103">
        <v>200</v>
      </c>
      <c r="K63" s="103" t="s">
        <v>50</v>
      </c>
      <c r="L63" s="676"/>
      <c r="M63" s="711"/>
      <c r="N63" s="711"/>
      <c r="O63" s="712"/>
      <c r="P63" s="712"/>
      <c r="Q63" s="712"/>
      <c r="R63" s="712"/>
      <c r="S63" s="676"/>
    </row>
    <row r="64" spans="1:19" s="104" customFormat="1" ht="40.5" customHeight="1" x14ac:dyDescent="0.25">
      <c r="A64" s="711"/>
      <c r="B64" s="711"/>
      <c r="C64" s="711"/>
      <c r="D64" s="711"/>
      <c r="E64" s="676"/>
      <c r="F64" s="676"/>
      <c r="G64" s="676"/>
      <c r="H64" s="707" t="s">
        <v>52</v>
      </c>
      <c r="I64" s="103" t="s">
        <v>53</v>
      </c>
      <c r="J64" s="103">
        <v>1</v>
      </c>
      <c r="K64" s="103" t="s">
        <v>74</v>
      </c>
      <c r="L64" s="676"/>
      <c r="M64" s="711"/>
      <c r="N64" s="711"/>
      <c r="O64" s="712"/>
      <c r="P64" s="712"/>
      <c r="Q64" s="712"/>
      <c r="R64" s="712"/>
      <c r="S64" s="676"/>
    </row>
    <row r="65" spans="1:19" s="104" customFormat="1" ht="39.75" customHeight="1" x14ac:dyDescent="0.25">
      <c r="A65" s="711"/>
      <c r="B65" s="711"/>
      <c r="C65" s="711"/>
      <c r="D65" s="711"/>
      <c r="E65" s="676"/>
      <c r="F65" s="676"/>
      <c r="G65" s="676"/>
      <c r="H65" s="708"/>
      <c r="I65" s="103" t="s">
        <v>148</v>
      </c>
      <c r="J65" s="103">
        <v>100</v>
      </c>
      <c r="K65" s="103" t="s">
        <v>50</v>
      </c>
      <c r="L65" s="676"/>
      <c r="M65" s="711"/>
      <c r="N65" s="711"/>
      <c r="O65" s="712"/>
      <c r="P65" s="712"/>
      <c r="Q65" s="712"/>
      <c r="R65" s="712"/>
      <c r="S65" s="676"/>
    </row>
    <row r="66" spans="1:19" s="104" customFormat="1" ht="34.5" customHeight="1" x14ac:dyDescent="0.25">
      <c r="A66" s="711"/>
      <c r="B66" s="711"/>
      <c r="C66" s="711"/>
      <c r="D66" s="711"/>
      <c r="E66" s="676"/>
      <c r="F66" s="676"/>
      <c r="G66" s="676"/>
      <c r="H66" s="665" t="s">
        <v>1063</v>
      </c>
      <c r="I66" s="103" t="s">
        <v>1064</v>
      </c>
      <c r="J66" s="103">
        <v>4</v>
      </c>
      <c r="K66" s="103" t="s">
        <v>74</v>
      </c>
      <c r="L66" s="676"/>
      <c r="M66" s="711"/>
      <c r="N66" s="711"/>
      <c r="O66" s="712"/>
      <c r="P66" s="712"/>
      <c r="Q66" s="712"/>
      <c r="R66" s="712"/>
      <c r="S66" s="676"/>
    </row>
    <row r="67" spans="1:19" s="104" customFormat="1" ht="37.5" customHeight="1" x14ac:dyDescent="0.25">
      <c r="A67" s="708"/>
      <c r="B67" s="708"/>
      <c r="C67" s="708"/>
      <c r="D67" s="708"/>
      <c r="E67" s="680"/>
      <c r="F67" s="680"/>
      <c r="G67" s="680"/>
      <c r="H67" s="680"/>
      <c r="I67" s="306" t="s">
        <v>970</v>
      </c>
      <c r="J67" s="103">
        <v>400</v>
      </c>
      <c r="K67" s="103" t="s">
        <v>50</v>
      </c>
      <c r="L67" s="680"/>
      <c r="M67" s="708"/>
      <c r="N67" s="708"/>
      <c r="O67" s="706"/>
      <c r="P67" s="706"/>
      <c r="Q67" s="706"/>
      <c r="R67" s="706"/>
      <c r="S67" s="680"/>
    </row>
    <row r="68" spans="1:19" s="104" customFormat="1" ht="38.25" customHeight="1" x14ac:dyDescent="0.25">
      <c r="A68" s="713">
        <v>17</v>
      </c>
      <c r="B68" s="713">
        <v>1</v>
      </c>
      <c r="C68" s="713">
        <v>4</v>
      </c>
      <c r="D68" s="713">
        <v>2</v>
      </c>
      <c r="E68" s="688" t="s">
        <v>1065</v>
      </c>
      <c r="F68" s="688" t="s">
        <v>1066</v>
      </c>
      <c r="G68" s="688" t="s">
        <v>1067</v>
      </c>
      <c r="H68" s="713" t="s">
        <v>156</v>
      </c>
      <c r="I68" s="306" t="s">
        <v>211</v>
      </c>
      <c r="J68" s="306">
        <v>15</v>
      </c>
      <c r="K68" s="103" t="s">
        <v>1068</v>
      </c>
      <c r="L68" s="688" t="s">
        <v>1069</v>
      </c>
      <c r="M68" s="713" t="s">
        <v>72</v>
      </c>
      <c r="N68" s="713" t="s">
        <v>44</v>
      </c>
      <c r="O68" s="696">
        <v>90000</v>
      </c>
      <c r="P68" s="696">
        <v>250000</v>
      </c>
      <c r="Q68" s="696">
        <v>90000</v>
      </c>
      <c r="R68" s="696">
        <v>250000</v>
      </c>
      <c r="S68" s="665" t="s">
        <v>1070</v>
      </c>
    </row>
    <row r="69" spans="1:19" s="104" customFormat="1" ht="36" customHeight="1" x14ac:dyDescent="0.25">
      <c r="A69" s="713"/>
      <c r="B69" s="713"/>
      <c r="C69" s="713"/>
      <c r="D69" s="713"/>
      <c r="E69" s="688"/>
      <c r="F69" s="688"/>
      <c r="G69" s="688"/>
      <c r="H69" s="713"/>
      <c r="I69" s="306" t="s">
        <v>970</v>
      </c>
      <c r="J69" s="306">
        <v>300</v>
      </c>
      <c r="K69" s="103" t="s">
        <v>50</v>
      </c>
      <c r="L69" s="688"/>
      <c r="M69" s="713"/>
      <c r="N69" s="713"/>
      <c r="O69" s="696"/>
      <c r="P69" s="696"/>
      <c r="Q69" s="696"/>
      <c r="R69" s="696"/>
      <c r="S69" s="711"/>
    </row>
    <row r="70" spans="1:19" s="104" customFormat="1" ht="29.25" customHeight="1" x14ac:dyDescent="0.25">
      <c r="A70" s="713"/>
      <c r="B70" s="713"/>
      <c r="C70" s="713"/>
      <c r="D70" s="713"/>
      <c r="E70" s="688"/>
      <c r="F70" s="688"/>
      <c r="G70" s="688"/>
      <c r="H70" s="688" t="s">
        <v>1010</v>
      </c>
      <c r="I70" s="306" t="s">
        <v>53</v>
      </c>
      <c r="J70" s="306">
        <v>2</v>
      </c>
      <c r="K70" s="103" t="s">
        <v>74</v>
      </c>
      <c r="L70" s="688"/>
      <c r="M70" s="713"/>
      <c r="N70" s="713"/>
      <c r="O70" s="696"/>
      <c r="P70" s="696"/>
      <c r="Q70" s="696"/>
      <c r="R70" s="696"/>
      <c r="S70" s="711"/>
    </row>
    <row r="71" spans="1:19" s="104" customFormat="1" ht="35.25" customHeight="1" x14ac:dyDescent="0.25">
      <c r="A71" s="713"/>
      <c r="B71" s="713"/>
      <c r="C71" s="713"/>
      <c r="D71" s="713"/>
      <c r="E71" s="688"/>
      <c r="F71" s="688"/>
      <c r="G71" s="688"/>
      <c r="H71" s="688"/>
      <c r="I71" s="306" t="s">
        <v>970</v>
      </c>
      <c r="J71" s="306">
        <v>200</v>
      </c>
      <c r="K71" s="103" t="s">
        <v>50</v>
      </c>
      <c r="L71" s="688"/>
      <c r="M71" s="713"/>
      <c r="N71" s="713"/>
      <c r="O71" s="696"/>
      <c r="P71" s="696"/>
      <c r="Q71" s="696"/>
      <c r="R71" s="696"/>
      <c r="S71" s="711"/>
    </row>
    <row r="72" spans="1:19" s="104" customFormat="1" ht="30.75" customHeight="1" x14ac:dyDescent="0.25">
      <c r="A72" s="713"/>
      <c r="B72" s="713"/>
      <c r="C72" s="713"/>
      <c r="D72" s="713"/>
      <c r="E72" s="688"/>
      <c r="F72" s="688"/>
      <c r="G72" s="688"/>
      <c r="H72" s="306" t="s">
        <v>1071</v>
      </c>
      <c r="I72" s="306" t="s">
        <v>1072</v>
      </c>
      <c r="J72" s="306">
        <v>2</v>
      </c>
      <c r="K72" s="103" t="s">
        <v>74</v>
      </c>
      <c r="L72" s="688"/>
      <c r="M72" s="713"/>
      <c r="N72" s="713"/>
      <c r="O72" s="696"/>
      <c r="P72" s="696"/>
      <c r="Q72" s="696"/>
      <c r="R72" s="696"/>
      <c r="S72" s="711"/>
    </row>
    <row r="73" spans="1:19" s="104" customFormat="1" ht="33" customHeight="1" x14ac:dyDescent="0.25">
      <c r="A73" s="713"/>
      <c r="B73" s="713"/>
      <c r="C73" s="713"/>
      <c r="D73" s="713"/>
      <c r="E73" s="688"/>
      <c r="F73" s="688"/>
      <c r="G73" s="688"/>
      <c r="H73" s="707" t="s">
        <v>385</v>
      </c>
      <c r="I73" s="306" t="s">
        <v>1020</v>
      </c>
      <c r="J73" s="306">
        <v>4</v>
      </c>
      <c r="K73" s="103" t="s">
        <v>74</v>
      </c>
      <c r="L73" s="688"/>
      <c r="M73" s="713"/>
      <c r="N73" s="713"/>
      <c r="O73" s="696"/>
      <c r="P73" s="696"/>
      <c r="Q73" s="696"/>
      <c r="R73" s="696"/>
      <c r="S73" s="711"/>
    </row>
    <row r="74" spans="1:19" s="104" customFormat="1" ht="33" customHeight="1" x14ac:dyDescent="0.25">
      <c r="A74" s="713"/>
      <c r="B74" s="713"/>
      <c r="C74" s="713"/>
      <c r="D74" s="713"/>
      <c r="E74" s="688"/>
      <c r="F74" s="688"/>
      <c r="G74" s="688"/>
      <c r="H74" s="708"/>
      <c r="I74" s="306" t="s">
        <v>1073</v>
      </c>
      <c r="J74" s="306">
        <v>1000</v>
      </c>
      <c r="K74" s="103" t="s">
        <v>74</v>
      </c>
      <c r="L74" s="688"/>
      <c r="M74" s="713"/>
      <c r="N74" s="713"/>
      <c r="O74" s="696"/>
      <c r="P74" s="696"/>
      <c r="Q74" s="696"/>
      <c r="R74" s="696"/>
      <c r="S74" s="711"/>
    </row>
    <row r="75" spans="1:19" s="104" customFormat="1" ht="33" customHeight="1" x14ac:dyDescent="0.25">
      <c r="A75" s="713"/>
      <c r="B75" s="713"/>
      <c r="C75" s="713"/>
      <c r="D75" s="713"/>
      <c r="E75" s="688"/>
      <c r="F75" s="688"/>
      <c r="G75" s="688"/>
      <c r="H75" s="306" t="s">
        <v>1074</v>
      </c>
      <c r="I75" s="306" t="s">
        <v>1075</v>
      </c>
      <c r="J75" s="306">
        <v>1</v>
      </c>
      <c r="K75" s="103" t="s">
        <v>74</v>
      </c>
      <c r="L75" s="688"/>
      <c r="M75" s="713"/>
      <c r="N75" s="713"/>
      <c r="O75" s="696"/>
      <c r="P75" s="696"/>
      <c r="Q75" s="696"/>
      <c r="R75" s="696"/>
      <c r="S75" s="711"/>
    </row>
    <row r="76" spans="1:19" s="104" customFormat="1" ht="33" customHeight="1" x14ac:dyDescent="0.25">
      <c r="A76" s="713"/>
      <c r="B76" s="713"/>
      <c r="C76" s="713"/>
      <c r="D76" s="713"/>
      <c r="E76" s="688"/>
      <c r="F76" s="688"/>
      <c r="G76" s="688"/>
      <c r="H76" s="713" t="s">
        <v>596</v>
      </c>
      <c r="I76" s="306" t="s">
        <v>1076</v>
      </c>
      <c r="J76" s="306">
        <v>1</v>
      </c>
      <c r="K76" s="103" t="s">
        <v>74</v>
      </c>
      <c r="L76" s="688"/>
      <c r="M76" s="713"/>
      <c r="N76" s="713"/>
      <c r="O76" s="696"/>
      <c r="P76" s="696"/>
      <c r="Q76" s="696"/>
      <c r="R76" s="696"/>
      <c r="S76" s="711"/>
    </row>
    <row r="77" spans="1:19" s="104" customFormat="1" ht="33" customHeight="1" x14ac:dyDescent="0.25">
      <c r="A77" s="713"/>
      <c r="B77" s="713"/>
      <c r="C77" s="713"/>
      <c r="D77" s="713"/>
      <c r="E77" s="688"/>
      <c r="F77" s="688"/>
      <c r="G77" s="688"/>
      <c r="H77" s="713"/>
      <c r="I77" s="306" t="s">
        <v>1077</v>
      </c>
      <c r="J77" s="306">
        <v>1</v>
      </c>
      <c r="K77" s="103" t="s">
        <v>74</v>
      </c>
      <c r="L77" s="688"/>
      <c r="M77" s="713"/>
      <c r="N77" s="713"/>
      <c r="O77" s="696"/>
      <c r="P77" s="696"/>
      <c r="Q77" s="696"/>
      <c r="R77" s="696"/>
      <c r="S77" s="711"/>
    </row>
    <row r="78" spans="1:19" s="104" customFormat="1" ht="30.75" customHeight="1" x14ac:dyDescent="0.25">
      <c r="A78" s="713"/>
      <c r="B78" s="713"/>
      <c r="C78" s="713"/>
      <c r="D78" s="713"/>
      <c r="E78" s="688"/>
      <c r="F78" s="688"/>
      <c r="G78" s="688"/>
      <c r="H78" s="713"/>
      <c r="I78" s="306" t="s">
        <v>141</v>
      </c>
      <c r="J78" s="306">
        <v>1000</v>
      </c>
      <c r="K78" s="103" t="s">
        <v>599</v>
      </c>
      <c r="L78" s="688"/>
      <c r="M78" s="713"/>
      <c r="N78" s="713"/>
      <c r="O78" s="696"/>
      <c r="P78" s="696"/>
      <c r="Q78" s="696"/>
      <c r="R78" s="696"/>
      <c r="S78" s="708"/>
    </row>
    <row r="79" spans="1:19" s="104" customFormat="1" ht="40.5" customHeight="1" x14ac:dyDescent="0.25">
      <c r="A79" s="707">
        <v>18</v>
      </c>
      <c r="B79" s="707">
        <v>1</v>
      </c>
      <c r="C79" s="707">
        <v>4</v>
      </c>
      <c r="D79" s="707">
        <v>2</v>
      </c>
      <c r="E79" s="665" t="s">
        <v>1078</v>
      </c>
      <c r="F79" s="665" t="s">
        <v>1079</v>
      </c>
      <c r="G79" s="665" t="s">
        <v>1080</v>
      </c>
      <c r="H79" s="665" t="s">
        <v>1081</v>
      </c>
      <c r="I79" s="306" t="s">
        <v>206</v>
      </c>
      <c r="J79" s="306">
        <v>6</v>
      </c>
      <c r="K79" s="103" t="s">
        <v>74</v>
      </c>
      <c r="L79" s="665" t="s">
        <v>1082</v>
      </c>
      <c r="M79" s="707" t="s">
        <v>44</v>
      </c>
      <c r="N79" s="707" t="s">
        <v>44</v>
      </c>
      <c r="O79" s="705">
        <v>485000</v>
      </c>
      <c r="P79" s="705">
        <v>430000</v>
      </c>
      <c r="Q79" s="705">
        <v>485000</v>
      </c>
      <c r="R79" s="705">
        <v>430000</v>
      </c>
      <c r="S79" s="665" t="s">
        <v>1083</v>
      </c>
    </row>
    <row r="80" spans="1:19" s="104" customFormat="1" ht="38.25" customHeight="1" x14ac:dyDescent="0.25">
      <c r="A80" s="711"/>
      <c r="B80" s="711"/>
      <c r="C80" s="711"/>
      <c r="D80" s="711"/>
      <c r="E80" s="676"/>
      <c r="F80" s="676"/>
      <c r="G80" s="676"/>
      <c r="H80" s="680"/>
      <c r="I80" s="306" t="s">
        <v>970</v>
      </c>
      <c r="J80" s="306">
        <v>180</v>
      </c>
      <c r="K80" s="103" t="s">
        <v>50</v>
      </c>
      <c r="L80" s="676"/>
      <c r="M80" s="711"/>
      <c r="N80" s="711"/>
      <c r="O80" s="712"/>
      <c r="P80" s="712"/>
      <c r="Q80" s="712"/>
      <c r="R80" s="712"/>
      <c r="S80" s="711"/>
    </row>
    <row r="81" spans="1:19" s="104" customFormat="1" ht="36.75" customHeight="1" x14ac:dyDescent="0.25">
      <c r="A81" s="711"/>
      <c r="B81" s="711"/>
      <c r="C81" s="711"/>
      <c r="D81" s="711"/>
      <c r="E81" s="676"/>
      <c r="F81" s="676"/>
      <c r="G81" s="676"/>
      <c r="H81" s="665" t="s">
        <v>1084</v>
      </c>
      <c r="I81" s="306" t="s">
        <v>78</v>
      </c>
      <c r="J81" s="306">
        <v>4</v>
      </c>
      <c r="K81" s="103" t="s">
        <v>74</v>
      </c>
      <c r="L81" s="676"/>
      <c r="M81" s="711"/>
      <c r="N81" s="711"/>
      <c r="O81" s="712"/>
      <c r="P81" s="712"/>
      <c r="Q81" s="712"/>
      <c r="R81" s="712"/>
      <c r="S81" s="711"/>
    </row>
    <row r="82" spans="1:19" s="104" customFormat="1" ht="41.25" customHeight="1" x14ac:dyDescent="0.25">
      <c r="A82" s="711"/>
      <c r="B82" s="711"/>
      <c r="C82" s="711"/>
      <c r="D82" s="711"/>
      <c r="E82" s="676"/>
      <c r="F82" s="676"/>
      <c r="G82" s="676"/>
      <c r="H82" s="680"/>
      <c r="I82" s="306" t="s">
        <v>970</v>
      </c>
      <c r="J82" s="306">
        <v>100</v>
      </c>
      <c r="K82" s="103" t="s">
        <v>50</v>
      </c>
      <c r="L82" s="676"/>
      <c r="M82" s="711"/>
      <c r="N82" s="711"/>
      <c r="O82" s="712"/>
      <c r="P82" s="712"/>
      <c r="Q82" s="712"/>
      <c r="R82" s="712"/>
      <c r="S82" s="711"/>
    </row>
    <row r="83" spans="1:19" s="15" customFormat="1" ht="39" customHeight="1" x14ac:dyDescent="0.25">
      <c r="A83" s="711"/>
      <c r="B83" s="711"/>
      <c r="C83" s="711"/>
      <c r="D83" s="711"/>
      <c r="E83" s="676"/>
      <c r="F83" s="676"/>
      <c r="G83" s="676"/>
      <c r="H83" s="665" t="s">
        <v>159</v>
      </c>
      <c r="I83" s="306" t="s">
        <v>1031</v>
      </c>
      <c r="J83" s="306">
        <v>6</v>
      </c>
      <c r="K83" s="103" t="s">
        <v>74</v>
      </c>
      <c r="L83" s="676"/>
      <c r="M83" s="711"/>
      <c r="N83" s="711"/>
      <c r="O83" s="712"/>
      <c r="P83" s="712"/>
      <c r="Q83" s="712"/>
      <c r="R83" s="712"/>
      <c r="S83" s="711"/>
    </row>
    <row r="84" spans="1:19" s="104" customFormat="1" ht="41.25" customHeight="1" x14ac:dyDescent="0.25">
      <c r="A84" s="711"/>
      <c r="B84" s="711"/>
      <c r="C84" s="711"/>
      <c r="D84" s="711"/>
      <c r="E84" s="676"/>
      <c r="F84" s="676"/>
      <c r="G84" s="676"/>
      <c r="H84" s="680"/>
      <c r="I84" s="306" t="s">
        <v>970</v>
      </c>
      <c r="J84" s="306">
        <v>180</v>
      </c>
      <c r="K84" s="103" t="s">
        <v>50</v>
      </c>
      <c r="L84" s="676"/>
      <c r="M84" s="711"/>
      <c r="N84" s="711"/>
      <c r="O84" s="712"/>
      <c r="P84" s="712"/>
      <c r="Q84" s="712"/>
      <c r="R84" s="712"/>
      <c r="S84" s="711"/>
    </row>
    <row r="85" spans="1:19" s="104" customFormat="1" ht="36" customHeight="1" x14ac:dyDescent="0.25">
      <c r="A85" s="711"/>
      <c r="B85" s="711"/>
      <c r="C85" s="711"/>
      <c r="D85" s="711"/>
      <c r="E85" s="676"/>
      <c r="F85" s="676"/>
      <c r="G85" s="676"/>
      <c r="H85" s="665" t="s">
        <v>1010</v>
      </c>
      <c r="I85" s="306" t="s">
        <v>53</v>
      </c>
      <c r="J85" s="306">
        <v>2</v>
      </c>
      <c r="K85" s="103" t="s">
        <v>74</v>
      </c>
      <c r="L85" s="676"/>
      <c r="M85" s="711"/>
      <c r="N85" s="711"/>
      <c r="O85" s="712"/>
      <c r="P85" s="712"/>
      <c r="Q85" s="712"/>
      <c r="R85" s="712"/>
      <c r="S85" s="711"/>
    </row>
    <row r="86" spans="1:19" s="104" customFormat="1" ht="37.5" customHeight="1" x14ac:dyDescent="0.25">
      <c r="A86" s="711"/>
      <c r="B86" s="711"/>
      <c r="C86" s="711"/>
      <c r="D86" s="711"/>
      <c r="E86" s="676"/>
      <c r="F86" s="676"/>
      <c r="G86" s="676"/>
      <c r="H86" s="680"/>
      <c r="I86" s="306" t="s">
        <v>970</v>
      </c>
      <c r="J86" s="306">
        <v>200</v>
      </c>
      <c r="K86" s="103" t="s">
        <v>50</v>
      </c>
      <c r="L86" s="676"/>
      <c r="M86" s="711"/>
      <c r="N86" s="711"/>
      <c r="O86" s="712"/>
      <c r="P86" s="712"/>
      <c r="Q86" s="712"/>
      <c r="R86" s="712"/>
      <c r="S86" s="711"/>
    </row>
    <row r="87" spans="1:19" s="104" customFormat="1" ht="46.5" customHeight="1" x14ac:dyDescent="0.25">
      <c r="A87" s="711"/>
      <c r="B87" s="711"/>
      <c r="C87" s="711"/>
      <c r="D87" s="711"/>
      <c r="E87" s="676"/>
      <c r="F87" s="676"/>
      <c r="G87" s="676"/>
      <c r="H87" s="665" t="s">
        <v>1085</v>
      </c>
      <c r="I87" s="306" t="s">
        <v>1020</v>
      </c>
      <c r="J87" s="306">
        <v>6</v>
      </c>
      <c r="K87" s="103" t="s">
        <v>74</v>
      </c>
      <c r="L87" s="676"/>
      <c r="M87" s="711"/>
      <c r="N87" s="711"/>
      <c r="O87" s="712"/>
      <c r="P87" s="712"/>
      <c r="Q87" s="712"/>
      <c r="R87" s="712"/>
      <c r="S87" s="711"/>
    </row>
    <row r="88" spans="1:19" s="104" customFormat="1" ht="51" customHeight="1" x14ac:dyDescent="0.25">
      <c r="A88" s="711"/>
      <c r="B88" s="711"/>
      <c r="C88" s="711"/>
      <c r="D88" s="711"/>
      <c r="E88" s="676"/>
      <c r="F88" s="676"/>
      <c r="G88" s="676"/>
      <c r="H88" s="680"/>
      <c r="I88" s="306" t="s">
        <v>1073</v>
      </c>
      <c r="J88" s="306">
        <v>1200</v>
      </c>
      <c r="K88" s="103" t="s">
        <v>74</v>
      </c>
      <c r="L88" s="676"/>
      <c r="M88" s="711"/>
      <c r="N88" s="711"/>
      <c r="O88" s="712"/>
      <c r="P88" s="712"/>
      <c r="Q88" s="712"/>
      <c r="R88" s="712"/>
      <c r="S88" s="711"/>
    </row>
    <row r="89" spans="1:19" s="104" customFormat="1" ht="43.5" customHeight="1" x14ac:dyDescent="0.25">
      <c r="A89" s="711"/>
      <c r="B89" s="711"/>
      <c r="C89" s="711"/>
      <c r="D89" s="711"/>
      <c r="E89" s="676"/>
      <c r="F89" s="676"/>
      <c r="G89" s="676"/>
      <c r="H89" s="707" t="s">
        <v>343</v>
      </c>
      <c r="I89" s="306" t="s">
        <v>1054</v>
      </c>
      <c r="J89" s="306">
        <v>2</v>
      </c>
      <c r="K89" s="103" t="s">
        <v>74</v>
      </c>
      <c r="L89" s="676"/>
      <c r="M89" s="711"/>
      <c r="N89" s="711"/>
      <c r="O89" s="712"/>
      <c r="P89" s="712"/>
      <c r="Q89" s="712"/>
      <c r="R89" s="712"/>
      <c r="S89" s="711"/>
    </row>
    <row r="90" spans="1:19" s="104" customFormat="1" ht="40.5" customHeight="1" x14ac:dyDescent="0.25">
      <c r="A90" s="711"/>
      <c r="B90" s="711"/>
      <c r="C90" s="711"/>
      <c r="D90" s="711"/>
      <c r="E90" s="676"/>
      <c r="F90" s="676"/>
      <c r="G90" s="676"/>
      <c r="H90" s="711"/>
      <c r="I90" s="306" t="s">
        <v>1086</v>
      </c>
      <c r="J90" s="306">
        <v>2</v>
      </c>
      <c r="K90" s="103" t="s">
        <v>74</v>
      </c>
      <c r="L90" s="676"/>
      <c r="M90" s="711"/>
      <c r="N90" s="711"/>
      <c r="O90" s="712"/>
      <c r="P90" s="712"/>
      <c r="Q90" s="712"/>
      <c r="R90" s="712"/>
      <c r="S90" s="711"/>
    </row>
    <row r="91" spans="1:19" s="104" customFormat="1" ht="36" customHeight="1" x14ac:dyDescent="0.25">
      <c r="A91" s="711"/>
      <c r="B91" s="711"/>
      <c r="C91" s="711"/>
      <c r="D91" s="711"/>
      <c r="E91" s="676"/>
      <c r="F91" s="676"/>
      <c r="G91" s="676"/>
      <c r="H91" s="708"/>
      <c r="I91" s="306" t="s">
        <v>1087</v>
      </c>
      <c r="J91" s="306">
        <v>1200</v>
      </c>
      <c r="K91" s="103" t="s">
        <v>599</v>
      </c>
      <c r="L91" s="676"/>
      <c r="M91" s="711"/>
      <c r="N91" s="711"/>
      <c r="O91" s="712"/>
      <c r="P91" s="712"/>
      <c r="Q91" s="712"/>
      <c r="R91" s="712"/>
      <c r="S91" s="711"/>
    </row>
    <row r="92" spans="1:19" s="15" customFormat="1" ht="48.75" customHeight="1" x14ac:dyDescent="0.25">
      <c r="A92" s="711"/>
      <c r="B92" s="711"/>
      <c r="C92" s="711"/>
      <c r="D92" s="711"/>
      <c r="E92" s="676"/>
      <c r="F92" s="676"/>
      <c r="G92" s="676"/>
      <c r="H92" s="307" t="s">
        <v>1088</v>
      </c>
      <c r="I92" s="307" t="s">
        <v>1089</v>
      </c>
      <c r="J92" s="307">
        <v>4</v>
      </c>
      <c r="K92" s="326" t="s">
        <v>181</v>
      </c>
      <c r="L92" s="676"/>
      <c r="M92" s="711"/>
      <c r="N92" s="711"/>
      <c r="O92" s="712"/>
      <c r="P92" s="712"/>
      <c r="Q92" s="712"/>
      <c r="R92" s="712"/>
      <c r="S92" s="711"/>
    </row>
    <row r="93" spans="1:19" s="104" customFormat="1" ht="48" customHeight="1" x14ac:dyDescent="0.25">
      <c r="A93" s="711"/>
      <c r="B93" s="711"/>
      <c r="C93" s="711"/>
      <c r="D93" s="711"/>
      <c r="E93" s="676"/>
      <c r="F93" s="676"/>
      <c r="G93" s="676"/>
      <c r="H93" s="665" t="s">
        <v>1090</v>
      </c>
      <c r="I93" s="306" t="s">
        <v>78</v>
      </c>
      <c r="J93" s="306">
        <v>3</v>
      </c>
      <c r="K93" s="103" t="s">
        <v>74</v>
      </c>
      <c r="L93" s="676"/>
      <c r="M93" s="711"/>
      <c r="N93" s="711"/>
      <c r="O93" s="712"/>
      <c r="P93" s="712"/>
      <c r="Q93" s="712"/>
      <c r="R93" s="712"/>
      <c r="S93" s="711"/>
    </row>
    <row r="94" spans="1:19" s="104" customFormat="1" ht="57.75" customHeight="1" x14ac:dyDescent="0.25">
      <c r="A94" s="708"/>
      <c r="B94" s="708"/>
      <c r="C94" s="708"/>
      <c r="D94" s="708"/>
      <c r="E94" s="680"/>
      <c r="F94" s="680"/>
      <c r="G94" s="680"/>
      <c r="H94" s="680"/>
      <c r="I94" s="306" t="s">
        <v>970</v>
      </c>
      <c r="J94" s="306">
        <v>80</v>
      </c>
      <c r="K94" s="103" t="s">
        <v>50</v>
      </c>
      <c r="L94" s="680"/>
      <c r="M94" s="708"/>
      <c r="N94" s="708"/>
      <c r="O94" s="706"/>
      <c r="P94" s="706"/>
      <c r="Q94" s="706"/>
      <c r="R94" s="706"/>
      <c r="S94" s="708"/>
    </row>
    <row r="95" spans="1:19" s="104" customFormat="1" ht="36.75" customHeight="1" x14ac:dyDescent="0.25">
      <c r="A95" s="707">
        <v>19</v>
      </c>
      <c r="B95" s="707">
        <v>1</v>
      </c>
      <c r="C95" s="707">
        <v>4</v>
      </c>
      <c r="D95" s="707">
        <v>2</v>
      </c>
      <c r="E95" s="665" t="s">
        <v>1091</v>
      </c>
      <c r="F95" s="665" t="s">
        <v>1092</v>
      </c>
      <c r="G95" s="665" t="s">
        <v>1093</v>
      </c>
      <c r="H95" s="707" t="s">
        <v>596</v>
      </c>
      <c r="I95" s="306" t="s">
        <v>1076</v>
      </c>
      <c r="J95" s="306">
        <v>1</v>
      </c>
      <c r="K95" s="103" t="s">
        <v>74</v>
      </c>
      <c r="L95" s="665" t="s">
        <v>1094</v>
      </c>
      <c r="M95" s="707" t="s">
        <v>72</v>
      </c>
      <c r="N95" s="707" t="s">
        <v>72</v>
      </c>
      <c r="O95" s="705">
        <v>110000</v>
      </c>
      <c r="P95" s="705">
        <v>100000</v>
      </c>
      <c r="Q95" s="705">
        <v>110000</v>
      </c>
      <c r="R95" s="705">
        <v>100000</v>
      </c>
      <c r="S95" s="665" t="s">
        <v>1083</v>
      </c>
    </row>
    <row r="96" spans="1:19" s="104" customFormat="1" ht="34.5" customHeight="1" x14ac:dyDescent="0.25">
      <c r="A96" s="711"/>
      <c r="B96" s="711"/>
      <c r="C96" s="711"/>
      <c r="D96" s="711"/>
      <c r="E96" s="676"/>
      <c r="F96" s="676"/>
      <c r="G96" s="676"/>
      <c r="H96" s="708"/>
      <c r="I96" s="306" t="s">
        <v>141</v>
      </c>
      <c r="J96" s="306">
        <v>350</v>
      </c>
      <c r="K96" s="103" t="s">
        <v>599</v>
      </c>
      <c r="L96" s="676"/>
      <c r="M96" s="711"/>
      <c r="N96" s="711"/>
      <c r="O96" s="712"/>
      <c r="P96" s="712"/>
      <c r="Q96" s="712"/>
      <c r="R96" s="712"/>
      <c r="S96" s="676"/>
    </row>
    <row r="97" spans="1:19" s="104" customFormat="1" ht="40.5" customHeight="1" x14ac:dyDescent="0.25">
      <c r="A97" s="711"/>
      <c r="B97" s="711"/>
      <c r="C97" s="711"/>
      <c r="D97" s="711"/>
      <c r="E97" s="676"/>
      <c r="F97" s="676"/>
      <c r="G97" s="676"/>
      <c r="H97" s="665" t="s">
        <v>1095</v>
      </c>
      <c r="I97" s="306" t="s">
        <v>53</v>
      </c>
      <c r="J97" s="306">
        <v>2</v>
      </c>
      <c r="K97" s="103" t="s">
        <v>74</v>
      </c>
      <c r="L97" s="676"/>
      <c r="M97" s="711"/>
      <c r="N97" s="711"/>
      <c r="O97" s="712"/>
      <c r="P97" s="712"/>
      <c r="Q97" s="712"/>
      <c r="R97" s="712"/>
      <c r="S97" s="676"/>
    </row>
    <row r="98" spans="1:19" s="104" customFormat="1" ht="35.450000000000003" customHeight="1" x14ac:dyDescent="0.25">
      <c r="A98" s="711"/>
      <c r="B98" s="711"/>
      <c r="C98" s="711"/>
      <c r="D98" s="711"/>
      <c r="E98" s="676"/>
      <c r="F98" s="676"/>
      <c r="G98" s="676"/>
      <c r="H98" s="680"/>
      <c r="I98" s="306" t="s">
        <v>970</v>
      </c>
      <c r="J98" s="306">
        <v>100</v>
      </c>
      <c r="K98" s="103" t="s">
        <v>50</v>
      </c>
      <c r="L98" s="676"/>
      <c r="M98" s="711"/>
      <c r="N98" s="711"/>
      <c r="O98" s="712"/>
      <c r="P98" s="712"/>
      <c r="Q98" s="712"/>
      <c r="R98" s="712"/>
      <c r="S98" s="676"/>
    </row>
    <row r="99" spans="1:19" s="104" customFormat="1" ht="31.9" customHeight="1" x14ac:dyDescent="0.25">
      <c r="A99" s="711"/>
      <c r="B99" s="711"/>
      <c r="C99" s="711"/>
      <c r="D99" s="711"/>
      <c r="E99" s="676"/>
      <c r="F99" s="676"/>
      <c r="G99" s="676"/>
      <c r="H99" s="707" t="s">
        <v>156</v>
      </c>
      <c r="I99" s="306" t="s">
        <v>211</v>
      </c>
      <c r="J99" s="306">
        <v>2</v>
      </c>
      <c r="K99" s="103" t="s">
        <v>74</v>
      </c>
      <c r="L99" s="676"/>
      <c r="M99" s="711"/>
      <c r="N99" s="711"/>
      <c r="O99" s="712"/>
      <c r="P99" s="712"/>
      <c r="Q99" s="712"/>
      <c r="R99" s="712"/>
      <c r="S99" s="676"/>
    </row>
    <row r="100" spans="1:19" s="104" customFormat="1" ht="33.6" customHeight="1" x14ac:dyDescent="0.25">
      <c r="A100" s="708"/>
      <c r="B100" s="708"/>
      <c r="C100" s="708"/>
      <c r="D100" s="708"/>
      <c r="E100" s="680"/>
      <c r="F100" s="680"/>
      <c r="G100" s="680"/>
      <c r="H100" s="708"/>
      <c r="I100" s="306" t="s">
        <v>970</v>
      </c>
      <c r="J100" s="306">
        <v>70</v>
      </c>
      <c r="K100" s="103" t="s">
        <v>50</v>
      </c>
      <c r="L100" s="680"/>
      <c r="M100" s="708"/>
      <c r="N100" s="708"/>
      <c r="O100" s="706"/>
      <c r="P100" s="706"/>
      <c r="Q100" s="706"/>
      <c r="R100" s="706"/>
      <c r="S100" s="680"/>
    </row>
    <row r="101" spans="1:19" s="104" customFormat="1" ht="25.9" customHeight="1" x14ac:dyDescent="0.25">
      <c r="A101" s="707">
        <v>20</v>
      </c>
      <c r="B101" s="707">
        <v>1</v>
      </c>
      <c r="C101" s="707">
        <v>4</v>
      </c>
      <c r="D101" s="707">
        <v>2</v>
      </c>
      <c r="E101" s="665" t="s">
        <v>1096</v>
      </c>
      <c r="F101" s="665" t="s">
        <v>1097</v>
      </c>
      <c r="G101" s="665" t="s">
        <v>1098</v>
      </c>
      <c r="H101" s="707" t="s">
        <v>77</v>
      </c>
      <c r="I101" s="306" t="s">
        <v>78</v>
      </c>
      <c r="J101" s="306">
        <v>4</v>
      </c>
      <c r="K101" s="103" t="s">
        <v>74</v>
      </c>
      <c r="L101" s="665" t="s">
        <v>1099</v>
      </c>
      <c r="M101" s="707" t="s">
        <v>44</v>
      </c>
      <c r="N101" s="707" t="s">
        <v>44</v>
      </c>
      <c r="O101" s="705">
        <v>130000</v>
      </c>
      <c r="P101" s="705">
        <v>130000</v>
      </c>
      <c r="Q101" s="705">
        <v>130000</v>
      </c>
      <c r="R101" s="705">
        <v>130000</v>
      </c>
      <c r="S101" s="665" t="s">
        <v>1004</v>
      </c>
    </row>
    <row r="102" spans="1:19" s="104" customFormat="1" ht="39" customHeight="1" x14ac:dyDescent="0.25">
      <c r="A102" s="711"/>
      <c r="B102" s="711"/>
      <c r="C102" s="711"/>
      <c r="D102" s="711"/>
      <c r="E102" s="676"/>
      <c r="F102" s="676"/>
      <c r="G102" s="676"/>
      <c r="H102" s="708"/>
      <c r="I102" s="306" t="s">
        <v>970</v>
      </c>
      <c r="J102" s="306">
        <v>160</v>
      </c>
      <c r="K102" s="103" t="s">
        <v>50</v>
      </c>
      <c r="L102" s="676"/>
      <c r="M102" s="711"/>
      <c r="N102" s="711"/>
      <c r="O102" s="712"/>
      <c r="P102" s="712"/>
      <c r="Q102" s="712"/>
      <c r="R102" s="712"/>
      <c r="S102" s="676"/>
    </row>
    <row r="103" spans="1:19" s="104" customFormat="1" ht="30.75" customHeight="1" x14ac:dyDescent="0.25">
      <c r="A103" s="711"/>
      <c r="B103" s="711"/>
      <c r="C103" s="711"/>
      <c r="D103" s="711"/>
      <c r="E103" s="676"/>
      <c r="F103" s="676"/>
      <c r="G103" s="676"/>
      <c r="H103" s="707" t="s">
        <v>159</v>
      </c>
      <c r="I103" s="306" t="s">
        <v>1031</v>
      </c>
      <c r="J103" s="306">
        <v>2</v>
      </c>
      <c r="K103" s="103" t="s">
        <v>74</v>
      </c>
      <c r="L103" s="676"/>
      <c r="M103" s="711"/>
      <c r="N103" s="711"/>
      <c r="O103" s="712"/>
      <c r="P103" s="712"/>
      <c r="Q103" s="712"/>
      <c r="R103" s="712"/>
      <c r="S103" s="676"/>
    </row>
    <row r="104" spans="1:19" s="104" customFormat="1" ht="33" customHeight="1" x14ac:dyDescent="0.25">
      <c r="A104" s="711"/>
      <c r="B104" s="711"/>
      <c r="C104" s="711"/>
      <c r="D104" s="711"/>
      <c r="E104" s="676"/>
      <c r="F104" s="676"/>
      <c r="G104" s="676"/>
      <c r="H104" s="708"/>
      <c r="I104" s="306" t="s">
        <v>970</v>
      </c>
      <c r="J104" s="306">
        <v>40</v>
      </c>
      <c r="K104" s="103" t="s">
        <v>50</v>
      </c>
      <c r="L104" s="676"/>
      <c r="M104" s="711"/>
      <c r="N104" s="711"/>
      <c r="O104" s="712"/>
      <c r="P104" s="712"/>
      <c r="Q104" s="712"/>
      <c r="R104" s="712"/>
      <c r="S104" s="676"/>
    </row>
    <row r="105" spans="1:19" s="15" customFormat="1" ht="40.5" customHeight="1" x14ac:dyDescent="0.25">
      <c r="A105" s="711"/>
      <c r="B105" s="711"/>
      <c r="C105" s="711"/>
      <c r="D105" s="711"/>
      <c r="E105" s="676"/>
      <c r="F105" s="676"/>
      <c r="G105" s="676"/>
      <c r="H105" s="707" t="s">
        <v>1100</v>
      </c>
      <c r="I105" s="306" t="s">
        <v>1101</v>
      </c>
      <c r="J105" s="306">
        <v>2</v>
      </c>
      <c r="K105" s="103" t="s">
        <v>74</v>
      </c>
      <c r="L105" s="676"/>
      <c r="M105" s="711"/>
      <c r="N105" s="711"/>
      <c r="O105" s="712"/>
      <c r="P105" s="712"/>
      <c r="Q105" s="712"/>
      <c r="R105" s="712"/>
      <c r="S105" s="676"/>
    </row>
    <row r="106" spans="1:19" s="104" customFormat="1" ht="36.75" customHeight="1" x14ac:dyDescent="0.25">
      <c r="A106" s="708"/>
      <c r="B106" s="708"/>
      <c r="C106" s="708"/>
      <c r="D106" s="708"/>
      <c r="E106" s="680"/>
      <c r="F106" s="680"/>
      <c r="G106" s="680"/>
      <c r="H106" s="708"/>
      <c r="I106" s="306" t="s">
        <v>141</v>
      </c>
      <c r="J106" s="306">
        <v>1000</v>
      </c>
      <c r="K106" s="103" t="s">
        <v>599</v>
      </c>
      <c r="L106" s="680"/>
      <c r="M106" s="708"/>
      <c r="N106" s="708"/>
      <c r="O106" s="706"/>
      <c r="P106" s="706"/>
      <c r="Q106" s="706"/>
      <c r="R106" s="706"/>
      <c r="S106" s="680"/>
    </row>
    <row r="107" spans="1:19" s="104" customFormat="1" ht="45" customHeight="1" x14ac:dyDescent="0.25">
      <c r="A107" s="707">
        <v>21</v>
      </c>
      <c r="B107" s="707">
        <v>1</v>
      </c>
      <c r="C107" s="707">
        <v>4</v>
      </c>
      <c r="D107" s="707">
        <v>2</v>
      </c>
      <c r="E107" s="665" t="s">
        <v>1102</v>
      </c>
      <c r="F107" s="665" t="s">
        <v>1103</v>
      </c>
      <c r="G107" s="665" t="s">
        <v>1104</v>
      </c>
      <c r="H107" s="665" t="s">
        <v>936</v>
      </c>
      <c r="I107" s="306" t="s">
        <v>1105</v>
      </c>
      <c r="J107" s="103">
        <v>2</v>
      </c>
      <c r="K107" s="103" t="s">
        <v>74</v>
      </c>
      <c r="L107" s="665" t="s">
        <v>1106</v>
      </c>
      <c r="M107" s="707" t="s">
        <v>44</v>
      </c>
      <c r="N107" s="707" t="s">
        <v>44</v>
      </c>
      <c r="O107" s="705">
        <v>250000</v>
      </c>
      <c r="P107" s="705">
        <v>250000</v>
      </c>
      <c r="Q107" s="705">
        <v>250000</v>
      </c>
      <c r="R107" s="705">
        <v>250000</v>
      </c>
      <c r="S107" s="665" t="s">
        <v>1026</v>
      </c>
    </row>
    <row r="108" spans="1:19" s="104" customFormat="1" ht="45" customHeight="1" x14ac:dyDescent="0.25">
      <c r="A108" s="711"/>
      <c r="B108" s="711"/>
      <c r="C108" s="711"/>
      <c r="D108" s="711"/>
      <c r="E108" s="676"/>
      <c r="F108" s="676"/>
      <c r="G108" s="676"/>
      <c r="H108" s="680"/>
      <c r="I108" s="306" t="s">
        <v>970</v>
      </c>
      <c r="J108" s="103">
        <v>50</v>
      </c>
      <c r="K108" s="103" t="s">
        <v>50</v>
      </c>
      <c r="L108" s="676"/>
      <c r="M108" s="711"/>
      <c r="N108" s="711"/>
      <c r="O108" s="712"/>
      <c r="P108" s="712"/>
      <c r="Q108" s="712"/>
      <c r="R108" s="712"/>
      <c r="S108" s="711"/>
    </row>
    <row r="109" spans="1:19" s="104" customFormat="1" ht="45" customHeight="1" x14ac:dyDescent="0.25">
      <c r="A109" s="711"/>
      <c r="B109" s="711"/>
      <c r="C109" s="711"/>
      <c r="D109" s="711"/>
      <c r="E109" s="676"/>
      <c r="F109" s="676"/>
      <c r="G109" s="676"/>
      <c r="H109" s="665" t="s">
        <v>931</v>
      </c>
      <c r="I109" s="306" t="s">
        <v>1107</v>
      </c>
      <c r="J109" s="103">
        <v>2</v>
      </c>
      <c r="K109" s="103" t="s">
        <v>74</v>
      </c>
      <c r="L109" s="676"/>
      <c r="M109" s="711"/>
      <c r="N109" s="711"/>
      <c r="O109" s="712"/>
      <c r="P109" s="712"/>
      <c r="Q109" s="712"/>
      <c r="R109" s="712"/>
      <c r="S109" s="711"/>
    </row>
    <row r="110" spans="1:19" s="104" customFormat="1" ht="45" customHeight="1" x14ac:dyDescent="0.25">
      <c r="A110" s="708"/>
      <c r="B110" s="708"/>
      <c r="C110" s="708"/>
      <c r="D110" s="708"/>
      <c r="E110" s="680"/>
      <c r="F110" s="680"/>
      <c r="G110" s="680"/>
      <c r="H110" s="680"/>
      <c r="I110" s="306" t="s">
        <v>970</v>
      </c>
      <c r="J110" s="103">
        <v>50</v>
      </c>
      <c r="K110" s="103" t="s">
        <v>50</v>
      </c>
      <c r="L110" s="676"/>
      <c r="M110" s="708"/>
      <c r="N110" s="708"/>
      <c r="O110" s="706"/>
      <c r="P110" s="706"/>
      <c r="Q110" s="706"/>
      <c r="R110" s="706"/>
      <c r="S110" s="708"/>
    </row>
    <row r="111" spans="1:19" s="15" customFormat="1" ht="51.75" customHeight="1" x14ac:dyDescent="0.25">
      <c r="A111" s="707">
        <v>22</v>
      </c>
      <c r="B111" s="707">
        <v>1</v>
      </c>
      <c r="C111" s="707">
        <v>4</v>
      </c>
      <c r="D111" s="707">
        <v>5</v>
      </c>
      <c r="E111" s="665" t="s">
        <v>1108</v>
      </c>
      <c r="F111" s="665" t="s">
        <v>1109</v>
      </c>
      <c r="G111" s="665" t="s">
        <v>973</v>
      </c>
      <c r="H111" s="665" t="s">
        <v>52</v>
      </c>
      <c r="I111" s="306" t="s">
        <v>53</v>
      </c>
      <c r="J111" s="103">
        <v>2</v>
      </c>
      <c r="K111" s="103" t="s">
        <v>74</v>
      </c>
      <c r="L111" s="665" t="s">
        <v>974</v>
      </c>
      <c r="M111" s="707"/>
      <c r="N111" s="707" t="s">
        <v>72</v>
      </c>
      <c r="O111" s="705"/>
      <c r="P111" s="705">
        <v>240000</v>
      </c>
      <c r="Q111" s="705"/>
      <c r="R111" s="705">
        <v>240000</v>
      </c>
      <c r="S111" s="665" t="s">
        <v>969</v>
      </c>
    </row>
    <row r="112" spans="1:19" s="15" customFormat="1" ht="56.25" customHeight="1" x14ac:dyDescent="0.25">
      <c r="A112" s="711"/>
      <c r="B112" s="711"/>
      <c r="C112" s="711"/>
      <c r="D112" s="711"/>
      <c r="E112" s="676"/>
      <c r="F112" s="676"/>
      <c r="G112" s="676"/>
      <c r="H112" s="676"/>
      <c r="I112" s="306" t="s">
        <v>1110</v>
      </c>
      <c r="J112" s="103">
        <v>100</v>
      </c>
      <c r="K112" s="103" t="s">
        <v>50</v>
      </c>
      <c r="L112" s="676"/>
      <c r="M112" s="711"/>
      <c r="N112" s="711"/>
      <c r="O112" s="712"/>
      <c r="P112" s="712"/>
      <c r="Q112" s="712"/>
      <c r="R112" s="712"/>
      <c r="S112" s="711"/>
    </row>
    <row r="113" spans="1:19" s="15" customFormat="1" ht="44.25" customHeight="1" x14ac:dyDescent="0.25">
      <c r="A113" s="711"/>
      <c r="B113" s="711"/>
      <c r="C113" s="711"/>
      <c r="D113" s="711"/>
      <c r="E113" s="676"/>
      <c r="F113" s="676"/>
      <c r="G113" s="676"/>
      <c r="H113" s="680"/>
      <c r="I113" s="306" t="s">
        <v>1111</v>
      </c>
      <c r="J113" s="103">
        <v>70</v>
      </c>
      <c r="K113" s="103" t="s">
        <v>50</v>
      </c>
      <c r="L113" s="676"/>
      <c r="M113" s="711"/>
      <c r="N113" s="711"/>
      <c r="O113" s="712"/>
      <c r="P113" s="712"/>
      <c r="Q113" s="712"/>
      <c r="R113" s="712"/>
      <c r="S113" s="711"/>
    </row>
    <row r="114" spans="1:19" s="250" customFormat="1" ht="66" customHeight="1" x14ac:dyDescent="0.25">
      <c r="A114" s="707">
        <v>23</v>
      </c>
      <c r="B114" s="707">
        <v>1</v>
      </c>
      <c r="C114" s="707">
        <v>4</v>
      </c>
      <c r="D114" s="707">
        <v>2</v>
      </c>
      <c r="E114" s="665" t="s">
        <v>1112</v>
      </c>
      <c r="F114" s="665" t="s">
        <v>978</v>
      </c>
      <c r="G114" s="665" t="s">
        <v>1113</v>
      </c>
      <c r="H114" s="665" t="s">
        <v>52</v>
      </c>
      <c r="I114" s="306" t="s">
        <v>53</v>
      </c>
      <c r="J114" s="103">
        <v>1</v>
      </c>
      <c r="K114" s="103" t="s">
        <v>74</v>
      </c>
      <c r="L114" s="665" t="s">
        <v>980</v>
      </c>
      <c r="M114" s="694"/>
      <c r="N114" s="707" t="s">
        <v>71</v>
      </c>
      <c r="O114" s="705"/>
      <c r="P114" s="705">
        <v>150000</v>
      </c>
      <c r="Q114" s="705"/>
      <c r="R114" s="705">
        <v>150000</v>
      </c>
      <c r="S114" s="665" t="s">
        <v>969</v>
      </c>
    </row>
    <row r="115" spans="1:19" s="250" customFormat="1" ht="76.150000000000006" customHeight="1" x14ac:dyDescent="0.25">
      <c r="A115" s="711"/>
      <c r="B115" s="711"/>
      <c r="C115" s="711"/>
      <c r="D115" s="711"/>
      <c r="E115" s="676"/>
      <c r="F115" s="676"/>
      <c r="G115" s="676"/>
      <c r="H115" s="676"/>
      <c r="I115" s="306" t="s">
        <v>148</v>
      </c>
      <c r="J115" s="103">
        <v>100</v>
      </c>
      <c r="K115" s="103" t="s">
        <v>50</v>
      </c>
      <c r="L115" s="676"/>
      <c r="M115" s="695"/>
      <c r="N115" s="711"/>
      <c r="O115" s="712"/>
      <c r="P115" s="712"/>
      <c r="Q115" s="712"/>
      <c r="R115" s="712"/>
      <c r="S115" s="680"/>
    </row>
    <row r="116" spans="1:19" s="104" customFormat="1" ht="34.5" customHeight="1" x14ac:dyDescent="0.25">
      <c r="A116" s="707">
        <v>24</v>
      </c>
      <c r="B116" s="707">
        <v>1</v>
      </c>
      <c r="C116" s="707">
        <v>4</v>
      </c>
      <c r="D116" s="707">
        <v>2</v>
      </c>
      <c r="E116" s="665" t="s">
        <v>1114</v>
      </c>
      <c r="F116" s="665" t="s">
        <v>1008</v>
      </c>
      <c r="G116" s="665" t="s">
        <v>1009</v>
      </c>
      <c r="H116" s="665" t="s">
        <v>1010</v>
      </c>
      <c r="I116" s="306" t="s">
        <v>53</v>
      </c>
      <c r="J116" s="306">
        <v>1</v>
      </c>
      <c r="K116" s="103" t="s">
        <v>74</v>
      </c>
      <c r="L116" s="665" t="s">
        <v>1011</v>
      </c>
      <c r="M116" s="707"/>
      <c r="N116" s="707" t="s">
        <v>44</v>
      </c>
      <c r="O116" s="705"/>
      <c r="P116" s="705">
        <v>300000</v>
      </c>
      <c r="Q116" s="705"/>
      <c r="R116" s="705">
        <v>300000</v>
      </c>
      <c r="S116" s="665" t="s">
        <v>1004</v>
      </c>
    </row>
    <row r="117" spans="1:19" s="15" customFormat="1" ht="33.75" customHeight="1" x14ac:dyDescent="0.25">
      <c r="A117" s="711"/>
      <c r="B117" s="711"/>
      <c r="C117" s="711"/>
      <c r="D117" s="711"/>
      <c r="E117" s="676"/>
      <c r="F117" s="676"/>
      <c r="G117" s="676"/>
      <c r="H117" s="680"/>
      <c r="I117" s="306" t="s">
        <v>148</v>
      </c>
      <c r="J117" s="306">
        <v>200</v>
      </c>
      <c r="K117" s="103" t="s">
        <v>50</v>
      </c>
      <c r="L117" s="676"/>
      <c r="M117" s="711"/>
      <c r="N117" s="711"/>
      <c r="O117" s="712"/>
      <c r="P117" s="712"/>
      <c r="Q117" s="712"/>
      <c r="R117" s="712"/>
      <c r="S117" s="711"/>
    </row>
    <row r="118" spans="1:19" s="104" customFormat="1" ht="35.25" customHeight="1" x14ac:dyDescent="0.25">
      <c r="A118" s="711"/>
      <c r="B118" s="711"/>
      <c r="C118" s="711"/>
      <c r="D118" s="711"/>
      <c r="E118" s="676"/>
      <c r="F118" s="676"/>
      <c r="G118" s="676"/>
      <c r="H118" s="665" t="s">
        <v>1012</v>
      </c>
      <c r="I118" s="306" t="s">
        <v>1013</v>
      </c>
      <c r="J118" s="306">
        <v>1</v>
      </c>
      <c r="K118" s="103" t="s">
        <v>74</v>
      </c>
      <c r="L118" s="676"/>
      <c r="M118" s="711"/>
      <c r="N118" s="711"/>
      <c r="O118" s="712"/>
      <c r="P118" s="712"/>
      <c r="Q118" s="712"/>
      <c r="R118" s="712"/>
      <c r="S118" s="711"/>
    </row>
    <row r="119" spans="1:19" s="104" customFormat="1" ht="35.25" customHeight="1" x14ac:dyDescent="0.25">
      <c r="A119" s="711"/>
      <c r="B119" s="711"/>
      <c r="C119" s="711"/>
      <c r="D119" s="711"/>
      <c r="E119" s="676"/>
      <c r="F119" s="676"/>
      <c r="G119" s="676"/>
      <c r="H119" s="676"/>
      <c r="I119" s="306" t="s">
        <v>1014</v>
      </c>
      <c r="J119" s="306">
        <v>1</v>
      </c>
      <c r="K119" s="103" t="s">
        <v>74</v>
      </c>
      <c r="L119" s="676"/>
      <c r="M119" s="711"/>
      <c r="N119" s="711"/>
      <c r="O119" s="712"/>
      <c r="P119" s="712"/>
      <c r="Q119" s="712"/>
      <c r="R119" s="712"/>
      <c r="S119" s="711"/>
    </row>
    <row r="120" spans="1:19" s="15" customFormat="1" ht="31.5" customHeight="1" x14ac:dyDescent="0.25">
      <c r="A120" s="711"/>
      <c r="B120" s="711"/>
      <c r="C120" s="711"/>
      <c r="D120" s="711"/>
      <c r="E120" s="676"/>
      <c r="F120" s="676"/>
      <c r="G120" s="676"/>
      <c r="H120" s="680"/>
      <c r="I120" s="306" t="s">
        <v>141</v>
      </c>
      <c r="J120" s="306">
        <v>350</v>
      </c>
      <c r="K120" s="103" t="s">
        <v>599</v>
      </c>
      <c r="L120" s="676"/>
      <c r="M120" s="711"/>
      <c r="N120" s="711"/>
      <c r="O120" s="712"/>
      <c r="P120" s="712"/>
      <c r="Q120" s="712"/>
      <c r="R120" s="712"/>
      <c r="S120" s="711"/>
    </row>
    <row r="121" spans="1:19" s="15" customFormat="1" ht="37.5" customHeight="1" x14ac:dyDescent="0.25">
      <c r="A121" s="711"/>
      <c r="B121" s="711"/>
      <c r="C121" s="711"/>
      <c r="D121" s="711"/>
      <c r="E121" s="676"/>
      <c r="F121" s="676"/>
      <c r="G121" s="676"/>
      <c r="H121" s="707" t="s">
        <v>46</v>
      </c>
      <c r="I121" s="306" t="s">
        <v>47</v>
      </c>
      <c r="J121" s="306">
        <v>1</v>
      </c>
      <c r="K121" s="103" t="s">
        <v>74</v>
      </c>
      <c r="L121" s="680"/>
      <c r="M121" s="708"/>
      <c r="N121" s="708"/>
      <c r="O121" s="706"/>
      <c r="P121" s="706"/>
      <c r="Q121" s="706"/>
      <c r="R121" s="706"/>
      <c r="S121" s="708"/>
    </row>
    <row r="122" spans="1:19" s="15" customFormat="1" ht="37.5" customHeight="1" x14ac:dyDescent="0.25">
      <c r="A122" s="711"/>
      <c r="B122" s="711"/>
      <c r="C122" s="711"/>
      <c r="D122" s="711"/>
      <c r="E122" s="676"/>
      <c r="F122" s="676"/>
      <c r="G122" s="676"/>
      <c r="H122" s="711"/>
      <c r="I122" s="306" t="s">
        <v>1015</v>
      </c>
      <c r="J122" s="306">
        <v>3</v>
      </c>
      <c r="K122" s="103" t="s">
        <v>50</v>
      </c>
      <c r="L122" s="308"/>
      <c r="M122" s="322"/>
      <c r="N122" s="322"/>
      <c r="O122" s="327"/>
      <c r="P122" s="327"/>
      <c r="Q122" s="327"/>
      <c r="R122" s="327"/>
      <c r="S122" s="322"/>
    </row>
    <row r="123" spans="1:19" s="15" customFormat="1" ht="37.5" customHeight="1" x14ac:dyDescent="0.25">
      <c r="A123" s="708"/>
      <c r="B123" s="708"/>
      <c r="C123" s="708"/>
      <c r="D123" s="708"/>
      <c r="E123" s="680"/>
      <c r="F123" s="680"/>
      <c r="G123" s="680"/>
      <c r="H123" s="708"/>
      <c r="I123" s="306" t="s">
        <v>1016</v>
      </c>
      <c r="J123" s="306">
        <v>16</v>
      </c>
      <c r="K123" s="103" t="s">
        <v>50</v>
      </c>
      <c r="L123" s="308"/>
      <c r="M123" s="322"/>
      <c r="N123" s="322"/>
      <c r="O123" s="327"/>
      <c r="P123" s="327"/>
      <c r="Q123" s="327"/>
      <c r="R123" s="327"/>
      <c r="S123" s="322"/>
    </row>
    <row r="124" spans="1:19" s="15" customFormat="1" ht="147.75" customHeight="1" x14ac:dyDescent="0.25">
      <c r="A124" s="103">
        <v>25</v>
      </c>
      <c r="B124" s="103">
        <v>1</v>
      </c>
      <c r="C124" s="103">
        <v>4</v>
      </c>
      <c r="D124" s="103">
        <v>2</v>
      </c>
      <c r="E124" s="306" t="s">
        <v>1115</v>
      </c>
      <c r="F124" s="306" t="s">
        <v>1116</v>
      </c>
      <c r="G124" s="306" t="s">
        <v>1117</v>
      </c>
      <c r="H124" s="306" t="s">
        <v>1118</v>
      </c>
      <c r="I124" s="306" t="s">
        <v>818</v>
      </c>
      <c r="J124" s="306">
        <v>1</v>
      </c>
      <c r="K124" s="103" t="s">
        <v>74</v>
      </c>
      <c r="L124" s="306" t="s">
        <v>1119</v>
      </c>
      <c r="M124" s="103"/>
      <c r="N124" s="103" t="s">
        <v>44</v>
      </c>
      <c r="O124" s="324"/>
      <c r="P124" s="324">
        <v>165000</v>
      </c>
      <c r="Q124" s="324"/>
      <c r="R124" s="324">
        <v>165000</v>
      </c>
      <c r="S124" s="306" t="s">
        <v>1026</v>
      </c>
    </row>
    <row r="125" spans="1:19" s="104" customFormat="1" ht="71.25" customHeight="1" x14ac:dyDescent="0.25">
      <c r="A125" s="707">
        <v>26</v>
      </c>
      <c r="B125" s="707">
        <v>1</v>
      </c>
      <c r="C125" s="707">
        <v>4</v>
      </c>
      <c r="D125" s="707">
        <v>2</v>
      </c>
      <c r="E125" s="665" t="s">
        <v>1120</v>
      </c>
      <c r="F125" s="665" t="s">
        <v>1024</v>
      </c>
      <c r="G125" s="665" t="s">
        <v>1121</v>
      </c>
      <c r="H125" s="707" t="s">
        <v>52</v>
      </c>
      <c r="I125" s="306" t="s">
        <v>53</v>
      </c>
      <c r="J125" s="306">
        <v>1</v>
      </c>
      <c r="K125" s="103" t="s">
        <v>74</v>
      </c>
      <c r="L125" s="665" t="s">
        <v>693</v>
      </c>
      <c r="M125" s="707"/>
      <c r="N125" s="707" t="s">
        <v>378</v>
      </c>
      <c r="O125" s="705"/>
      <c r="P125" s="705">
        <v>130000</v>
      </c>
      <c r="Q125" s="705"/>
      <c r="R125" s="705">
        <v>130000</v>
      </c>
      <c r="S125" s="665" t="s">
        <v>1026</v>
      </c>
    </row>
    <row r="126" spans="1:19" s="104" customFormat="1" ht="56.25" customHeight="1" x14ac:dyDescent="0.25">
      <c r="A126" s="711"/>
      <c r="B126" s="711"/>
      <c r="C126" s="711"/>
      <c r="D126" s="711"/>
      <c r="E126" s="676"/>
      <c r="F126" s="676"/>
      <c r="G126" s="676"/>
      <c r="H126" s="708"/>
      <c r="I126" s="306" t="s">
        <v>148</v>
      </c>
      <c r="J126" s="306">
        <v>100</v>
      </c>
      <c r="K126" s="103" t="s">
        <v>50</v>
      </c>
      <c r="L126" s="676"/>
      <c r="M126" s="711"/>
      <c r="N126" s="711"/>
      <c r="O126" s="712"/>
      <c r="P126" s="712"/>
      <c r="Q126" s="712"/>
      <c r="R126" s="712"/>
      <c r="S126" s="676"/>
    </row>
    <row r="127" spans="1:19" s="104" customFormat="1" ht="51.75" customHeight="1" x14ac:dyDescent="0.25">
      <c r="A127" s="711"/>
      <c r="B127" s="711"/>
      <c r="C127" s="711"/>
      <c r="D127" s="711"/>
      <c r="E127" s="676"/>
      <c r="F127" s="676"/>
      <c r="G127" s="676"/>
      <c r="H127" s="707" t="s">
        <v>46</v>
      </c>
      <c r="I127" s="306" t="s">
        <v>47</v>
      </c>
      <c r="J127" s="306">
        <v>1</v>
      </c>
      <c r="K127" s="103" t="s">
        <v>74</v>
      </c>
      <c r="L127" s="676"/>
      <c r="M127" s="711"/>
      <c r="N127" s="711"/>
      <c r="O127" s="712"/>
      <c r="P127" s="712"/>
      <c r="Q127" s="712"/>
      <c r="R127" s="712"/>
      <c r="S127" s="676"/>
    </row>
    <row r="128" spans="1:19" s="104" customFormat="1" ht="49.5" customHeight="1" x14ac:dyDescent="0.25">
      <c r="A128" s="708"/>
      <c r="B128" s="708"/>
      <c r="C128" s="708"/>
      <c r="D128" s="708"/>
      <c r="E128" s="680"/>
      <c r="F128" s="680"/>
      <c r="G128" s="680"/>
      <c r="H128" s="708"/>
      <c r="I128" s="306" t="s">
        <v>1027</v>
      </c>
      <c r="J128" s="306">
        <v>3</v>
      </c>
      <c r="K128" s="103" t="s">
        <v>74</v>
      </c>
      <c r="L128" s="680"/>
      <c r="M128" s="708"/>
      <c r="N128" s="708"/>
      <c r="O128" s="706"/>
      <c r="P128" s="706"/>
      <c r="Q128" s="706"/>
      <c r="R128" s="706"/>
      <c r="S128" s="680"/>
    </row>
    <row r="129" spans="1:19" s="15" customFormat="1" ht="107.25" customHeight="1" x14ac:dyDescent="0.25">
      <c r="A129" s="310">
        <v>27</v>
      </c>
      <c r="B129" s="310">
        <v>1</v>
      </c>
      <c r="C129" s="310">
        <v>4</v>
      </c>
      <c r="D129" s="310">
        <v>2</v>
      </c>
      <c r="E129" s="292" t="s">
        <v>1122</v>
      </c>
      <c r="F129" s="292" t="s">
        <v>1123</v>
      </c>
      <c r="G129" s="292" t="s">
        <v>1124</v>
      </c>
      <c r="H129" s="292" t="s">
        <v>1118</v>
      </c>
      <c r="I129" s="292" t="s">
        <v>818</v>
      </c>
      <c r="J129" s="292">
        <v>1</v>
      </c>
      <c r="K129" s="310" t="s">
        <v>74</v>
      </c>
      <c r="L129" s="292" t="s">
        <v>1119</v>
      </c>
      <c r="M129" s="310" t="s">
        <v>146</v>
      </c>
      <c r="N129" s="310"/>
      <c r="O129" s="34">
        <v>125000</v>
      </c>
      <c r="P129" s="34"/>
      <c r="Q129" s="34">
        <v>125000</v>
      </c>
      <c r="R129" s="34"/>
      <c r="S129" s="292" t="s">
        <v>1125</v>
      </c>
    </row>
    <row r="130" spans="1:19" s="473" customFormat="1" ht="21.75" customHeight="1" x14ac:dyDescent="0.25">
      <c r="A130" s="475"/>
      <c r="B130" s="476"/>
      <c r="C130" s="476"/>
      <c r="D130" s="476"/>
      <c r="E130" s="476"/>
      <c r="F130" s="476"/>
      <c r="G130" s="476"/>
      <c r="H130" s="476"/>
      <c r="I130" s="476"/>
      <c r="J130" s="476"/>
      <c r="K130" s="476"/>
      <c r="L130" s="476"/>
      <c r="M130" s="476"/>
      <c r="N130" s="476"/>
      <c r="O130" s="476"/>
      <c r="P130" s="476"/>
      <c r="Q130" s="476"/>
      <c r="R130" s="476"/>
      <c r="S130" s="476"/>
    </row>
    <row r="131" spans="1:19" x14ac:dyDescent="0.25">
      <c r="G131" s="328"/>
      <c r="O131" s="572"/>
      <c r="P131" s="545" t="s">
        <v>30</v>
      </c>
      <c r="Q131" s="545"/>
      <c r="R131" s="545"/>
    </row>
    <row r="132" spans="1:19" x14ac:dyDescent="0.25">
      <c r="G132" s="273"/>
      <c r="O132" s="570"/>
      <c r="P132" s="545" t="s">
        <v>31</v>
      </c>
      <c r="Q132" s="545" t="s">
        <v>32</v>
      </c>
      <c r="R132" s="545"/>
    </row>
    <row r="133" spans="1:19" ht="11.25" customHeight="1" x14ac:dyDescent="0.25">
      <c r="G133" s="329"/>
      <c r="O133" s="571"/>
      <c r="P133" s="545"/>
      <c r="Q133" s="471">
        <v>2022</v>
      </c>
      <c r="R133" s="471">
        <v>2023</v>
      </c>
    </row>
    <row r="134" spans="1:19" x14ac:dyDescent="0.25">
      <c r="O134" s="276" t="s">
        <v>33</v>
      </c>
      <c r="P134" s="330">
        <v>27</v>
      </c>
      <c r="Q134" s="41">
        <f>Q6+Q8+Q11+Q13+Q15+Q17+Q20+Q23+Q31+Q32+Q36+Q40+Q44+Q46+Q53+Q62+Q68+Q79+Q95+Q101+Q107+Q129</f>
        <v>3625000</v>
      </c>
      <c r="R134" s="331">
        <f>SUM(R44+R53+R62+R68+R107+R101+R79+R95+R111+R114+R124+R116+R125+R46)</f>
        <v>2765000</v>
      </c>
      <c r="S134" s="2"/>
    </row>
    <row r="136" spans="1:19" x14ac:dyDescent="0.25">
      <c r="Q136" s="2"/>
      <c r="R136" s="332"/>
    </row>
  </sheetData>
  <mergeCells count="432">
    <mergeCell ref="R125:R128"/>
    <mergeCell ref="S125:S128"/>
    <mergeCell ref="H127:H128"/>
    <mergeCell ref="O131:O133"/>
    <mergeCell ref="P131:R131"/>
    <mergeCell ref="P132:P133"/>
    <mergeCell ref="Q132:R132"/>
    <mergeCell ref="L125:L128"/>
    <mergeCell ref="M125:M128"/>
    <mergeCell ref="N125:N128"/>
    <mergeCell ref="O125:O128"/>
    <mergeCell ref="P125:P128"/>
    <mergeCell ref="Q125:Q128"/>
    <mergeCell ref="H116:H117"/>
    <mergeCell ref="L116:L121"/>
    <mergeCell ref="M116:M121"/>
    <mergeCell ref="N116:N121"/>
    <mergeCell ref="A125:A128"/>
    <mergeCell ref="B125:B128"/>
    <mergeCell ref="C125:C128"/>
    <mergeCell ref="D125:D128"/>
    <mergeCell ref="E125:E128"/>
    <mergeCell ref="F125:F128"/>
    <mergeCell ref="G125:G128"/>
    <mergeCell ref="H125:H126"/>
    <mergeCell ref="P114:P115"/>
    <mergeCell ref="Q114:Q115"/>
    <mergeCell ref="R114:R115"/>
    <mergeCell ref="S114:S115"/>
    <mergeCell ref="A116:A123"/>
    <mergeCell ref="B116:B123"/>
    <mergeCell ref="C116:C123"/>
    <mergeCell ref="D116:D123"/>
    <mergeCell ref="E116:E123"/>
    <mergeCell ref="G114:G115"/>
    <mergeCell ref="H114:H115"/>
    <mergeCell ref="L114:L115"/>
    <mergeCell ref="M114:M115"/>
    <mergeCell ref="N114:N115"/>
    <mergeCell ref="O114:O115"/>
    <mergeCell ref="O116:O121"/>
    <mergeCell ref="P116:P121"/>
    <mergeCell ref="Q116:Q121"/>
    <mergeCell ref="R116:R121"/>
    <mergeCell ref="S116:S121"/>
    <mergeCell ref="H118:H120"/>
    <mergeCell ref="H121:H123"/>
    <mergeCell ref="F116:F123"/>
    <mergeCell ref="G116:G123"/>
    <mergeCell ref="A114:A115"/>
    <mergeCell ref="B114:B115"/>
    <mergeCell ref="C114:C115"/>
    <mergeCell ref="D114:D115"/>
    <mergeCell ref="E114:E115"/>
    <mergeCell ref="F114:F115"/>
    <mergeCell ref="H111:H113"/>
    <mergeCell ref="L111:L113"/>
    <mergeCell ref="M111:M113"/>
    <mergeCell ref="S107:S110"/>
    <mergeCell ref="H109:H110"/>
    <mergeCell ref="A111:A113"/>
    <mergeCell ref="B111:B113"/>
    <mergeCell ref="C111:C113"/>
    <mergeCell ref="D111:D113"/>
    <mergeCell ref="E111:E113"/>
    <mergeCell ref="F111:F113"/>
    <mergeCell ref="G111:G113"/>
    <mergeCell ref="M107:M110"/>
    <mergeCell ref="N107:N110"/>
    <mergeCell ref="O107:O110"/>
    <mergeCell ref="P107:P110"/>
    <mergeCell ref="Q107:Q110"/>
    <mergeCell ref="R107:R110"/>
    <mergeCell ref="Q111:Q113"/>
    <mergeCell ref="R111:R113"/>
    <mergeCell ref="S111:S113"/>
    <mergeCell ref="N111:N113"/>
    <mergeCell ref="O111:O113"/>
    <mergeCell ref="P111:P113"/>
    <mergeCell ref="M101:M106"/>
    <mergeCell ref="N101:N106"/>
    <mergeCell ref="O101:O106"/>
    <mergeCell ref="A107:A110"/>
    <mergeCell ref="B107:B110"/>
    <mergeCell ref="C107:C110"/>
    <mergeCell ref="D107:D110"/>
    <mergeCell ref="E107:E110"/>
    <mergeCell ref="F107:F110"/>
    <mergeCell ref="G107:G110"/>
    <mergeCell ref="H107:H108"/>
    <mergeCell ref="L107:L110"/>
    <mergeCell ref="S95:S100"/>
    <mergeCell ref="H97:H98"/>
    <mergeCell ref="H99:H100"/>
    <mergeCell ref="A101:A106"/>
    <mergeCell ref="B101:B106"/>
    <mergeCell ref="C101:C106"/>
    <mergeCell ref="D101:D106"/>
    <mergeCell ref="E101:E106"/>
    <mergeCell ref="F101:F106"/>
    <mergeCell ref="M95:M100"/>
    <mergeCell ref="N95:N100"/>
    <mergeCell ref="O95:O100"/>
    <mergeCell ref="P95:P100"/>
    <mergeCell ref="Q95:Q100"/>
    <mergeCell ref="R95:R100"/>
    <mergeCell ref="P101:P106"/>
    <mergeCell ref="Q101:Q106"/>
    <mergeCell ref="R101:R106"/>
    <mergeCell ref="S101:S106"/>
    <mergeCell ref="H103:H104"/>
    <mergeCell ref="H105:H106"/>
    <mergeCell ref="G101:G106"/>
    <mergeCell ref="H101:H102"/>
    <mergeCell ref="L101:L106"/>
    <mergeCell ref="A95:A100"/>
    <mergeCell ref="B95:B100"/>
    <mergeCell ref="C95:C100"/>
    <mergeCell ref="D95:D100"/>
    <mergeCell ref="E95:E100"/>
    <mergeCell ref="F95:F100"/>
    <mergeCell ref="G95:G100"/>
    <mergeCell ref="H95:H96"/>
    <mergeCell ref="L95:L100"/>
    <mergeCell ref="A79:A94"/>
    <mergeCell ref="B79:B94"/>
    <mergeCell ref="C79:C94"/>
    <mergeCell ref="D79:D94"/>
    <mergeCell ref="E79:E94"/>
    <mergeCell ref="M68:M78"/>
    <mergeCell ref="N68:N78"/>
    <mergeCell ref="O68:O78"/>
    <mergeCell ref="P68:P78"/>
    <mergeCell ref="O79:O94"/>
    <mergeCell ref="P79:P94"/>
    <mergeCell ref="H81:H82"/>
    <mergeCell ref="H83:H84"/>
    <mergeCell ref="H85:H86"/>
    <mergeCell ref="H87:H88"/>
    <mergeCell ref="H89:H91"/>
    <mergeCell ref="F79:F94"/>
    <mergeCell ref="G79:G94"/>
    <mergeCell ref="H79:H80"/>
    <mergeCell ref="L79:L94"/>
    <mergeCell ref="M79:M94"/>
    <mergeCell ref="N79:N94"/>
    <mergeCell ref="H93:H94"/>
    <mergeCell ref="S68:S78"/>
    <mergeCell ref="H70:H71"/>
    <mergeCell ref="H73:H74"/>
    <mergeCell ref="H76:H78"/>
    <mergeCell ref="Q68:Q78"/>
    <mergeCell ref="R68:R78"/>
    <mergeCell ref="Q79:Q94"/>
    <mergeCell ref="R79:R94"/>
    <mergeCell ref="S79:S94"/>
    <mergeCell ref="H62:H63"/>
    <mergeCell ref="L62:L67"/>
    <mergeCell ref="M62:M67"/>
    <mergeCell ref="N62:N67"/>
    <mergeCell ref="A68:A78"/>
    <mergeCell ref="B68:B78"/>
    <mergeCell ref="C68:C78"/>
    <mergeCell ref="D68:D78"/>
    <mergeCell ref="E68:E78"/>
    <mergeCell ref="F68:F78"/>
    <mergeCell ref="G68:G78"/>
    <mergeCell ref="H68:H69"/>
    <mergeCell ref="L68:L78"/>
    <mergeCell ref="S53:S61"/>
    <mergeCell ref="H56:H57"/>
    <mergeCell ref="H58:H59"/>
    <mergeCell ref="H60:H61"/>
    <mergeCell ref="A62:A67"/>
    <mergeCell ref="B62:B67"/>
    <mergeCell ref="C62:C67"/>
    <mergeCell ref="D62:D67"/>
    <mergeCell ref="E62:E67"/>
    <mergeCell ref="M53:M61"/>
    <mergeCell ref="N53:N61"/>
    <mergeCell ref="O53:O61"/>
    <mergeCell ref="P53:P61"/>
    <mergeCell ref="Q53:Q61"/>
    <mergeCell ref="R53:R61"/>
    <mergeCell ref="O62:O67"/>
    <mergeCell ref="P62:P67"/>
    <mergeCell ref="Q62:Q67"/>
    <mergeCell ref="R62:R67"/>
    <mergeCell ref="S62:S67"/>
    <mergeCell ref="H64:H65"/>
    <mergeCell ref="H66:H67"/>
    <mergeCell ref="F62:F67"/>
    <mergeCell ref="G62:G67"/>
    <mergeCell ref="H51:H52"/>
    <mergeCell ref="F46:F52"/>
    <mergeCell ref="G46:G52"/>
    <mergeCell ref="H46:H48"/>
    <mergeCell ref="L46:L52"/>
    <mergeCell ref="M46:M52"/>
    <mergeCell ref="N46:N52"/>
    <mergeCell ref="A53:A61"/>
    <mergeCell ref="B53:B61"/>
    <mergeCell ref="C53:C61"/>
    <mergeCell ref="D53:D61"/>
    <mergeCell ref="E53:E61"/>
    <mergeCell ref="F53:F61"/>
    <mergeCell ref="G53:G61"/>
    <mergeCell ref="H53:H55"/>
    <mergeCell ref="L53:L61"/>
    <mergeCell ref="S44:S45"/>
    <mergeCell ref="A46:A52"/>
    <mergeCell ref="B46:B52"/>
    <mergeCell ref="C46:C52"/>
    <mergeCell ref="D46:D52"/>
    <mergeCell ref="E46:E52"/>
    <mergeCell ref="G44:G45"/>
    <mergeCell ref="H44:H45"/>
    <mergeCell ref="L44:L45"/>
    <mergeCell ref="M44:M45"/>
    <mergeCell ref="N44:N45"/>
    <mergeCell ref="O44:O45"/>
    <mergeCell ref="A44:A45"/>
    <mergeCell ref="B44:B45"/>
    <mergeCell ref="C44:C45"/>
    <mergeCell ref="D44:D45"/>
    <mergeCell ref="E44:E45"/>
    <mergeCell ref="F44:F45"/>
    <mergeCell ref="O46:O52"/>
    <mergeCell ref="P46:P52"/>
    <mergeCell ref="Q46:Q52"/>
    <mergeCell ref="R46:R52"/>
    <mergeCell ref="S46:S52"/>
    <mergeCell ref="H49:H50"/>
    <mergeCell ref="A40:A43"/>
    <mergeCell ref="B40:B43"/>
    <mergeCell ref="C40:C43"/>
    <mergeCell ref="D40:D43"/>
    <mergeCell ref="E40:E43"/>
    <mergeCell ref="F40:F43"/>
    <mergeCell ref="P44:P45"/>
    <mergeCell ref="Q44:Q45"/>
    <mergeCell ref="R44:R45"/>
    <mergeCell ref="N36:N39"/>
    <mergeCell ref="O36:O39"/>
    <mergeCell ref="P40:P43"/>
    <mergeCell ref="Q40:Q43"/>
    <mergeCell ref="R40:R43"/>
    <mergeCell ref="S40:S43"/>
    <mergeCell ref="H42:H43"/>
    <mergeCell ref="G40:G43"/>
    <mergeCell ref="H40:H41"/>
    <mergeCell ref="L40:L43"/>
    <mergeCell ref="M40:M43"/>
    <mergeCell ref="N40:N43"/>
    <mergeCell ref="O40:O43"/>
    <mergeCell ref="R32:R35"/>
    <mergeCell ref="S32:S35"/>
    <mergeCell ref="H34:H35"/>
    <mergeCell ref="A36:A39"/>
    <mergeCell ref="B36:B39"/>
    <mergeCell ref="C36:C39"/>
    <mergeCell ref="D36:D39"/>
    <mergeCell ref="E36:E39"/>
    <mergeCell ref="F36:F39"/>
    <mergeCell ref="L32:L35"/>
    <mergeCell ref="M32:M35"/>
    <mergeCell ref="N32:N35"/>
    <mergeCell ref="O32:O35"/>
    <mergeCell ref="P32:P35"/>
    <mergeCell ref="Q32:Q35"/>
    <mergeCell ref="P36:P39"/>
    <mergeCell ref="Q36:Q39"/>
    <mergeCell ref="R36:R39"/>
    <mergeCell ref="S36:S39"/>
    <mergeCell ref="H38:H39"/>
    <mergeCell ref="G36:G39"/>
    <mergeCell ref="H36:H37"/>
    <mergeCell ref="L36:L39"/>
    <mergeCell ref="M36:M39"/>
    <mergeCell ref="H23:H24"/>
    <mergeCell ref="L23:L30"/>
    <mergeCell ref="M23:M30"/>
    <mergeCell ref="N23:N30"/>
    <mergeCell ref="O23:O30"/>
    <mergeCell ref="A32:A35"/>
    <mergeCell ref="B32:B35"/>
    <mergeCell ref="C32:C35"/>
    <mergeCell ref="D32:D35"/>
    <mergeCell ref="E32:E35"/>
    <mergeCell ref="F32:F35"/>
    <mergeCell ref="G32:G35"/>
    <mergeCell ref="H32:H33"/>
    <mergeCell ref="R20:R22"/>
    <mergeCell ref="S20:S22"/>
    <mergeCell ref="F20:F22"/>
    <mergeCell ref="G20:G22"/>
    <mergeCell ref="H20:H21"/>
    <mergeCell ref="L20:L22"/>
    <mergeCell ref="M20:M22"/>
    <mergeCell ref="N20:N22"/>
    <mergeCell ref="A23:A30"/>
    <mergeCell ref="B23:B30"/>
    <mergeCell ref="C23:C30"/>
    <mergeCell ref="D23:D30"/>
    <mergeCell ref="E23:E30"/>
    <mergeCell ref="F23:F30"/>
    <mergeCell ref="O20:O22"/>
    <mergeCell ref="P20:P22"/>
    <mergeCell ref="Q20:Q22"/>
    <mergeCell ref="P23:P30"/>
    <mergeCell ref="Q23:Q30"/>
    <mergeCell ref="R23:R30"/>
    <mergeCell ref="S23:S30"/>
    <mergeCell ref="H25:H27"/>
    <mergeCell ref="H28:H30"/>
    <mergeCell ref="G23:G30"/>
    <mergeCell ref="A20:A22"/>
    <mergeCell ref="B20:B22"/>
    <mergeCell ref="C20:C22"/>
    <mergeCell ref="D20:D22"/>
    <mergeCell ref="E20:E22"/>
    <mergeCell ref="G17:G19"/>
    <mergeCell ref="L17:L19"/>
    <mergeCell ref="M17:M19"/>
    <mergeCell ref="N17:N19"/>
    <mergeCell ref="A17:A19"/>
    <mergeCell ref="B17:B19"/>
    <mergeCell ref="C17:C19"/>
    <mergeCell ref="D17:D19"/>
    <mergeCell ref="E17:E19"/>
    <mergeCell ref="F17:F19"/>
    <mergeCell ref="R15:R16"/>
    <mergeCell ref="S15:S16"/>
    <mergeCell ref="F15:F16"/>
    <mergeCell ref="G15:G16"/>
    <mergeCell ref="H15:H16"/>
    <mergeCell ref="L15:L16"/>
    <mergeCell ref="M15:M16"/>
    <mergeCell ref="N15:N16"/>
    <mergeCell ref="Q17:Q19"/>
    <mergeCell ref="R17:R19"/>
    <mergeCell ref="S17:S19"/>
    <mergeCell ref="H18:H19"/>
    <mergeCell ref="O17:O19"/>
    <mergeCell ref="P17:P19"/>
    <mergeCell ref="P13:P14"/>
    <mergeCell ref="Q13:Q14"/>
    <mergeCell ref="R13:R14"/>
    <mergeCell ref="S13:S14"/>
    <mergeCell ref="A15:A16"/>
    <mergeCell ref="B15:B16"/>
    <mergeCell ref="C15:C16"/>
    <mergeCell ref="D15:D16"/>
    <mergeCell ref="E15:E16"/>
    <mergeCell ref="G13:G14"/>
    <mergeCell ref="H13:H14"/>
    <mergeCell ref="L13:L14"/>
    <mergeCell ref="M13:M14"/>
    <mergeCell ref="N13:N14"/>
    <mergeCell ref="O13:O14"/>
    <mergeCell ref="A13:A14"/>
    <mergeCell ref="B13:B14"/>
    <mergeCell ref="C13:C14"/>
    <mergeCell ref="D13:D14"/>
    <mergeCell ref="E13:E14"/>
    <mergeCell ref="F13:F14"/>
    <mergeCell ref="O15:O16"/>
    <mergeCell ref="P15:P16"/>
    <mergeCell ref="Q15:Q16"/>
    <mergeCell ref="O11:O12"/>
    <mergeCell ref="P11:P12"/>
    <mergeCell ref="Q11:Q12"/>
    <mergeCell ref="R11:R12"/>
    <mergeCell ref="S11:S12"/>
    <mergeCell ref="F11:F12"/>
    <mergeCell ref="G11:G12"/>
    <mergeCell ref="H11:H12"/>
    <mergeCell ref="L11:L12"/>
    <mergeCell ref="M11:M12"/>
    <mergeCell ref="N11:N12"/>
    <mergeCell ref="A11:A12"/>
    <mergeCell ref="B11:B12"/>
    <mergeCell ref="C11:C12"/>
    <mergeCell ref="D11:D12"/>
    <mergeCell ref="E11:E12"/>
    <mergeCell ref="G8:G10"/>
    <mergeCell ref="H8:H10"/>
    <mergeCell ref="L8:L10"/>
    <mergeCell ref="M8:M10"/>
    <mergeCell ref="A8:A10"/>
    <mergeCell ref="B8:B10"/>
    <mergeCell ref="C8:C10"/>
    <mergeCell ref="D8:D10"/>
    <mergeCell ref="E8:E10"/>
    <mergeCell ref="F8:F10"/>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0"/>
    <mergeCell ref="Q8:Q10"/>
    <mergeCell ref="R8:R10"/>
    <mergeCell ref="S8:S10"/>
    <mergeCell ref="N8:N10"/>
    <mergeCell ref="O8:O1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1"/>
  <sheetViews>
    <sheetView zoomScale="70" zoomScaleNormal="70" zoomScaleSheetLayoutView="50" workbookViewId="0">
      <selection activeCell="I123" sqref="I123"/>
    </sheetView>
  </sheetViews>
  <sheetFormatPr defaultColWidth="9.140625" defaultRowHeight="15" x14ac:dyDescent="0.25"/>
  <cols>
    <col min="1" max="1" width="5.28515625" style="1" customWidth="1"/>
    <col min="2" max="4" width="9.140625" style="296"/>
    <col min="5" max="5" width="18.28515625" style="296" customWidth="1"/>
    <col min="6" max="6" width="54.42578125" style="296" customWidth="1"/>
    <col min="7" max="7" width="63.7109375" style="296" customWidth="1"/>
    <col min="8" max="8" width="15.42578125" style="296" customWidth="1"/>
    <col min="9" max="10" width="19" style="296" customWidth="1"/>
    <col min="11" max="11" width="16.85546875" style="296" customWidth="1"/>
    <col min="12" max="12" width="30" style="296" customWidth="1"/>
    <col min="13" max="14" width="9.140625" style="296"/>
    <col min="15" max="15" width="12.140625" style="296" customWidth="1"/>
    <col min="16" max="16" width="13.140625" style="296" customWidth="1"/>
    <col min="17" max="17" width="18.7109375" style="296" customWidth="1"/>
    <col min="18" max="18" width="13.42578125" style="296" customWidth="1"/>
    <col min="19" max="19" width="18.28515625" style="296" customWidth="1"/>
    <col min="20" max="16384" width="9.140625" style="296"/>
  </cols>
  <sheetData>
    <row r="1" spans="1:19" ht="18.75" x14ac:dyDescent="0.3">
      <c r="A1" s="295" t="s">
        <v>2368</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s="7" customFormat="1" ht="81.75" customHeight="1" x14ac:dyDescent="0.25">
      <c r="A6" s="707">
        <v>1</v>
      </c>
      <c r="B6" s="707">
        <v>1</v>
      </c>
      <c r="C6" s="707">
        <v>4</v>
      </c>
      <c r="D6" s="707">
        <v>2</v>
      </c>
      <c r="E6" s="681" t="s">
        <v>1126</v>
      </c>
      <c r="F6" s="681" t="s">
        <v>1127</v>
      </c>
      <c r="G6" s="681" t="s">
        <v>1128</v>
      </c>
      <c r="H6" s="707" t="s">
        <v>156</v>
      </c>
      <c r="I6" s="333" t="s">
        <v>1129</v>
      </c>
      <c r="J6" s="306">
        <v>1</v>
      </c>
      <c r="K6" s="103" t="s">
        <v>74</v>
      </c>
      <c r="L6" s="665" t="s">
        <v>1130</v>
      </c>
      <c r="M6" s="707" t="s">
        <v>94</v>
      </c>
      <c r="N6" s="707"/>
      <c r="O6" s="705">
        <v>10000</v>
      </c>
      <c r="P6" s="707"/>
      <c r="Q6" s="705">
        <v>10000</v>
      </c>
      <c r="R6" s="707"/>
      <c r="S6" s="665" t="s">
        <v>1131</v>
      </c>
    </row>
    <row r="7" spans="1:19" s="7" customFormat="1" ht="78.75" customHeight="1" x14ac:dyDescent="0.25">
      <c r="A7" s="708"/>
      <c r="B7" s="708"/>
      <c r="C7" s="708"/>
      <c r="D7" s="708"/>
      <c r="E7" s="683"/>
      <c r="F7" s="683"/>
      <c r="G7" s="683"/>
      <c r="H7" s="708"/>
      <c r="I7" s="333" t="s">
        <v>1132</v>
      </c>
      <c r="J7" s="306">
        <v>15</v>
      </c>
      <c r="K7" s="103" t="s">
        <v>50</v>
      </c>
      <c r="L7" s="680"/>
      <c r="M7" s="708"/>
      <c r="N7" s="708"/>
      <c r="O7" s="708"/>
      <c r="P7" s="708"/>
      <c r="Q7" s="708"/>
      <c r="R7" s="708"/>
      <c r="S7" s="680"/>
    </row>
    <row r="8" spans="1:19" s="7" customFormat="1" ht="109.5" customHeight="1" x14ac:dyDescent="0.25">
      <c r="A8" s="707">
        <v>2</v>
      </c>
      <c r="B8" s="707">
        <v>1</v>
      </c>
      <c r="C8" s="707">
        <v>4</v>
      </c>
      <c r="D8" s="707">
        <v>2</v>
      </c>
      <c r="E8" s="681" t="s">
        <v>1133</v>
      </c>
      <c r="F8" s="681" t="s">
        <v>1134</v>
      </c>
      <c r="G8" s="681" t="s">
        <v>1135</v>
      </c>
      <c r="H8" s="707" t="s">
        <v>159</v>
      </c>
      <c r="I8" s="334" t="s">
        <v>1136</v>
      </c>
      <c r="J8" s="103">
        <v>1</v>
      </c>
      <c r="K8" s="103" t="s">
        <v>74</v>
      </c>
      <c r="L8" s="665" t="s">
        <v>1137</v>
      </c>
      <c r="M8" s="707" t="s">
        <v>44</v>
      </c>
      <c r="N8" s="707"/>
      <c r="O8" s="705">
        <v>11000</v>
      </c>
      <c r="P8" s="705"/>
      <c r="Q8" s="705">
        <v>11000</v>
      </c>
      <c r="R8" s="705"/>
      <c r="S8" s="665" t="s">
        <v>1131</v>
      </c>
    </row>
    <row r="9" spans="1:19" s="7" customFormat="1" ht="150" customHeight="1" x14ac:dyDescent="0.25">
      <c r="A9" s="708"/>
      <c r="B9" s="708"/>
      <c r="C9" s="708"/>
      <c r="D9" s="708"/>
      <c r="E9" s="683"/>
      <c r="F9" s="715"/>
      <c r="G9" s="715"/>
      <c r="H9" s="708"/>
      <c r="I9" s="334" t="s">
        <v>1132</v>
      </c>
      <c r="J9" s="103">
        <v>15</v>
      </c>
      <c r="K9" s="103" t="s">
        <v>50</v>
      </c>
      <c r="L9" s="680"/>
      <c r="M9" s="708"/>
      <c r="N9" s="708"/>
      <c r="O9" s="706"/>
      <c r="P9" s="706"/>
      <c r="Q9" s="706"/>
      <c r="R9" s="706"/>
      <c r="S9" s="680"/>
    </row>
    <row r="10" spans="1:19" ht="101.25" customHeight="1" x14ac:dyDescent="0.25">
      <c r="A10" s="707">
        <v>3</v>
      </c>
      <c r="B10" s="707">
        <v>1</v>
      </c>
      <c r="C10" s="707">
        <v>4</v>
      </c>
      <c r="D10" s="707">
        <v>2</v>
      </c>
      <c r="E10" s="681" t="s">
        <v>1138</v>
      </c>
      <c r="F10" s="681" t="s">
        <v>1139</v>
      </c>
      <c r="G10" s="681" t="s">
        <v>1140</v>
      </c>
      <c r="H10" s="707" t="s">
        <v>159</v>
      </c>
      <c r="I10" s="334" t="s">
        <v>1136</v>
      </c>
      <c r="J10" s="103">
        <v>1</v>
      </c>
      <c r="K10" s="103" t="s">
        <v>74</v>
      </c>
      <c r="L10" s="665" t="s">
        <v>1141</v>
      </c>
      <c r="M10" s="707" t="s">
        <v>44</v>
      </c>
      <c r="N10" s="707"/>
      <c r="O10" s="705">
        <v>11000</v>
      </c>
      <c r="P10" s="705"/>
      <c r="Q10" s="705">
        <v>11000</v>
      </c>
      <c r="R10" s="705"/>
      <c r="S10" s="665" t="s">
        <v>1131</v>
      </c>
    </row>
    <row r="11" spans="1:19" s="7" customFormat="1" ht="157.5" customHeight="1" x14ac:dyDescent="0.25">
      <c r="A11" s="708"/>
      <c r="B11" s="708"/>
      <c r="C11" s="708"/>
      <c r="D11" s="708"/>
      <c r="E11" s="683"/>
      <c r="F11" s="715"/>
      <c r="G11" s="715"/>
      <c r="H11" s="708"/>
      <c r="I11" s="334" t="s">
        <v>1132</v>
      </c>
      <c r="J11" s="103">
        <v>15</v>
      </c>
      <c r="K11" s="103" t="s">
        <v>50</v>
      </c>
      <c r="L11" s="680"/>
      <c r="M11" s="708"/>
      <c r="N11" s="708"/>
      <c r="O11" s="706"/>
      <c r="P11" s="706"/>
      <c r="Q11" s="706"/>
      <c r="R11" s="706"/>
      <c r="S11" s="680"/>
    </row>
    <row r="12" spans="1:19" ht="123.75" customHeight="1" x14ac:dyDescent="0.25">
      <c r="A12" s="707">
        <v>4</v>
      </c>
      <c r="B12" s="707">
        <v>1</v>
      </c>
      <c r="C12" s="707">
        <v>4</v>
      </c>
      <c r="D12" s="707">
        <v>2</v>
      </c>
      <c r="E12" s="681" t="s">
        <v>1142</v>
      </c>
      <c r="F12" s="681" t="s">
        <v>1143</v>
      </c>
      <c r="G12" s="681" t="s">
        <v>1144</v>
      </c>
      <c r="H12" s="707" t="s">
        <v>159</v>
      </c>
      <c r="I12" s="334" t="s">
        <v>1136</v>
      </c>
      <c r="J12" s="103">
        <v>1</v>
      </c>
      <c r="K12" s="103" t="s">
        <v>74</v>
      </c>
      <c r="L12" s="665" t="s">
        <v>1145</v>
      </c>
      <c r="M12" s="707" t="s">
        <v>44</v>
      </c>
      <c r="N12" s="707"/>
      <c r="O12" s="705">
        <v>11000</v>
      </c>
      <c r="P12" s="705"/>
      <c r="Q12" s="705">
        <v>11000</v>
      </c>
      <c r="R12" s="705"/>
      <c r="S12" s="665" t="s">
        <v>1131</v>
      </c>
    </row>
    <row r="13" spans="1:19" s="7" customFormat="1" ht="135" customHeight="1" x14ac:dyDescent="0.25">
      <c r="A13" s="708"/>
      <c r="B13" s="708"/>
      <c r="C13" s="708"/>
      <c r="D13" s="708"/>
      <c r="E13" s="683"/>
      <c r="F13" s="715"/>
      <c r="G13" s="715"/>
      <c r="H13" s="708"/>
      <c r="I13" s="334" t="s">
        <v>1132</v>
      </c>
      <c r="J13" s="103">
        <v>15</v>
      </c>
      <c r="K13" s="103" t="s">
        <v>50</v>
      </c>
      <c r="L13" s="680"/>
      <c r="M13" s="708"/>
      <c r="N13" s="708"/>
      <c r="O13" s="706"/>
      <c r="P13" s="706"/>
      <c r="Q13" s="706"/>
      <c r="R13" s="706"/>
      <c r="S13" s="680"/>
    </row>
    <row r="14" spans="1:19" ht="114" customHeight="1" x14ac:dyDescent="0.25">
      <c r="A14" s="707">
        <v>5</v>
      </c>
      <c r="B14" s="707">
        <v>1</v>
      </c>
      <c r="C14" s="707">
        <v>4</v>
      </c>
      <c r="D14" s="707">
        <v>2</v>
      </c>
      <c r="E14" s="681" t="s">
        <v>1146</v>
      </c>
      <c r="F14" s="681" t="s">
        <v>1147</v>
      </c>
      <c r="G14" s="681" t="s">
        <v>1148</v>
      </c>
      <c r="H14" s="707" t="s">
        <v>159</v>
      </c>
      <c r="I14" s="334" t="s">
        <v>1136</v>
      </c>
      <c r="J14" s="103">
        <v>1</v>
      </c>
      <c r="K14" s="103" t="s">
        <v>74</v>
      </c>
      <c r="L14" s="665" t="s">
        <v>1149</v>
      </c>
      <c r="M14" s="707" t="s">
        <v>44</v>
      </c>
      <c r="N14" s="707"/>
      <c r="O14" s="705">
        <v>11000</v>
      </c>
      <c r="P14" s="705"/>
      <c r="Q14" s="705">
        <v>11000</v>
      </c>
      <c r="R14" s="705"/>
      <c r="S14" s="665" t="s">
        <v>1131</v>
      </c>
    </row>
    <row r="15" spans="1:19" s="7" customFormat="1" ht="117.75" customHeight="1" x14ac:dyDescent="0.25">
      <c r="A15" s="708"/>
      <c r="B15" s="708"/>
      <c r="C15" s="708"/>
      <c r="D15" s="708"/>
      <c r="E15" s="683"/>
      <c r="F15" s="715"/>
      <c r="G15" s="715"/>
      <c r="H15" s="708"/>
      <c r="I15" s="334" t="s">
        <v>1132</v>
      </c>
      <c r="J15" s="103">
        <v>15</v>
      </c>
      <c r="K15" s="103" t="s">
        <v>50</v>
      </c>
      <c r="L15" s="680"/>
      <c r="M15" s="708"/>
      <c r="N15" s="708"/>
      <c r="O15" s="706"/>
      <c r="P15" s="706"/>
      <c r="Q15" s="706"/>
      <c r="R15" s="706"/>
      <c r="S15" s="680"/>
    </row>
    <row r="16" spans="1:19" ht="124.5" customHeight="1" x14ac:dyDescent="0.25">
      <c r="A16" s="707">
        <v>6</v>
      </c>
      <c r="B16" s="707">
        <v>1</v>
      </c>
      <c r="C16" s="707">
        <v>4</v>
      </c>
      <c r="D16" s="707">
        <v>2</v>
      </c>
      <c r="E16" s="681" t="s">
        <v>1150</v>
      </c>
      <c r="F16" s="681" t="s">
        <v>1151</v>
      </c>
      <c r="G16" s="681" t="s">
        <v>1152</v>
      </c>
      <c r="H16" s="707" t="s">
        <v>159</v>
      </c>
      <c r="I16" s="334" t="s">
        <v>1136</v>
      </c>
      <c r="J16" s="103">
        <v>1</v>
      </c>
      <c r="K16" s="103" t="s">
        <v>74</v>
      </c>
      <c r="L16" s="665" t="s">
        <v>1153</v>
      </c>
      <c r="M16" s="707" t="s">
        <v>44</v>
      </c>
      <c r="N16" s="707"/>
      <c r="O16" s="705">
        <v>11000</v>
      </c>
      <c r="P16" s="705"/>
      <c r="Q16" s="705">
        <v>11000</v>
      </c>
      <c r="R16" s="705"/>
      <c r="S16" s="665" t="s">
        <v>1131</v>
      </c>
    </row>
    <row r="17" spans="1:19" s="7" customFormat="1" ht="118.5" customHeight="1" x14ac:dyDescent="0.25">
      <c r="A17" s="708"/>
      <c r="B17" s="708"/>
      <c r="C17" s="708"/>
      <c r="D17" s="708"/>
      <c r="E17" s="683"/>
      <c r="F17" s="715"/>
      <c r="G17" s="715"/>
      <c r="H17" s="708"/>
      <c r="I17" s="334" t="s">
        <v>1132</v>
      </c>
      <c r="J17" s="103">
        <v>15</v>
      </c>
      <c r="K17" s="103" t="s">
        <v>50</v>
      </c>
      <c r="L17" s="680"/>
      <c r="M17" s="708"/>
      <c r="N17" s="708"/>
      <c r="O17" s="706"/>
      <c r="P17" s="706"/>
      <c r="Q17" s="706"/>
      <c r="R17" s="706"/>
      <c r="S17" s="680"/>
    </row>
    <row r="18" spans="1:19" ht="112.15" customHeight="1" x14ac:dyDescent="0.25">
      <c r="A18" s="707">
        <v>7</v>
      </c>
      <c r="B18" s="707">
        <v>1</v>
      </c>
      <c r="C18" s="707">
        <v>4</v>
      </c>
      <c r="D18" s="707">
        <v>2</v>
      </c>
      <c r="E18" s="681" t="s">
        <v>1154</v>
      </c>
      <c r="F18" s="681" t="s">
        <v>1155</v>
      </c>
      <c r="G18" s="681" t="s">
        <v>1156</v>
      </c>
      <c r="H18" s="707" t="s">
        <v>159</v>
      </c>
      <c r="I18" s="334" t="s">
        <v>1136</v>
      </c>
      <c r="J18" s="103">
        <v>1</v>
      </c>
      <c r="K18" s="103" t="s">
        <v>74</v>
      </c>
      <c r="L18" s="665" t="s">
        <v>1157</v>
      </c>
      <c r="M18" s="707" t="s">
        <v>44</v>
      </c>
      <c r="N18" s="707"/>
      <c r="O18" s="705">
        <v>11000</v>
      </c>
      <c r="P18" s="705"/>
      <c r="Q18" s="705">
        <v>11000</v>
      </c>
      <c r="R18" s="705"/>
      <c r="S18" s="665" t="s">
        <v>1131</v>
      </c>
    </row>
    <row r="19" spans="1:19" s="7" customFormat="1" ht="153" customHeight="1" x14ac:dyDescent="0.25">
      <c r="A19" s="708"/>
      <c r="B19" s="708"/>
      <c r="C19" s="708"/>
      <c r="D19" s="708"/>
      <c r="E19" s="683"/>
      <c r="F19" s="715"/>
      <c r="G19" s="715"/>
      <c r="H19" s="708"/>
      <c r="I19" s="334" t="s">
        <v>1132</v>
      </c>
      <c r="J19" s="103">
        <v>15</v>
      </c>
      <c r="K19" s="103" t="s">
        <v>50</v>
      </c>
      <c r="L19" s="680"/>
      <c r="M19" s="708"/>
      <c r="N19" s="708"/>
      <c r="O19" s="706"/>
      <c r="P19" s="706"/>
      <c r="Q19" s="706"/>
      <c r="R19" s="706"/>
      <c r="S19" s="680"/>
    </row>
    <row r="20" spans="1:19" ht="109.9" customHeight="1" x14ac:dyDescent="0.25">
      <c r="A20" s="707">
        <v>8</v>
      </c>
      <c r="B20" s="707">
        <v>1</v>
      </c>
      <c r="C20" s="707">
        <v>4</v>
      </c>
      <c r="D20" s="707">
        <v>2</v>
      </c>
      <c r="E20" s="681" t="s">
        <v>1158</v>
      </c>
      <c r="F20" s="681" t="s">
        <v>1159</v>
      </c>
      <c r="G20" s="681" t="s">
        <v>1160</v>
      </c>
      <c r="H20" s="707" t="s">
        <v>159</v>
      </c>
      <c r="I20" s="334" t="s">
        <v>1136</v>
      </c>
      <c r="J20" s="103">
        <v>1</v>
      </c>
      <c r="K20" s="103" t="s">
        <v>74</v>
      </c>
      <c r="L20" s="665" t="s">
        <v>1161</v>
      </c>
      <c r="M20" s="707" t="s">
        <v>44</v>
      </c>
      <c r="N20" s="707"/>
      <c r="O20" s="705">
        <v>11000</v>
      </c>
      <c r="P20" s="705"/>
      <c r="Q20" s="705">
        <v>11000</v>
      </c>
      <c r="R20" s="705"/>
      <c r="S20" s="665" t="s">
        <v>1131</v>
      </c>
    </row>
    <row r="21" spans="1:19" s="7" customFormat="1" ht="150" customHeight="1" x14ac:dyDescent="0.25">
      <c r="A21" s="708"/>
      <c r="B21" s="708"/>
      <c r="C21" s="708"/>
      <c r="D21" s="708"/>
      <c r="E21" s="683"/>
      <c r="F21" s="715"/>
      <c r="G21" s="715"/>
      <c r="H21" s="708"/>
      <c r="I21" s="334" t="s">
        <v>1132</v>
      </c>
      <c r="J21" s="103">
        <v>15</v>
      </c>
      <c r="K21" s="103" t="s">
        <v>50</v>
      </c>
      <c r="L21" s="680"/>
      <c r="M21" s="708"/>
      <c r="N21" s="708"/>
      <c r="O21" s="706"/>
      <c r="P21" s="706"/>
      <c r="Q21" s="706"/>
      <c r="R21" s="706"/>
      <c r="S21" s="680"/>
    </row>
    <row r="22" spans="1:19" ht="123.6" customHeight="1" x14ac:dyDescent="0.25">
      <c r="A22" s="707">
        <v>9</v>
      </c>
      <c r="B22" s="707">
        <v>1</v>
      </c>
      <c r="C22" s="707">
        <v>4</v>
      </c>
      <c r="D22" s="707">
        <v>2</v>
      </c>
      <c r="E22" s="681" t="s">
        <v>1162</v>
      </c>
      <c r="F22" s="681" t="s">
        <v>1163</v>
      </c>
      <c r="G22" s="681" t="s">
        <v>1164</v>
      </c>
      <c r="H22" s="707" t="s">
        <v>159</v>
      </c>
      <c r="I22" s="334" t="s">
        <v>1136</v>
      </c>
      <c r="J22" s="103">
        <v>1</v>
      </c>
      <c r="K22" s="103" t="s">
        <v>74</v>
      </c>
      <c r="L22" s="665" t="s">
        <v>1165</v>
      </c>
      <c r="M22" s="707" t="s">
        <v>44</v>
      </c>
      <c r="N22" s="707"/>
      <c r="O22" s="705">
        <v>11000</v>
      </c>
      <c r="P22" s="705"/>
      <c r="Q22" s="705">
        <v>11000</v>
      </c>
      <c r="R22" s="705"/>
      <c r="S22" s="665" t="s">
        <v>1131</v>
      </c>
    </row>
    <row r="23" spans="1:19" s="7" customFormat="1" ht="138.75" customHeight="1" x14ac:dyDescent="0.25">
      <c r="A23" s="708"/>
      <c r="B23" s="708"/>
      <c r="C23" s="708"/>
      <c r="D23" s="708"/>
      <c r="E23" s="683"/>
      <c r="F23" s="715"/>
      <c r="G23" s="715"/>
      <c r="H23" s="708"/>
      <c r="I23" s="334" t="s">
        <v>1132</v>
      </c>
      <c r="J23" s="103">
        <v>15</v>
      </c>
      <c r="K23" s="103" t="s">
        <v>50</v>
      </c>
      <c r="L23" s="680"/>
      <c r="M23" s="708"/>
      <c r="N23" s="708"/>
      <c r="O23" s="706"/>
      <c r="P23" s="706"/>
      <c r="Q23" s="706"/>
      <c r="R23" s="706"/>
      <c r="S23" s="680"/>
    </row>
    <row r="24" spans="1:19" ht="121.9" customHeight="1" x14ac:dyDescent="0.25">
      <c r="A24" s="707">
        <v>10</v>
      </c>
      <c r="B24" s="707">
        <v>1</v>
      </c>
      <c r="C24" s="707">
        <v>4</v>
      </c>
      <c r="D24" s="707">
        <v>2</v>
      </c>
      <c r="E24" s="681" t="s">
        <v>1166</v>
      </c>
      <c r="F24" s="681" t="s">
        <v>1167</v>
      </c>
      <c r="G24" s="681" t="s">
        <v>1168</v>
      </c>
      <c r="H24" s="707" t="s">
        <v>159</v>
      </c>
      <c r="I24" s="334" t="s">
        <v>1136</v>
      </c>
      <c r="J24" s="103">
        <v>1</v>
      </c>
      <c r="K24" s="103" t="s">
        <v>74</v>
      </c>
      <c r="L24" s="665" t="s">
        <v>1169</v>
      </c>
      <c r="M24" s="707" t="s">
        <v>44</v>
      </c>
      <c r="N24" s="707"/>
      <c r="O24" s="705">
        <v>11000</v>
      </c>
      <c r="P24" s="705"/>
      <c r="Q24" s="705">
        <v>11000</v>
      </c>
      <c r="R24" s="705"/>
      <c r="S24" s="665" t="s">
        <v>1131</v>
      </c>
    </row>
    <row r="25" spans="1:19" s="7" customFormat="1" ht="138" customHeight="1" x14ac:dyDescent="0.25">
      <c r="A25" s="708"/>
      <c r="B25" s="708"/>
      <c r="C25" s="708"/>
      <c r="D25" s="708"/>
      <c r="E25" s="683"/>
      <c r="F25" s="715"/>
      <c r="G25" s="715"/>
      <c r="H25" s="708"/>
      <c r="I25" s="334" t="s">
        <v>1132</v>
      </c>
      <c r="J25" s="103">
        <v>15</v>
      </c>
      <c r="K25" s="103" t="s">
        <v>50</v>
      </c>
      <c r="L25" s="680"/>
      <c r="M25" s="708"/>
      <c r="N25" s="708"/>
      <c r="O25" s="706"/>
      <c r="P25" s="706"/>
      <c r="Q25" s="706"/>
      <c r="R25" s="706"/>
      <c r="S25" s="680"/>
    </row>
    <row r="26" spans="1:19" ht="125.45" customHeight="1" x14ac:dyDescent="0.25">
      <c r="A26" s="707">
        <v>11</v>
      </c>
      <c r="B26" s="707">
        <v>1</v>
      </c>
      <c r="C26" s="707">
        <v>4</v>
      </c>
      <c r="D26" s="707">
        <v>2</v>
      </c>
      <c r="E26" s="681" t="s">
        <v>1170</v>
      </c>
      <c r="F26" s="681" t="s">
        <v>1171</v>
      </c>
      <c r="G26" s="681" t="s">
        <v>1172</v>
      </c>
      <c r="H26" s="707" t="s">
        <v>159</v>
      </c>
      <c r="I26" s="334" t="s">
        <v>1136</v>
      </c>
      <c r="J26" s="103">
        <v>1</v>
      </c>
      <c r="K26" s="103" t="s">
        <v>74</v>
      </c>
      <c r="L26" s="665" t="s">
        <v>1173</v>
      </c>
      <c r="M26" s="707" t="s">
        <v>44</v>
      </c>
      <c r="N26" s="707"/>
      <c r="O26" s="705">
        <v>11000</v>
      </c>
      <c r="P26" s="705"/>
      <c r="Q26" s="705">
        <v>11000</v>
      </c>
      <c r="R26" s="705"/>
      <c r="S26" s="665" t="s">
        <v>1131</v>
      </c>
    </row>
    <row r="27" spans="1:19" s="7" customFormat="1" ht="132" customHeight="1" x14ac:dyDescent="0.25">
      <c r="A27" s="708"/>
      <c r="B27" s="708"/>
      <c r="C27" s="708"/>
      <c r="D27" s="708"/>
      <c r="E27" s="683"/>
      <c r="F27" s="715"/>
      <c r="G27" s="715"/>
      <c r="H27" s="708"/>
      <c r="I27" s="334" t="s">
        <v>1132</v>
      </c>
      <c r="J27" s="103">
        <v>15</v>
      </c>
      <c r="K27" s="103" t="s">
        <v>50</v>
      </c>
      <c r="L27" s="680"/>
      <c r="M27" s="708"/>
      <c r="N27" s="708"/>
      <c r="O27" s="706"/>
      <c r="P27" s="706"/>
      <c r="Q27" s="706"/>
      <c r="R27" s="706"/>
      <c r="S27" s="680"/>
    </row>
    <row r="28" spans="1:19" ht="130.9" customHeight="1" x14ac:dyDescent="0.25">
      <c r="A28" s="707">
        <v>12</v>
      </c>
      <c r="B28" s="707">
        <v>1</v>
      </c>
      <c r="C28" s="707">
        <v>4</v>
      </c>
      <c r="D28" s="707">
        <v>2</v>
      </c>
      <c r="E28" s="681" t="s">
        <v>1174</v>
      </c>
      <c r="F28" s="681" t="s">
        <v>1175</v>
      </c>
      <c r="G28" s="681" t="s">
        <v>1176</v>
      </c>
      <c r="H28" s="707" t="s">
        <v>159</v>
      </c>
      <c r="I28" s="334" t="s">
        <v>1136</v>
      </c>
      <c r="J28" s="103">
        <v>1</v>
      </c>
      <c r="K28" s="103" t="s">
        <v>74</v>
      </c>
      <c r="L28" s="665" t="s">
        <v>1177</v>
      </c>
      <c r="M28" s="707" t="s">
        <v>44</v>
      </c>
      <c r="N28" s="707"/>
      <c r="O28" s="705">
        <v>11000</v>
      </c>
      <c r="P28" s="705"/>
      <c r="Q28" s="705">
        <v>11000</v>
      </c>
      <c r="R28" s="705"/>
      <c r="S28" s="665" t="s">
        <v>1131</v>
      </c>
    </row>
    <row r="29" spans="1:19" s="7" customFormat="1" ht="126.75" customHeight="1" x14ac:dyDescent="0.25">
      <c r="A29" s="708"/>
      <c r="B29" s="708"/>
      <c r="C29" s="708"/>
      <c r="D29" s="708"/>
      <c r="E29" s="683"/>
      <c r="F29" s="715"/>
      <c r="G29" s="715"/>
      <c r="H29" s="708"/>
      <c r="I29" s="334" t="s">
        <v>1132</v>
      </c>
      <c r="J29" s="103">
        <v>15</v>
      </c>
      <c r="K29" s="103" t="s">
        <v>50</v>
      </c>
      <c r="L29" s="680"/>
      <c r="M29" s="708"/>
      <c r="N29" s="708"/>
      <c r="O29" s="706"/>
      <c r="P29" s="706"/>
      <c r="Q29" s="706"/>
      <c r="R29" s="706"/>
      <c r="S29" s="680"/>
    </row>
    <row r="30" spans="1:19" ht="115.9" customHeight="1" x14ac:dyDescent="0.25">
      <c r="A30" s="707">
        <v>13</v>
      </c>
      <c r="B30" s="707">
        <v>1</v>
      </c>
      <c r="C30" s="707">
        <v>4</v>
      </c>
      <c r="D30" s="707">
        <v>2</v>
      </c>
      <c r="E30" s="681" t="s">
        <v>1178</v>
      </c>
      <c r="F30" s="681" t="s">
        <v>1179</v>
      </c>
      <c r="G30" s="681" t="s">
        <v>1180</v>
      </c>
      <c r="H30" s="707" t="s">
        <v>159</v>
      </c>
      <c r="I30" s="334" t="s">
        <v>1136</v>
      </c>
      <c r="J30" s="103">
        <v>1</v>
      </c>
      <c r="K30" s="103" t="s">
        <v>74</v>
      </c>
      <c r="L30" s="665" t="s">
        <v>1181</v>
      </c>
      <c r="M30" s="707" t="s">
        <v>44</v>
      </c>
      <c r="N30" s="707"/>
      <c r="O30" s="705">
        <v>11000</v>
      </c>
      <c r="P30" s="705"/>
      <c r="Q30" s="705">
        <v>11000</v>
      </c>
      <c r="R30" s="705"/>
      <c r="S30" s="665" t="s">
        <v>1131</v>
      </c>
    </row>
    <row r="31" spans="1:19" s="7" customFormat="1" ht="147" customHeight="1" x14ac:dyDescent="0.25">
      <c r="A31" s="708"/>
      <c r="B31" s="708"/>
      <c r="C31" s="708"/>
      <c r="D31" s="708"/>
      <c r="E31" s="683"/>
      <c r="F31" s="715"/>
      <c r="G31" s="715"/>
      <c r="H31" s="708"/>
      <c r="I31" s="334" t="s">
        <v>1132</v>
      </c>
      <c r="J31" s="103">
        <v>15</v>
      </c>
      <c r="K31" s="103" t="s">
        <v>50</v>
      </c>
      <c r="L31" s="680"/>
      <c r="M31" s="708"/>
      <c r="N31" s="708"/>
      <c r="O31" s="706"/>
      <c r="P31" s="706"/>
      <c r="Q31" s="706"/>
      <c r="R31" s="706"/>
      <c r="S31" s="680"/>
    </row>
    <row r="32" spans="1:19" ht="120" customHeight="1" x14ac:dyDescent="0.25">
      <c r="A32" s="707">
        <v>14</v>
      </c>
      <c r="B32" s="707">
        <v>1</v>
      </c>
      <c r="C32" s="707">
        <v>4</v>
      </c>
      <c r="D32" s="707">
        <v>2</v>
      </c>
      <c r="E32" s="681" t="s">
        <v>1182</v>
      </c>
      <c r="F32" s="681" t="s">
        <v>1183</v>
      </c>
      <c r="G32" s="681" t="s">
        <v>1184</v>
      </c>
      <c r="H32" s="707" t="s">
        <v>159</v>
      </c>
      <c r="I32" s="334" t="s">
        <v>1136</v>
      </c>
      <c r="J32" s="103">
        <v>1</v>
      </c>
      <c r="K32" s="103" t="s">
        <v>74</v>
      </c>
      <c r="L32" s="665" t="s">
        <v>1185</v>
      </c>
      <c r="M32" s="707" t="s">
        <v>44</v>
      </c>
      <c r="N32" s="707"/>
      <c r="O32" s="705">
        <v>11000</v>
      </c>
      <c r="P32" s="705"/>
      <c r="Q32" s="705">
        <v>11000</v>
      </c>
      <c r="R32" s="705"/>
      <c r="S32" s="665" t="s">
        <v>1131</v>
      </c>
    </row>
    <row r="33" spans="1:19" s="7" customFormat="1" ht="135.75" customHeight="1" x14ac:dyDescent="0.25">
      <c r="A33" s="708"/>
      <c r="B33" s="708"/>
      <c r="C33" s="708"/>
      <c r="D33" s="708"/>
      <c r="E33" s="683"/>
      <c r="F33" s="715"/>
      <c r="G33" s="715"/>
      <c r="H33" s="708"/>
      <c r="I33" s="334" t="s">
        <v>1132</v>
      </c>
      <c r="J33" s="103">
        <v>15</v>
      </c>
      <c r="K33" s="103" t="s">
        <v>50</v>
      </c>
      <c r="L33" s="680"/>
      <c r="M33" s="708"/>
      <c r="N33" s="708"/>
      <c r="O33" s="706"/>
      <c r="P33" s="706"/>
      <c r="Q33" s="706"/>
      <c r="R33" s="706"/>
      <c r="S33" s="680"/>
    </row>
    <row r="34" spans="1:19" ht="124.15" customHeight="1" x14ac:dyDescent="0.25">
      <c r="A34" s="707">
        <v>15</v>
      </c>
      <c r="B34" s="707">
        <v>1</v>
      </c>
      <c r="C34" s="707">
        <v>4</v>
      </c>
      <c r="D34" s="707">
        <v>2</v>
      </c>
      <c r="E34" s="681" t="s">
        <v>1186</v>
      </c>
      <c r="F34" s="681" t="s">
        <v>1187</v>
      </c>
      <c r="G34" s="681" t="s">
        <v>1188</v>
      </c>
      <c r="H34" s="707" t="s">
        <v>159</v>
      </c>
      <c r="I34" s="334" t="s">
        <v>1136</v>
      </c>
      <c r="J34" s="103">
        <v>1</v>
      </c>
      <c r="K34" s="103" t="s">
        <v>74</v>
      </c>
      <c r="L34" s="665" t="s">
        <v>1189</v>
      </c>
      <c r="M34" s="707" t="s">
        <v>44</v>
      </c>
      <c r="N34" s="707"/>
      <c r="O34" s="705">
        <v>11000</v>
      </c>
      <c r="P34" s="705"/>
      <c r="Q34" s="705">
        <v>11000</v>
      </c>
      <c r="R34" s="705"/>
      <c r="S34" s="665" t="s">
        <v>1131</v>
      </c>
    </row>
    <row r="35" spans="1:19" s="7" customFormat="1" ht="133.5" customHeight="1" x14ac:dyDescent="0.25">
      <c r="A35" s="708"/>
      <c r="B35" s="708"/>
      <c r="C35" s="708"/>
      <c r="D35" s="708"/>
      <c r="E35" s="683"/>
      <c r="F35" s="715"/>
      <c r="G35" s="715"/>
      <c r="H35" s="708"/>
      <c r="I35" s="334" t="s">
        <v>1132</v>
      </c>
      <c r="J35" s="103">
        <v>15</v>
      </c>
      <c r="K35" s="103" t="s">
        <v>50</v>
      </c>
      <c r="L35" s="680"/>
      <c r="M35" s="708"/>
      <c r="N35" s="708"/>
      <c r="O35" s="706"/>
      <c r="P35" s="706"/>
      <c r="Q35" s="706"/>
      <c r="R35" s="706"/>
      <c r="S35" s="680"/>
    </row>
    <row r="36" spans="1:19" ht="122.45" customHeight="1" x14ac:dyDescent="0.25">
      <c r="A36" s="707">
        <v>16</v>
      </c>
      <c r="B36" s="707">
        <v>1</v>
      </c>
      <c r="C36" s="707">
        <v>4</v>
      </c>
      <c r="D36" s="707">
        <v>2</v>
      </c>
      <c r="E36" s="681" t="s">
        <v>1190</v>
      </c>
      <c r="F36" s="681" t="s">
        <v>1191</v>
      </c>
      <c r="G36" s="681" t="s">
        <v>1192</v>
      </c>
      <c r="H36" s="707" t="s">
        <v>159</v>
      </c>
      <c r="I36" s="334" t="s">
        <v>1136</v>
      </c>
      <c r="J36" s="103">
        <v>1</v>
      </c>
      <c r="K36" s="103" t="s">
        <v>74</v>
      </c>
      <c r="L36" s="665" t="s">
        <v>1193</v>
      </c>
      <c r="M36" s="707" t="s">
        <v>44</v>
      </c>
      <c r="N36" s="707"/>
      <c r="O36" s="705">
        <v>11000</v>
      </c>
      <c r="P36" s="705"/>
      <c r="Q36" s="705">
        <v>11000</v>
      </c>
      <c r="R36" s="705"/>
      <c r="S36" s="665" t="s">
        <v>1131</v>
      </c>
    </row>
    <row r="37" spans="1:19" s="7" customFormat="1" ht="137.25" customHeight="1" x14ac:dyDescent="0.25">
      <c r="A37" s="708"/>
      <c r="B37" s="708"/>
      <c r="C37" s="708"/>
      <c r="D37" s="708"/>
      <c r="E37" s="683"/>
      <c r="F37" s="715"/>
      <c r="G37" s="715"/>
      <c r="H37" s="708"/>
      <c r="I37" s="334" t="s">
        <v>1132</v>
      </c>
      <c r="J37" s="103">
        <v>15</v>
      </c>
      <c r="K37" s="103" t="s">
        <v>50</v>
      </c>
      <c r="L37" s="680"/>
      <c r="M37" s="708"/>
      <c r="N37" s="708"/>
      <c r="O37" s="706"/>
      <c r="P37" s="706"/>
      <c r="Q37" s="706"/>
      <c r="R37" s="706"/>
      <c r="S37" s="680"/>
    </row>
    <row r="38" spans="1:19" ht="129" customHeight="1" x14ac:dyDescent="0.25">
      <c r="A38" s="707">
        <v>17</v>
      </c>
      <c r="B38" s="707">
        <v>1</v>
      </c>
      <c r="C38" s="707">
        <v>4</v>
      </c>
      <c r="D38" s="707">
        <v>2</v>
      </c>
      <c r="E38" s="681" t="s">
        <v>1194</v>
      </c>
      <c r="F38" s="681" t="s">
        <v>1195</v>
      </c>
      <c r="G38" s="681" t="s">
        <v>1196</v>
      </c>
      <c r="H38" s="707" t="s">
        <v>159</v>
      </c>
      <c r="I38" s="334" t="s">
        <v>1136</v>
      </c>
      <c r="J38" s="103">
        <v>1</v>
      </c>
      <c r="K38" s="103" t="s">
        <v>74</v>
      </c>
      <c r="L38" s="665" t="s">
        <v>1197</v>
      </c>
      <c r="M38" s="707" t="s">
        <v>44</v>
      </c>
      <c r="N38" s="707"/>
      <c r="O38" s="705">
        <v>11000</v>
      </c>
      <c r="P38" s="705"/>
      <c r="Q38" s="705">
        <v>11000</v>
      </c>
      <c r="R38" s="705"/>
      <c r="S38" s="665" t="s">
        <v>1131</v>
      </c>
    </row>
    <row r="39" spans="1:19" s="7" customFormat="1" ht="135" customHeight="1" x14ac:dyDescent="0.25">
      <c r="A39" s="708"/>
      <c r="B39" s="708"/>
      <c r="C39" s="708"/>
      <c r="D39" s="708"/>
      <c r="E39" s="683"/>
      <c r="F39" s="715"/>
      <c r="G39" s="715"/>
      <c r="H39" s="708"/>
      <c r="I39" s="334" t="s">
        <v>1132</v>
      </c>
      <c r="J39" s="103">
        <v>15</v>
      </c>
      <c r="K39" s="103" t="s">
        <v>50</v>
      </c>
      <c r="L39" s="680"/>
      <c r="M39" s="708"/>
      <c r="N39" s="708"/>
      <c r="O39" s="706"/>
      <c r="P39" s="706"/>
      <c r="Q39" s="706"/>
      <c r="R39" s="706"/>
      <c r="S39" s="680"/>
    </row>
    <row r="40" spans="1:19" ht="126" customHeight="1" x14ac:dyDescent="0.25">
      <c r="A40" s="707">
        <v>18</v>
      </c>
      <c r="B40" s="707">
        <v>1</v>
      </c>
      <c r="C40" s="707">
        <v>4</v>
      </c>
      <c r="D40" s="707">
        <v>2</v>
      </c>
      <c r="E40" s="681" t="s">
        <v>1198</v>
      </c>
      <c r="F40" s="681" t="s">
        <v>1199</v>
      </c>
      <c r="G40" s="681" t="s">
        <v>1200</v>
      </c>
      <c r="H40" s="707" t="s">
        <v>159</v>
      </c>
      <c r="I40" s="334" t="s">
        <v>1136</v>
      </c>
      <c r="J40" s="103">
        <v>1</v>
      </c>
      <c r="K40" s="103" t="s">
        <v>74</v>
      </c>
      <c r="L40" s="665" t="s">
        <v>1201</v>
      </c>
      <c r="M40" s="707" t="s">
        <v>44</v>
      </c>
      <c r="N40" s="707"/>
      <c r="O40" s="705">
        <v>11000</v>
      </c>
      <c r="P40" s="705"/>
      <c r="Q40" s="705">
        <v>11000</v>
      </c>
      <c r="R40" s="705"/>
      <c r="S40" s="665" t="s">
        <v>1131</v>
      </c>
    </row>
    <row r="41" spans="1:19" s="7" customFormat="1" ht="133.5" customHeight="1" x14ac:dyDescent="0.25">
      <c r="A41" s="708"/>
      <c r="B41" s="708"/>
      <c r="C41" s="708"/>
      <c r="D41" s="708"/>
      <c r="E41" s="683"/>
      <c r="F41" s="715"/>
      <c r="G41" s="715"/>
      <c r="H41" s="708"/>
      <c r="I41" s="334" t="s">
        <v>1132</v>
      </c>
      <c r="J41" s="103">
        <v>15</v>
      </c>
      <c r="K41" s="103" t="s">
        <v>50</v>
      </c>
      <c r="L41" s="680"/>
      <c r="M41" s="708"/>
      <c r="N41" s="708"/>
      <c r="O41" s="706"/>
      <c r="P41" s="706"/>
      <c r="Q41" s="706"/>
      <c r="R41" s="706"/>
      <c r="S41" s="680"/>
    </row>
    <row r="42" spans="1:19" ht="134.44999999999999" customHeight="1" x14ac:dyDescent="0.25">
      <c r="A42" s="707">
        <v>19</v>
      </c>
      <c r="B42" s="707">
        <v>1</v>
      </c>
      <c r="C42" s="707">
        <v>4</v>
      </c>
      <c r="D42" s="707">
        <v>2</v>
      </c>
      <c r="E42" s="681" t="s">
        <v>1202</v>
      </c>
      <c r="F42" s="681" t="s">
        <v>1203</v>
      </c>
      <c r="G42" s="681" t="s">
        <v>1204</v>
      </c>
      <c r="H42" s="707" t="s">
        <v>159</v>
      </c>
      <c r="I42" s="334" t="s">
        <v>1136</v>
      </c>
      <c r="J42" s="103">
        <v>1</v>
      </c>
      <c r="K42" s="103" t="s">
        <v>74</v>
      </c>
      <c r="L42" s="665" t="s">
        <v>1205</v>
      </c>
      <c r="M42" s="707" t="s">
        <v>44</v>
      </c>
      <c r="N42" s="707"/>
      <c r="O42" s="705">
        <v>11000</v>
      </c>
      <c r="P42" s="705"/>
      <c r="Q42" s="705">
        <v>11000</v>
      </c>
      <c r="R42" s="705"/>
      <c r="S42" s="665" t="s">
        <v>1131</v>
      </c>
    </row>
    <row r="43" spans="1:19" s="7" customFormat="1" ht="127.5" customHeight="1" x14ac:dyDescent="0.25">
      <c r="A43" s="708"/>
      <c r="B43" s="708"/>
      <c r="C43" s="708"/>
      <c r="D43" s="708"/>
      <c r="E43" s="683"/>
      <c r="F43" s="715"/>
      <c r="G43" s="715"/>
      <c r="H43" s="708"/>
      <c r="I43" s="334" t="s">
        <v>1132</v>
      </c>
      <c r="J43" s="103">
        <v>15</v>
      </c>
      <c r="K43" s="103" t="s">
        <v>50</v>
      </c>
      <c r="L43" s="680"/>
      <c r="M43" s="708"/>
      <c r="N43" s="708"/>
      <c r="O43" s="706"/>
      <c r="P43" s="706"/>
      <c r="Q43" s="706"/>
      <c r="R43" s="706"/>
      <c r="S43" s="680"/>
    </row>
    <row r="44" spans="1:19" ht="118.9" customHeight="1" x14ac:dyDescent="0.25">
      <c r="A44" s="707">
        <v>20</v>
      </c>
      <c r="B44" s="707">
        <v>1</v>
      </c>
      <c r="C44" s="707">
        <v>4</v>
      </c>
      <c r="D44" s="707">
        <v>2</v>
      </c>
      <c r="E44" s="681" t="s">
        <v>1206</v>
      </c>
      <c r="F44" s="681" t="s">
        <v>1207</v>
      </c>
      <c r="G44" s="681" t="s">
        <v>1208</v>
      </c>
      <c r="H44" s="707" t="s">
        <v>159</v>
      </c>
      <c r="I44" s="334" t="s">
        <v>1136</v>
      </c>
      <c r="J44" s="103">
        <v>1</v>
      </c>
      <c r="K44" s="103" t="s">
        <v>74</v>
      </c>
      <c r="L44" s="665" t="s">
        <v>1209</v>
      </c>
      <c r="M44" s="707" t="s">
        <v>44</v>
      </c>
      <c r="N44" s="707"/>
      <c r="O44" s="705">
        <v>11000</v>
      </c>
      <c r="P44" s="705"/>
      <c r="Q44" s="705">
        <v>11000</v>
      </c>
      <c r="R44" s="705"/>
      <c r="S44" s="665" t="s">
        <v>1131</v>
      </c>
    </row>
    <row r="45" spans="1:19" s="7" customFormat="1" ht="140.25" customHeight="1" x14ac:dyDescent="0.25">
      <c r="A45" s="708"/>
      <c r="B45" s="708"/>
      <c r="C45" s="708"/>
      <c r="D45" s="708"/>
      <c r="E45" s="683"/>
      <c r="F45" s="715"/>
      <c r="G45" s="715"/>
      <c r="H45" s="708"/>
      <c r="I45" s="334" t="s">
        <v>1132</v>
      </c>
      <c r="J45" s="103">
        <v>15</v>
      </c>
      <c r="K45" s="103" t="s">
        <v>50</v>
      </c>
      <c r="L45" s="680"/>
      <c r="M45" s="708"/>
      <c r="N45" s="708"/>
      <c r="O45" s="706"/>
      <c r="P45" s="706"/>
      <c r="Q45" s="706"/>
      <c r="R45" s="706"/>
      <c r="S45" s="680"/>
    </row>
    <row r="46" spans="1:19" ht="118.15" customHeight="1" x14ac:dyDescent="0.25">
      <c r="A46" s="707">
        <v>21</v>
      </c>
      <c r="B46" s="707">
        <v>1</v>
      </c>
      <c r="C46" s="707">
        <v>4</v>
      </c>
      <c r="D46" s="707">
        <v>2</v>
      </c>
      <c r="E46" s="681" t="s">
        <v>1210</v>
      </c>
      <c r="F46" s="681" t="s">
        <v>1211</v>
      </c>
      <c r="G46" s="681" t="s">
        <v>1212</v>
      </c>
      <c r="H46" s="707" t="s">
        <v>159</v>
      </c>
      <c r="I46" s="334" t="s">
        <v>1136</v>
      </c>
      <c r="J46" s="103">
        <v>1</v>
      </c>
      <c r="K46" s="103" t="s">
        <v>74</v>
      </c>
      <c r="L46" s="665" t="s">
        <v>1213</v>
      </c>
      <c r="M46" s="707" t="s">
        <v>44</v>
      </c>
      <c r="N46" s="707"/>
      <c r="O46" s="705">
        <v>11000</v>
      </c>
      <c r="P46" s="705"/>
      <c r="Q46" s="705">
        <v>11000</v>
      </c>
      <c r="R46" s="705"/>
      <c r="S46" s="665" t="s">
        <v>1131</v>
      </c>
    </row>
    <row r="47" spans="1:19" s="7" customFormat="1" ht="138" customHeight="1" x14ac:dyDescent="0.25">
      <c r="A47" s="708"/>
      <c r="B47" s="708"/>
      <c r="C47" s="708"/>
      <c r="D47" s="708"/>
      <c r="E47" s="683"/>
      <c r="F47" s="715"/>
      <c r="G47" s="715"/>
      <c r="H47" s="708"/>
      <c r="I47" s="334" t="s">
        <v>1132</v>
      </c>
      <c r="J47" s="103">
        <v>15</v>
      </c>
      <c r="K47" s="103" t="s">
        <v>50</v>
      </c>
      <c r="L47" s="680"/>
      <c r="M47" s="708"/>
      <c r="N47" s="708"/>
      <c r="O47" s="706"/>
      <c r="P47" s="706"/>
      <c r="Q47" s="706"/>
      <c r="R47" s="706"/>
      <c r="S47" s="680"/>
    </row>
    <row r="48" spans="1:19" ht="124.9" customHeight="1" x14ac:dyDescent="0.25">
      <c r="A48" s="707">
        <v>22</v>
      </c>
      <c r="B48" s="707">
        <v>1</v>
      </c>
      <c r="C48" s="707">
        <v>4</v>
      </c>
      <c r="D48" s="707">
        <v>2</v>
      </c>
      <c r="E48" s="681" t="s">
        <v>1214</v>
      </c>
      <c r="F48" s="681" t="s">
        <v>1215</v>
      </c>
      <c r="G48" s="681" t="s">
        <v>1216</v>
      </c>
      <c r="H48" s="707" t="s">
        <v>159</v>
      </c>
      <c r="I48" s="334" t="s">
        <v>1136</v>
      </c>
      <c r="J48" s="103">
        <v>1</v>
      </c>
      <c r="K48" s="103" t="s">
        <v>74</v>
      </c>
      <c r="L48" s="665" t="s">
        <v>1217</v>
      </c>
      <c r="M48" s="707" t="s">
        <v>44</v>
      </c>
      <c r="N48" s="707"/>
      <c r="O48" s="705">
        <v>11000</v>
      </c>
      <c r="P48" s="705"/>
      <c r="Q48" s="705">
        <v>11000</v>
      </c>
      <c r="R48" s="705"/>
      <c r="S48" s="665" t="s">
        <v>1131</v>
      </c>
    </row>
    <row r="49" spans="1:19" s="7" customFormat="1" ht="138.75" customHeight="1" x14ac:dyDescent="0.25">
      <c r="A49" s="708"/>
      <c r="B49" s="708"/>
      <c r="C49" s="708"/>
      <c r="D49" s="708"/>
      <c r="E49" s="683"/>
      <c r="F49" s="715"/>
      <c r="G49" s="715"/>
      <c r="H49" s="708"/>
      <c r="I49" s="334" t="s">
        <v>1132</v>
      </c>
      <c r="J49" s="103">
        <v>15</v>
      </c>
      <c r="K49" s="103" t="s">
        <v>50</v>
      </c>
      <c r="L49" s="680"/>
      <c r="M49" s="708"/>
      <c r="N49" s="708"/>
      <c r="O49" s="706"/>
      <c r="P49" s="706"/>
      <c r="Q49" s="706"/>
      <c r="R49" s="706"/>
      <c r="S49" s="680"/>
    </row>
    <row r="50" spans="1:19" ht="127.15" customHeight="1" x14ac:dyDescent="0.25">
      <c r="A50" s="707">
        <v>23</v>
      </c>
      <c r="B50" s="707">
        <v>1</v>
      </c>
      <c r="C50" s="707">
        <v>4</v>
      </c>
      <c r="D50" s="707">
        <v>2</v>
      </c>
      <c r="E50" s="681" t="s">
        <v>1218</v>
      </c>
      <c r="F50" s="681" t="s">
        <v>1219</v>
      </c>
      <c r="G50" s="681" t="s">
        <v>1220</v>
      </c>
      <c r="H50" s="707" t="s">
        <v>159</v>
      </c>
      <c r="I50" s="334" t="s">
        <v>1136</v>
      </c>
      <c r="J50" s="103">
        <v>1</v>
      </c>
      <c r="K50" s="103" t="s">
        <v>74</v>
      </c>
      <c r="L50" s="665" t="s">
        <v>1221</v>
      </c>
      <c r="M50" s="707" t="s">
        <v>44</v>
      </c>
      <c r="N50" s="707"/>
      <c r="O50" s="705">
        <v>11000</v>
      </c>
      <c r="P50" s="705"/>
      <c r="Q50" s="705">
        <v>11000</v>
      </c>
      <c r="R50" s="705"/>
      <c r="S50" s="665" t="s">
        <v>1131</v>
      </c>
    </row>
    <row r="51" spans="1:19" s="7" customFormat="1" ht="132.75" customHeight="1" x14ac:dyDescent="0.25">
      <c r="A51" s="708"/>
      <c r="B51" s="708"/>
      <c r="C51" s="708"/>
      <c r="D51" s="708"/>
      <c r="E51" s="683"/>
      <c r="F51" s="715"/>
      <c r="G51" s="715"/>
      <c r="H51" s="708"/>
      <c r="I51" s="334" t="s">
        <v>1132</v>
      </c>
      <c r="J51" s="103">
        <v>15</v>
      </c>
      <c r="K51" s="103" t="s">
        <v>50</v>
      </c>
      <c r="L51" s="680"/>
      <c r="M51" s="708"/>
      <c r="N51" s="708"/>
      <c r="O51" s="706"/>
      <c r="P51" s="706"/>
      <c r="Q51" s="706"/>
      <c r="R51" s="706"/>
      <c r="S51" s="680"/>
    </row>
    <row r="52" spans="1:19" ht="115.9" customHeight="1" x14ac:dyDescent="0.25">
      <c r="A52" s="707">
        <v>24</v>
      </c>
      <c r="B52" s="707">
        <v>1</v>
      </c>
      <c r="C52" s="707">
        <v>4</v>
      </c>
      <c r="D52" s="707">
        <v>2</v>
      </c>
      <c r="E52" s="681" t="s">
        <v>1222</v>
      </c>
      <c r="F52" s="681" t="s">
        <v>1223</v>
      </c>
      <c r="G52" s="681" t="s">
        <v>1224</v>
      </c>
      <c r="H52" s="707" t="s">
        <v>159</v>
      </c>
      <c r="I52" s="334" t="s">
        <v>1136</v>
      </c>
      <c r="J52" s="103">
        <v>1</v>
      </c>
      <c r="K52" s="103" t="s">
        <v>74</v>
      </c>
      <c r="L52" s="665" t="s">
        <v>1225</v>
      </c>
      <c r="M52" s="707" t="s">
        <v>44</v>
      </c>
      <c r="N52" s="707"/>
      <c r="O52" s="705">
        <v>11000</v>
      </c>
      <c r="P52" s="705"/>
      <c r="Q52" s="705">
        <v>11000</v>
      </c>
      <c r="R52" s="705"/>
      <c r="S52" s="665" t="s">
        <v>1131</v>
      </c>
    </row>
    <row r="53" spans="1:19" s="7" customFormat="1" ht="151.5" customHeight="1" x14ac:dyDescent="0.25">
      <c r="A53" s="708"/>
      <c r="B53" s="708"/>
      <c r="C53" s="708"/>
      <c r="D53" s="708"/>
      <c r="E53" s="683"/>
      <c r="F53" s="715"/>
      <c r="G53" s="715"/>
      <c r="H53" s="708"/>
      <c r="I53" s="334" t="s">
        <v>1132</v>
      </c>
      <c r="J53" s="103">
        <v>15</v>
      </c>
      <c r="K53" s="103" t="s">
        <v>50</v>
      </c>
      <c r="L53" s="680"/>
      <c r="M53" s="708"/>
      <c r="N53" s="708"/>
      <c r="O53" s="706"/>
      <c r="P53" s="706"/>
      <c r="Q53" s="706"/>
      <c r="R53" s="706"/>
      <c r="S53" s="680"/>
    </row>
    <row r="54" spans="1:19" ht="117" customHeight="1" x14ac:dyDescent="0.25">
      <c r="A54" s="707">
        <v>25</v>
      </c>
      <c r="B54" s="707">
        <v>1</v>
      </c>
      <c r="C54" s="707">
        <v>4</v>
      </c>
      <c r="D54" s="707">
        <v>2</v>
      </c>
      <c r="E54" s="681" t="s">
        <v>1226</v>
      </c>
      <c r="F54" s="681" t="s">
        <v>1227</v>
      </c>
      <c r="G54" s="681" t="s">
        <v>1228</v>
      </c>
      <c r="H54" s="707" t="s">
        <v>159</v>
      </c>
      <c r="I54" s="334" t="s">
        <v>1136</v>
      </c>
      <c r="J54" s="103">
        <v>1</v>
      </c>
      <c r="K54" s="103" t="s">
        <v>74</v>
      </c>
      <c r="L54" s="665" t="s">
        <v>1229</v>
      </c>
      <c r="M54" s="707" t="s">
        <v>44</v>
      </c>
      <c r="N54" s="707"/>
      <c r="O54" s="705">
        <v>11000</v>
      </c>
      <c r="P54" s="705"/>
      <c r="Q54" s="705">
        <v>11000</v>
      </c>
      <c r="R54" s="705"/>
      <c r="S54" s="665" t="s">
        <v>1131</v>
      </c>
    </row>
    <row r="55" spans="1:19" s="7" customFormat="1" ht="141" customHeight="1" x14ac:dyDescent="0.25">
      <c r="A55" s="708"/>
      <c r="B55" s="708"/>
      <c r="C55" s="708"/>
      <c r="D55" s="708"/>
      <c r="E55" s="683"/>
      <c r="F55" s="715"/>
      <c r="G55" s="715"/>
      <c r="H55" s="708"/>
      <c r="I55" s="334" t="s">
        <v>1132</v>
      </c>
      <c r="J55" s="103">
        <v>15</v>
      </c>
      <c r="K55" s="103" t="s">
        <v>50</v>
      </c>
      <c r="L55" s="680"/>
      <c r="M55" s="708"/>
      <c r="N55" s="708"/>
      <c r="O55" s="706"/>
      <c r="P55" s="706"/>
      <c r="Q55" s="706"/>
      <c r="R55" s="706"/>
      <c r="S55" s="680"/>
    </row>
    <row r="56" spans="1:19" ht="143.44999999999999" customHeight="1" x14ac:dyDescent="0.25">
      <c r="A56" s="707">
        <v>26</v>
      </c>
      <c r="B56" s="707">
        <v>1</v>
      </c>
      <c r="C56" s="707">
        <v>4</v>
      </c>
      <c r="D56" s="707">
        <v>2</v>
      </c>
      <c r="E56" s="681" t="s">
        <v>1230</v>
      </c>
      <c r="F56" s="681" t="s">
        <v>1231</v>
      </c>
      <c r="G56" s="681" t="s">
        <v>1232</v>
      </c>
      <c r="H56" s="707" t="s">
        <v>159</v>
      </c>
      <c r="I56" s="334" t="s">
        <v>1136</v>
      </c>
      <c r="J56" s="103">
        <v>1</v>
      </c>
      <c r="K56" s="103" t="s">
        <v>74</v>
      </c>
      <c r="L56" s="665" t="s">
        <v>1233</v>
      </c>
      <c r="M56" s="707" t="s">
        <v>44</v>
      </c>
      <c r="N56" s="707"/>
      <c r="O56" s="705">
        <v>11000</v>
      </c>
      <c r="P56" s="705"/>
      <c r="Q56" s="705">
        <v>11000</v>
      </c>
      <c r="R56" s="705"/>
      <c r="S56" s="665" t="s">
        <v>1131</v>
      </c>
    </row>
    <row r="57" spans="1:19" s="7" customFormat="1" ht="121.5" customHeight="1" x14ac:dyDescent="0.25">
      <c r="A57" s="708"/>
      <c r="B57" s="708"/>
      <c r="C57" s="708"/>
      <c r="D57" s="708"/>
      <c r="E57" s="683"/>
      <c r="F57" s="715"/>
      <c r="G57" s="715"/>
      <c r="H57" s="708"/>
      <c r="I57" s="334" t="s">
        <v>1132</v>
      </c>
      <c r="J57" s="103">
        <v>15</v>
      </c>
      <c r="K57" s="103" t="s">
        <v>50</v>
      </c>
      <c r="L57" s="680"/>
      <c r="M57" s="708"/>
      <c r="N57" s="708"/>
      <c r="O57" s="706"/>
      <c r="P57" s="706"/>
      <c r="Q57" s="706"/>
      <c r="R57" s="706"/>
      <c r="S57" s="680"/>
    </row>
    <row r="58" spans="1:19" ht="127.9" customHeight="1" x14ac:dyDescent="0.25">
      <c r="A58" s="707">
        <v>27</v>
      </c>
      <c r="B58" s="707">
        <v>1</v>
      </c>
      <c r="C58" s="707">
        <v>4</v>
      </c>
      <c r="D58" s="707">
        <v>2</v>
      </c>
      <c r="E58" s="681" t="s">
        <v>1234</v>
      </c>
      <c r="F58" s="681" t="s">
        <v>1235</v>
      </c>
      <c r="G58" s="681" t="s">
        <v>1236</v>
      </c>
      <c r="H58" s="707" t="s">
        <v>159</v>
      </c>
      <c r="I58" s="334" t="s">
        <v>1136</v>
      </c>
      <c r="J58" s="103">
        <v>1</v>
      </c>
      <c r="K58" s="103" t="s">
        <v>74</v>
      </c>
      <c r="L58" s="665" t="s">
        <v>1237</v>
      </c>
      <c r="M58" s="707" t="s">
        <v>44</v>
      </c>
      <c r="N58" s="707"/>
      <c r="O58" s="705">
        <v>11000</v>
      </c>
      <c r="P58" s="705"/>
      <c r="Q58" s="705">
        <v>11000</v>
      </c>
      <c r="R58" s="705"/>
      <c r="S58" s="665" t="s">
        <v>1131</v>
      </c>
    </row>
    <row r="59" spans="1:19" s="7" customFormat="1" ht="131.25" customHeight="1" x14ac:dyDescent="0.25">
      <c r="A59" s="708"/>
      <c r="B59" s="708"/>
      <c r="C59" s="708"/>
      <c r="D59" s="708"/>
      <c r="E59" s="683"/>
      <c r="F59" s="715"/>
      <c r="G59" s="715"/>
      <c r="H59" s="708"/>
      <c r="I59" s="334" t="s">
        <v>1132</v>
      </c>
      <c r="J59" s="103">
        <v>15</v>
      </c>
      <c r="K59" s="103" t="s">
        <v>50</v>
      </c>
      <c r="L59" s="680"/>
      <c r="M59" s="708"/>
      <c r="N59" s="708"/>
      <c r="O59" s="706"/>
      <c r="P59" s="706"/>
      <c r="Q59" s="706"/>
      <c r="R59" s="706"/>
      <c r="S59" s="680"/>
    </row>
    <row r="60" spans="1:19" s="7" customFormat="1" ht="138" customHeight="1" x14ac:dyDescent="0.25">
      <c r="A60" s="707">
        <v>28</v>
      </c>
      <c r="B60" s="707">
        <v>1</v>
      </c>
      <c r="C60" s="707">
        <v>4</v>
      </c>
      <c r="D60" s="707">
        <v>2</v>
      </c>
      <c r="E60" s="681" t="s">
        <v>1238</v>
      </c>
      <c r="F60" s="681" t="s">
        <v>1239</v>
      </c>
      <c r="G60" s="681" t="s">
        <v>1240</v>
      </c>
      <c r="H60" s="665" t="s">
        <v>1241</v>
      </c>
      <c r="I60" s="334" t="s">
        <v>1242</v>
      </c>
      <c r="J60" s="103">
        <v>1</v>
      </c>
      <c r="K60" s="103" t="s">
        <v>74</v>
      </c>
      <c r="L60" s="665" t="s">
        <v>1243</v>
      </c>
      <c r="M60" s="707" t="s">
        <v>44</v>
      </c>
      <c r="N60" s="707"/>
      <c r="O60" s="705">
        <v>10000</v>
      </c>
      <c r="P60" s="705"/>
      <c r="Q60" s="705">
        <v>10000</v>
      </c>
      <c r="R60" s="705"/>
      <c r="S60" s="665" t="s">
        <v>1131</v>
      </c>
    </row>
    <row r="61" spans="1:19" s="7" customFormat="1" ht="135" customHeight="1" x14ac:dyDescent="0.25">
      <c r="A61" s="708"/>
      <c r="B61" s="708"/>
      <c r="C61" s="708"/>
      <c r="D61" s="708"/>
      <c r="E61" s="683"/>
      <c r="F61" s="715"/>
      <c r="G61" s="715"/>
      <c r="H61" s="680"/>
      <c r="I61" s="334" t="s">
        <v>1132</v>
      </c>
      <c r="J61" s="103">
        <v>60</v>
      </c>
      <c r="K61" s="103" t="s">
        <v>50</v>
      </c>
      <c r="L61" s="680"/>
      <c r="M61" s="708"/>
      <c r="N61" s="708"/>
      <c r="O61" s="706"/>
      <c r="P61" s="706"/>
      <c r="Q61" s="706"/>
      <c r="R61" s="706"/>
      <c r="S61" s="680"/>
    </row>
    <row r="62" spans="1:19" s="7" customFormat="1" ht="49.5" customHeight="1" x14ac:dyDescent="0.25">
      <c r="A62" s="707">
        <v>29</v>
      </c>
      <c r="B62" s="707">
        <v>1</v>
      </c>
      <c r="C62" s="707">
        <v>4</v>
      </c>
      <c r="D62" s="707">
        <v>2</v>
      </c>
      <c r="E62" s="681" t="s">
        <v>1244</v>
      </c>
      <c r="F62" s="681" t="s">
        <v>1245</v>
      </c>
      <c r="G62" s="681" t="s">
        <v>1246</v>
      </c>
      <c r="H62" s="665" t="s">
        <v>156</v>
      </c>
      <c r="I62" s="334" t="s">
        <v>1129</v>
      </c>
      <c r="J62" s="103">
        <v>1</v>
      </c>
      <c r="K62" s="103" t="s">
        <v>74</v>
      </c>
      <c r="L62" s="665" t="s">
        <v>1247</v>
      </c>
      <c r="M62" s="707" t="s">
        <v>44</v>
      </c>
      <c r="N62" s="707"/>
      <c r="O62" s="705">
        <v>18000</v>
      </c>
      <c r="P62" s="705"/>
      <c r="Q62" s="705">
        <v>18000</v>
      </c>
      <c r="R62" s="705"/>
      <c r="S62" s="665" t="s">
        <v>1131</v>
      </c>
    </row>
    <row r="63" spans="1:19" s="7" customFormat="1" ht="50.25" customHeight="1" x14ac:dyDescent="0.25">
      <c r="A63" s="711"/>
      <c r="B63" s="711"/>
      <c r="C63" s="711"/>
      <c r="D63" s="711"/>
      <c r="E63" s="682"/>
      <c r="F63" s="682"/>
      <c r="G63" s="682"/>
      <c r="H63" s="680"/>
      <c r="I63" s="334" t="s">
        <v>1248</v>
      </c>
      <c r="J63" s="103">
        <v>15</v>
      </c>
      <c r="K63" s="103" t="s">
        <v>50</v>
      </c>
      <c r="L63" s="676"/>
      <c r="M63" s="711"/>
      <c r="N63" s="711"/>
      <c r="O63" s="712"/>
      <c r="P63" s="712"/>
      <c r="Q63" s="712"/>
      <c r="R63" s="712"/>
      <c r="S63" s="676"/>
    </row>
    <row r="64" spans="1:19" s="7" customFormat="1" ht="54" customHeight="1" x14ac:dyDescent="0.25">
      <c r="A64" s="711"/>
      <c r="B64" s="711"/>
      <c r="C64" s="711"/>
      <c r="D64" s="711"/>
      <c r="E64" s="682"/>
      <c r="F64" s="682"/>
      <c r="G64" s="682"/>
      <c r="H64" s="707" t="s">
        <v>596</v>
      </c>
      <c r="I64" s="334" t="s">
        <v>1249</v>
      </c>
      <c r="J64" s="103">
        <v>1</v>
      </c>
      <c r="K64" s="103" t="s">
        <v>74</v>
      </c>
      <c r="L64" s="676"/>
      <c r="M64" s="711"/>
      <c r="N64" s="711"/>
      <c r="O64" s="712"/>
      <c r="P64" s="712"/>
      <c r="Q64" s="712"/>
      <c r="R64" s="712"/>
      <c r="S64" s="676"/>
    </row>
    <row r="65" spans="1:19" s="7" customFormat="1" ht="54" customHeight="1" x14ac:dyDescent="0.25">
      <c r="A65" s="711"/>
      <c r="B65" s="711"/>
      <c r="C65" s="711"/>
      <c r="D65" s="711"/>
      <c r="E65" s="682"/>
      <c r="F65" s="682"/>
      <c r="G65" s="682"/>
      <c r="H65" s="711"/>
      <c r="I65" s="334" t="s">
        <v>1250</v>
      </c>
      <c r="J65" s="103">
        <v>1</v>
      </c>
      <c r="K65" s="103" t="s">
        <v>74</v>
      </c>
      <c r="L65" s="676"/>
      <c r="M65" s="711"/>
      <c r="N65" s="711"/>
      <c r="O65" s="712"/>
      <c r="P65" s="712"/>
      <c r="Q65" s="712"/>
      <c r="R65" s="712"/>
      <c r="S65" s="676"/>
    </row>
    <row r="66" spans="1:19" s="7" customFormat="1" ht="50.25" customHeight="1" x14ac:dyDescent="0.25">
      <c r="A66" s="708"/>
      <c r="B66" s="708"/>
      <c r="C66" s="708"/>
      <c r="D66" s="708"/>
      <c r="E66" s="683"/>
      <c r="F66" s="715"/>
      <c r="G66" s="715"/>
      <c r="H66" s="708"/>
      <c r="I66" s="334" t="s">
        <v>1251</v>
      </c>
      <c r="J66" s="335">
        <v>1000</v>
      </c>
      <c r="K66" s="103" t="s">
        <v>599</v>
      </c>
      <c r="L66" s="680"/>
      <c r="M66" s="708"/>
      <c r="N66" s="708"/>
      <c r="O66" s="706"/>
      <c r="P66" s="706"/>
      <c r="Q66" s="706"/>
      <c r="R66" s="706"/>
      <c r="S66" s="680"/>
    </row>
    <row r="67" spans="1:19" s="7" customFormat="1" ht="109.5" customHeight="1" x14ac:dyDescent="0.25">
      <c r="A67" s="707">
        <v>30</v>
      </c>
      <c r="B67" s="707">
        <v>1</v>
      </c>
      <c r="C67" s="707">
        <v>4</v>
      </c>
      <c r="D67" s="707">
        <v>5</v>
      </c>
      <c r="E67" s="681" t="s">
        <v>1252</v>
      </c>
      <c r="F67" s="681" t="s">
        <v>1253</v>
      </c>
      <c r="G67" s="681" t="s">
        <v>1254</v>
      </c>
      <c r="H67" s="707" t="s">
        <v>159</v>
      </c>
      <c r="I67" s="334" t="s">
        <v>1136</v>
      </c>
      <c r="J67" s="103">
        <v>1</v>
      </c>
      <c r="K67" s="103" t="s">
        <v>74</v>
      </c>
      <c r="L67" s="665" t="s">
        <v>1255</v>
      </c>
      <c r="M67" s="707" t="s">
        <v>44</v>
      </c>
      <c r="N67" s="707"/>
      <c r="O67" s="705">
        <v>38180</v>
      </c>
      <c r="P67" s="705"/>
      <c r="Q67" s="705">
        <v>38180</v>
      </c>
      <c r="R67" s="705"/>
      <c r="S67" s="665" t="s">
        <v>1131</v>
      </c>
    </row>
    <row r="68" spans="1:19" s="7" customFormat="1" ht="100.5" customHeight="1" x14ac:dyDescent="0.25">
      <c r="A68" s="708"/>
      <c r="B68" s="708"/>
      <c r="C68" s="708"/>
      <c r="D68" s="708"/>
      <c r="E68" s="683"/>
      <c r="F68" s="715"/>
      <c r="G68" s="715"/>
      <c r="H68" s="708"/>
      <c r="I68" s="334" t="s">
        <v>1248</v>
      </c>
      <c r="J68" s="103">
        <v>25</v>
      </c>
      <c r="K68" s="103" t="s">
        <v>50</v>
      </c>
      <c r="L68" s="680"/>
      <c r="M68" s="708"/>
      <c r="N68" s="708"/>
      <c r="O68" s="706"/>
      <c r="P68" s="706"/>
      <c r="Q68" s="706"/>
      <c r="R68" s="706"/>
      <c r="S68" s="680"/>
    </row>
    <row r="69" spans="1:19" s="7" customFormat="1" ht="51.75" customHeight="1" x14ac:dyDescent="0.25">
      <c r="A69" s="707">
        <v>31</v>
      </c>
      <c r="B69" s="707">
        <v>1</v>
      </c>
      <c r="C69" s="707">
        <v>4</v>
      </c>
      <c r="D69" s="707">
        <v>2</v>
      </c>
      <c r="E69" s="681" t="s">
        <v>1256</v>
      </c>
      <c r="F69" s="681" t="s">
        <v>1257</v>
      </c>
      <c r="G69" s="681" t="s">
        <v>1258</v>
      </c>
      <c r="H69" s="665" t="s">
        <v>1259</v>
      </c>
      <c r="I69" s="334" t="s">
        <v>1242</v>
      </c>
      <c r="J69" s="103">
        <v>1</v>
      </c>
      <c r="K69" s="103" t="s">
        <v>74</v>
      </c>
      <c r="L69" s="665" t="s">
        <v>1260</v>
      </c>
      <c r="M69" s="707" t="s">
        <v>44</v>
      </c>
      <c r="N69" s="707"/>
      <c r="O69" s="705">
        <v>117522</v>
      </c>
      <c r="P69" s="705"/>
      <c r="Q69" s="705">
        <v>117522</v>
      </c>
      <c r="R69" s="705"/>
      <c r="S69" s="665" t="s">
        <v>1131</v>
      </c>
    </row>
    <row r="70" spans="1:19" s="7" customFormat="1" ht="48" customHeight="1" x14ac:dyDescent="0.25">
      <c r="A70" s="711"/>
      <c r="B70" s="711"/>
      <c r="C70" s="711"/>
      <c r="D70" s="711"/>
      <c r="E70" s="682"/>
      <c r="F70" s="682"/>
      <c r="G70" s="682"/>
      <c r="H70" s="680"/>
      <c r="I70" s="334" t="s">
        <v>1248</v>
      </c>
      <c r="J70" s="103">
        <v>50</v>
      </c>
      <c r="K70" s="103" t="s">
        <v>50</v>
      </c>
      <c r="L70" s="676"/>
      <c r="M70" s="711"/>
      <c r="N70" s="711"/>
      <c r="O70" s="712"/>
      <c r="P70" s="712"/>
      <c r="Q70" s="712"/>
      <c r="R70" s="712"/>
      <c r="S70" s="676"/>
    </row>
    <row r="71" spans="1:19" s="7" customFormat="1" ht="42.75" customHeight="1" x14ac:dyDescent="0.25">
      <c r="A71" s="711"/>
      <c r="B71" s="711"/>
      <c r="C71" s="711"/>
      <c r="D71" s="711"/>
      <c r="E71" s="682"/>
      <c r="F71" s="682"/>
      <c r="G71" s="682"/>
      <c r="H71" s="707" t="s">
        <v>159</v>
      </c>
      <c r="I71" s="334" t="s">
        <v>1136</v>
      </c>
      <c r="J71" s="103">
        <v>1</v>
      </c>
      <c r="K71" s="103" t="s">
        <v>74</v>
      </c>
      <c r="L71" s="676"/>
      <c r="M71" s="711"/>
      <c r="N71" s="711"/>
      <c r="O71" s="712"/>
      <c r="P71" s="712"/>
      <c r="Q71" s="712"/>
      <c r="R71" s="712"/>
      <c r="S71" s="676"/>
    </row>
    <row r="72" spans="1:19" s="7" customFormat="1" ht="43.5" customHeight="1" x14ac:dyDescent="0.25">
      <c r="A72" s="711"/>
      <c r="B72" s="711"/>
      <c r="C72" s="711"/>
      <c r="D72" s="711"/>
      <c r="E72" s="682"/>
      <c r="F72" s="682"/>
      <c r="G72" s="682"/>
      <c r="H72" s="708"/>
      <c r="I72" s="334" t="s">
        <v>1248</v>
      </c>
      <c r="J72" s="103">
        <v>50</v>
      </c>
      <c r="K72" s="103" t="s">
        <v>50</v>
      </c>
      <c r="L72" s="680"/>
      <c r="M72" s="711"/>
      <c r="N72" s="711"/>
      <c r="O72" s="712"/>
      <c r="P72" s="712"/>
      <c r="Q72" s="712"/>
      <c r="R72" s="712"/>
      <c r="S72" s="676"/>
    </row>
    <row r="73" spans="1:19" s="7" customFormat="1" ht="97.5" customHeight="1" x14ac:dyDescent="0.25">
      <c r="A73" s="711"/>
      <c r="B73" s="711"/>
      <c r="C73" s="711"/>
      <c r="D73" s="711"/>
      <c r="E73" s="682"/>
      <c r="F73" s="682"/>
      <c r="G73" s="682"/>
      <c r="H73" s="707" t="s">
        <v>1261</v>
      </c>
      <c r="I73" s="334" t="s">
        <v>1262</v>
      </c>
      <c r="J73" s="103">
        <v>1</v>
      </c>
      <c r="K73" s="103" t="s">
        <v>74</v>
      </c>
      <c r="L73" s="676" t="s">
        <v>1263</v>
      </c>
      <c r="M73" s="711"/>
      <c r="N73" s="711"/>
      <c r="O73" s="712"/>
      <c r="P73" s="712"/>
      <c r="Q73" s="712"/>
      <c r="R73" s="712"/>
      <c r="S73" s="676"/>
    </row>
    <row r="74" spans="1:19" s="7" customFormat="1" ht="90" customHeight="1" x14ac:dyDescent="0.25">
      <c r="A74" s="708"/>
      <c r="B74" s="708"/>
      <c r="C74" s="708"/>
      <c r="D74" s="708"/>
      <c r="E74" s="683"/>
      <c r="F74" s="715"/>
      <c r="G74" s="715"/>
      <c r="H74" s="708"/>
      <c r="I74" s="334" t="s">
        <v>1264</v>
      </c>
      <c r="J74" s="103">
        <v>600</v>
      </c>
      <c r="K74" s="103" t="s">
        <v>50</v>
      </c>
      <c r="L74" s="680"/>
      <c r="M74" s="708"/>
      <c r="N74" s="708"/>
      <c r="O74" s="706"/>
      <c r="P74" s="706"/>
      <c r="Q74" s="706"/>
      <c r="R74" s="706"/>
      <c r="S74" s="680"/>
    </row>
    <row r="75" spans="1:19" s="7" customFormat="1" ht="87" customHeight="1" x14ac:dyDescent="0.25">
      <c r="A75" s="707">
        <v>32</v>
      </c>
      <c r="B75" s="707">
        <v>1</v>
      </c>
      <c r="C75" s="707">
        <v>4</v>
      </c>
      <c r="D75" s="707">
        <v>2</v>
      </c>
      <c r="E75" s="681" t="s">
        <v>1265</v>
      </c>
      <c r="F75" s="681" t="s">
        <v>1266</v>
      </c>
      <c r="G75" s="681" t="s">
        <v>1267</v>
      </c>
      <c r="H75" s="707" t="s">
        <v>159</v>
      </c>
      <c r="I75" s="334" t="s">
        <v>1136</v>
      </c>
      <c r="J75" s="103">
        <v>1</v>
      </c>
      <c r="K75" s="103" t="s">
        <v>74</v>
      </c>
      <c r="L75" s="665" t="s">
        <v>1268</v>
      </c>
      <c r="M75" s="707" t="s">
        <v>44</v>
      </c>
      <c r="N75" s="707"/>
      <c r="O75" s="705">
        <v>68769</v>
      </c>
      <c r="P75" s="705"/>
      <c r="Q75" s="705">
        <v>68769</v>
      </c>
      <c r="R75" s="705"/>
      <c r="S75" s="665" t="s">
        <v>1131</v>
      </c>
    </row>
    <row r="76" spans="1:19" s="7" customFormat="1" ht="92.25" customHeight="1" x14ac:dyDescent="0.25">
      <c r="A76" s="708"/>
      <c r="B76" s="708"/>
      <c r="C76" s="708"/>
      <c r="D76" s="708"/>
      <c r="E76" s="683"/>
      <c r="F76" s="715"/>
      <c r="G76" s="715"/>
      <c r="H76" s="708"/>
      <c r="I76" s="334" t="s">
        <v>1248</v>
      </c>
      <c r="J76" s="103">
        <v>25</v>
      </c>
      <c r="K76" s="103" t="s">
        <v>50</v>
      </c>
      <c r="L76" s="680"/>
      <c r="M76" s="708"/>
      <c r="N76" s="708"/>
      <c r="O76" s="706"/>
      <c r="P76" s="706"/>
      <c r="Q76" s="706"/>
      <c r="R76" s="706"/>
      <c r="S76" s="680"/>
    </row>
    <row r="77" spans="1:19" ht="79.5" customHeight="1" x14ac:dyDescent="0.25">
      <c r="A77" s="707">
        <v>33</v>
      </c>
      <c r="B77" s="707">
        <v>1</v>
      </c>
      <c r="C77" s="707">
        <v>4</v>
      </c>
      <c r="D77" s="707">
        <v>5</v>
      </c>
      <c r="E77" s="681" t="s">
        <v>1269</v>
      </c>
      <c r="F77" s="681" t="s">
        <v>1270</v>
      </c>
      <c r="G77" s="681" t="s">
        <v>1271</v>
      </c>
      <c r="H77" s="665" t="s">
        <v>156</v>
      </c>
      <c r="I77" s="334" t="s">
        <v>1129</v>
      </c>
      <c r="J77" s="103">
        <v>1</v>
      </c>
      <c r="K77" s="103" t="s">
        <v>74</v>
      </c>
      <c r="L77" s="665" t="s">
        <v>1272</v>
      </c>
      <c r="M77" s="707" t="s">
        <v>44</v>
      </c>
      <c r="N77" s="707"/>
      <c r="O77" s="705">
        <v>150656</v>
      </c>
      <c r="P77" s="705"/>
      <c r="Q77" s="705">
        <v>150656</v>
      </c>
      <c r="R77" s="705"/>
      <c r="S77" s="665" t="s">
        <v>1131</v>
      </c>
    </row>
    <row r="78" spans="1:19" ht="88.5" customHeight="1" x14ac:dyDescent="0.25">
      <c r="A78" s="711"/>
      <c r="B78" s="711"/>
      <c r="C78" s="711"/>
      <c r="D78" s="711"/>
      <c r="E78" s="682"/>
      <c r="F78" s="682"/>
      <c r="G78" s="682"/>
      <c r="H78" s="680"/>
      <c r="I78" s="334" t="s">
        <v>1248</v>
      </c>
      <c r="J78" s="103">
        <v>30</v>
      </c>
      <c r="K78" s="103" t="s">
        <v>50</v>
      </c>
      <c r="L78" s="680"/>
      <c r="M78" s="711"/>
      <c r="N78" s="711"/>
      <c r="O78" s="712"/>
      <c r="P78" s="712"/>
      <c r="Q78" s="712"/>
      <c r="R78" s="712"/>
      <c r="S78" s="676"/>
    </row>
    <row r="79" spans="1:19" ht="43.5" customHeight="1" x14ac:dyDescent="0.25">
      <c r="A79" s="711"/>
      <c r="B79" s="711"/>
      <c r="C79" s="711"/>
      <c r="D79" s="711"/>
      <c r="E79" s="682"/>
      <c r="F79" s="682"/>
      <c r="G79" s="682"/>
      <c r="H79" s="707" t="s">
        <v>1273</v>
      </c>
      <c r="I79" s="334" t="s">
        <v>1274</v>
      </c>
      <c r="J79" s="103">
        <v>1</v>
      </c>
      <c r="K79" s="103" t="s">
        <v>74</v>
      </c>
      <c r="L79" s="665" t="s">
        <v>1275</v>
      </c>
      <c r="M79" s="711"/>
      <c r="N79" s="711"/>
      <c r="O79" s="712"/>
      <c r="P79" s="712"/>
      <c r="Q79" s="712"/>
      <c r="R79" s="712"/>
      <c r="S79" s="676"/>
    </row>
    <row r="80" spans="1:19" ht="43.5" customHeight="1" x14ac:dyDescent="0.25">
      <c r="A80" s="711"/>
      <c r="B80" s="711"/>
      <c r="C80" s="711"/>
      <c r="D80" s="711"/>
      <c r="E80" s="682"/>
      <c r="F80" s="682"/>
      <c r="G80" s="682"/>
      <c r="H80" s="711"/>
      <c r="I80" s="334" t="s">
        <v>1250</v>
      </c>
      <c r="J80" s="103">
        <v>1</v>
      </c>
      <c r="K80" s="103" t="s">
        <v>74</v>
      </c>
      <c r="L80" s="676"/>
      <c r="M80" s="711"/>
      <c r="N80" s="711"/>
      <c r="O80" s="712"/>
      <c r="P80" s="712"/>
      <c r="Q80" s="712"/>
      <c r="R80" s="712"/>
      <c r="S80" s="676"/>
    </row>
    <row r="81" spans="1:19" ht="39" customHeight="1" x14ac:dyDescent="0.25">
      <c r="A81" s="708"/>
      <c r="B81" s="708"/>
      <c r="C81" s="708"/>
      <c r="D81" s="708"/>
      <c r="E81" s="683"/>
      <c r="F81" s="715"/>
      <c r="G81" s="715"/>
      <c r="H81" s="708"/>
      <c r="I81" s="334" t="s">
        <v>1276</v>
      </c>
      <c r="J81" s="335">
        <v>1000</v>
      </c>
      <c r="K81" s="103" t="s">
        <v>599</v>
      </c>
      <c r="L81" s="680"/>
      <c r="M81" s="708"/>
      <c r="N81" s="708"/>
      <c r="O81" s="706"/>
      <c r="P81" s="706"/>
      <c r="Q81" s="706"/>
      <c r="R81" s="706"/>
      <c r="S81" s="680"/>
    </row>
    <row r="82" spans="1:19" ht="125.25" customHeight="1" x14ac:dyDescent="0.25">
      <c r="A82" s="707">
        <v>34</v>
      </c>
      <c r="B82" s="707">
        <v>1</v>
      </c>
      <c r="C82" s="707">
        <v>4</v>
      </c>
      <c r="D82" s="707">
        <v>5</v>
      </c>
      <c r="E82" s="681" t="s">
        <v>1277</v>
      </c>
      <c r="F82" s="681" t="s">
        <v>1278</v>
      </c>
      <c r="G82" s="681" t="s">
        <v>1279</v>
      </c>
      <c r="H82" s="707" t="s">
        <v>159</v>
      </c>
      <c r="I82" s="334" t="s">
        <v>1136</v>
      </c>
      <c r="J82" s="103">
        <v>1</v>
      </c>
      <c r="K82" s="103" t="s">
        <v>74</v>
      </c>
      <c r="L82" s="665" t="s">
        <v>1280</v>
      </c>
      <c r="M82" s="707" t="s">
        <v>44</v>
      </c>
      <c r="N82" s="707"/>
      <c r="O82" s="705">
        <v>130019</v>
      </c>
      <c r="P82" s="705"/>
      <c r="Q82" s="705">
        <v>130019</v>
      </c>
      <c r="R82" s="705"/>
      <c r="S82" s="665" t="s">
        <v>1131</v>
      </c>
    </row>
    <row r="83" spans="1:19" ht="143.25" customHeight="1" x14ac:dyDescent="0.25">
      <c r="A83" s="708"/>
      <c r="B83" s="708"/>
      <c r="C83" s="708"/>
      <c r="D83" s="708"/>
      <c r="E83" s="683"/>
      <c r="F83" s="715"/>
      <c r="G83" s="715"/>
      <c r="H83" s="708"/>
      <c r="I83" s="334" t="s">
        <v>1248</v>
      </c>
      <c r="J83" s="103">
        <v>25</v>
      </c>
      <c r="K83" s="103" t="s">
        <v>50</v>
      </c>
      <c r="L83" s="680"/>
      <c r="M83" s="708"/>
      <c r="N83" s="708"/>
      <c r="O83" s="706"/>
      <c r="P83" s="706"/>
      <c r="Q83" s="706"/>
      <c r="R83" s="706"/>
      <c r="S83" s="680"/>
    </row>
    <row r="84" spans="1:19" ht="62.25" customHeight="1" x14ac:dyDescent="0.25">
      <c r="A84" s="707">
        <v>35</v>
      </c>
      <c r="B84" s="707">
        <v>1</v>
      </c>
      <c r="C84" s="707">
        <v>4</v>
      </c>
      <c r="D84" s="707">
        <v>2</v>
      </c>
      <c r="E84" s="681" t="s">
        <v>1281</v>
      </c>
      <c r="F84" s="681" t="s">
        <v>1282</v>
      </c>
      <c r="G84" s="681" t="s">
        <v>1283</v>
      </c>
      <c r="H84" s="665" t="s">
        <v>1284</v>
      </c>
      <c r="I84" s="334" t="s">
        <v>1285</v>
      </c>
      <c r="J84" s="103">
        <v>1</v>
      </c>
      <c r="K84" s="103" t="s">
        <v>74</v>
      </c>
      <c r="L84" s="665" t="s">
        <v>1286</v>
      </c>
      <c r="M84" s="707" t="s">
        <v>44</v>
      </c>
      <c r="N84" s="707"/>
      <c r="O84" s="705">
        <v>14429</v>
      </c>
      <c r="P84" s="705"/>
      <c r="Q84" s="705">
        <v>14429</v>
      </c>
      <c r="R84" s="705"/>
      <c r="S84" s="665" t="s">
        <v>1131</v>
      </c>
    </row>
    <row r="85" spans="1:19" ht="65.25" customHeight="1" x14ac:dyDescent="0.25">
      <c r="A85" s="711"/>
      <c r="B85" s="711"/>
      <c r="C85" s="711"/>
      <c r="D85" s="711"/>
      <c r="E85" s="682"/>
      <c r="F85" s="682"/>
      <c r="G85" s="682"/>
      <c r="H85" s="680"/>
      <c r="I85" s="334" t="s">
        <v>1248</v>
      </c>
      <c r="J85" s="103">
        <v>20</v>
      </c>
      <c r="K85" s="103" t="s">
        <v>50</v>
      </c>
      <c r="L85" s="676"/>
      <c r="M85" s="711"/>
      <c r="N85" s="711"/>
      <c r="O85" s="712"/>
      <c r="P85" s="712"/>
      <c r="Q85" s="712"/>
      <c r="R85" s="712"/>
      <c r="S85" s="676"/>
    </row>
    <row r="86" spans="1:19" ht="52.5" customHeight="1" x14ac:dyDescent="0.25">
      <c r="A86" s="711"/>
      <c r="B86" s="711"/>
      <c r="C86" s="711"/>
      <c r="D86" s="711"/>
      <c r="E86" s="682"/>
      <c r="F86" s="682"/>
      <c r="G86" s="682"/>
      <c r="H86" s="665" t="s">
        <v>46</v>
      </c>
      <c r="I86" s="334" t="s">
        <v>1287</v>
      </c>
      <c r="J86" s="103">
        <v>1</v>
      </c>
      <c r="K86" s="103" t="s">
        <v>74</v>
      </c>
      <c r="L86" s="676"/>
      <c r="M86" s="711"/>
      <c r="N86" s="711"/>
      <c r="O86" s="712"/>
      <c r="P86" s="712"/>
      <c r="Q86" s="712"/>
      <c r="R86" s="712"/>
      <c r="S86" s="676"/>
    </row>
    <row r="87" spans="1:19" ht="50.25" customHeight="1" x14ac:dyDescent="0.25">
      <c r="A87" s="708"/>
      <c r="B87" s="708"/>
      <c r="C87" s="708"/>
      <c r="D87" s="708"/>
      <c r="E87" s="683"/>
      <c r="F87" s="683"/>
      <c r="G87" s="683"/>
      <c r="H87" s="680"/>
      <c r="I87" s="334" t="s">
        <v>1288</v>
      </c>
      <c r="J87" s="103">
        <v>5</v>
      </c>
      <c r="K87" s="103" t="s">
        <v>50</v>
      </c>
      <c r="L87" s="680"/>
      <c r="M87" s="708"/>
      <c r="N87" s="708"/>
      <c r="O87" s="706"/>
      <c r="P87" s="706"/>
      <c r="Q87" s="706"/>
      <c r="R87" s="706"/>
      <c r="S87" s="680"/>
    </row>
    <row r="88" spans="1:19" ht="93" customHeight="1" x14ac:dyDescent="0.25">
      <c r="A88" s="707">
        <v>36</v>
      </c>
      <c r="B88" s="707">
        <v>1</v>
      </c>
      <c r="C88" s="707">
        <v>4</v>
      </c>
      <c r="D88" s="707">
        <v>2</v>
      </c>
      <c r="E88" s="681" t="s">
        <v>1289</v>
      </c>
      <c r="F88" s="681" t="s">
        <v>1290</v>
      </c>
      <c r="G88" s="681" t="s">
        <v>1291</v>
      </c>
      <c r="H88" s="665" t="s">
        <v>1241</v>
      </c>
      <c r="I88" s="334" t="s">
        <v>1242</v>
      </c>
      <c r="J88" s="103">
        <v>1</v>
      </c>
      <c r="K88" s="103" t="s">
        <v>74</v>
      </c>
      <c r="L88" s="665" t="s">
        <v>1292</v>
      </c>
      <c r="M88" s="707" t="s">
        <v>44</v>
      </c>
      <c r="N88" s="707"/>
      <c r="O88" s="705">
        <v>7900</v>
      </c>
      <c r="P88" s="705"/>
      <c r="Q88" s="705">
        <v>7900</v>
      </c>
      <c r="R88" s="705"/>
      <c r="S88" s="665" t="s">
        <v>1131</v>
      </c>
    </row>
    <row r="89" spans="1:19" ht="87" customHeight="1" x14ac:dyDescent="0.25">
      <c r="A89" s="708"/>
      <c r="B89" s="708"/>
      <c r="C89" s="708"/>
      <c r="D89" s="708"/>
      <c r="E89" s="683"/>
      <c r="F89" s="715"/>
      <c r="G89" s="715"/>
      <c r="H89" s="680"/>
      <c r="I89" s="334" t="s">
        <v>1248</v>
      </c>
      <c r="J89" s="103">
        <v>50</v>
      </c>
      <c r="K89" s="103" t="s">
        <v>50</v>
      </c>
      <c r="L89" s="680"/>
      <c r="M89" s="708"/>
      <c r="N89" s="708"/>
      <c r="O89" s="706"/>
      <c r="P89" s="706"/>
      <c r="Q89" s="706"/>
      <c r="R89" s="706"/>
      <c r="S89" s="680"/>
    </row>
    <row r="90" spans="1:19" ht="131.25" customHeight="1" x14ac:dyDescent="0.25">
      <c r="A90" s="707">
        <v>37</v>
      </c>
      <c r="B90" s="707">
        <v>1</v>
      </c>
      <c r="C90" s="707">
        <v>4</v>
      </c>
      <c r="D90" s="707">
        <v>5</v>
      </c>
      <c r="E90" s="681" t="s">
        <v>1293</v>
      </c>
      <c r="F90" s="681" t="s">
        <v>1294</v>
      </c>
      <c r="G90" s="681" t="s">
        <v>1295</v>
      </c>
      <c r="H90" s="707" t="s">
        <v>156</v>
      </c>
      <c r="I90" s="334" t="s">
        <v>1129</v>
      </c>
      <c r="J90" s="103">
        <v>1</v>
      </c>
      <c r="K90" s="103" t="s">
        <v>74</v>
      </c>
      <c r="L90" s="665" t="s">
        <v>1296</v>
      </c>
      <c r="M90" s="707" t="s">
        <v>44</v>
      </c>
      <c r="N90" s="707"/>
      <c r="O90" s="705">
        <v>21145</v>
      </c>
      <c r="P90" s="705"/>
      <c r="Q90" s="705">
        <v>21145</v>
      </c>
      <c r="R90" s="705"/>
      <c r="S90" s="665" t="s">
        <v>1131</v>
      </c>
    </row>
    <row r="91" spans="1:19" ht="105" customHeight="1" x14ac:dyDescent="0.25">
      <c r="A91" s="708"/>
      <c r="B91" s="708"/>
      <c r="C91" s="708"/>
      <c r="D91" s="708"/>
      <c r="E91" s="683"/>
      <c r="F91" s="715"/>
      <c r="G91" s="715"/>
      <c r="H91" s="708"/>
      <c r="I91" s="334" t="s">
        <v>1248</v>
      </c>
      <c r="J91" s="103">
        <v>14</v>
      </c>
      <c r="K91" s="103" t="s">
        <v>50</v>
      </c>
      <c r="L91" s="680"/>
      <c r="M91" s="708"/>
      <c r="N91" s="708"/>
      <c r="O91" s="706"/>
      <c r="P91" s="706"/>
      <c r="Q91" s="706"/>
      <c r="R91" s="706"/>
      <c r="S91" s="680"/>
    </row>
    <row r="92" spans="1:19" ht="51.75" customHeight="1" x14ac:dyDescent="0.25">
      <c r="A92" s="707">
        <v>38</v>
      </c>
      <c r="B92" s="707">
        <v>1</v>
      </c>
      <c r="C92" s="707">
        <v>4</v>
      </c>
      <c r="D92" s="707">
        <v>5</v>
      </c>
      <c r="E92" s="681" t="s">
        <v>1297</v>
      </c>
      <c r="F92" s="681" t="s">
        <v>1298</v>
      </c>
      <c r="G92" s="681" t="s">
        <v>1299</v>
      </c>
      <c r="H92" s="665" t="s">
        <v>1300</v>
      </c>
      <c r="I92" s="334" t="s">
        <v>1285</v>
      </c>
      <c r="J92" s="103">
        <v>2</v>
      </c>
      <c r="K92" s="103" t="s">
        <v>74</v>
      </c>
      <c r="L92" s="665" t="s">
        <v>1301</v>
      </c>
      <c r="M92" s="707" t="s">
        <v>44</v>
      </c>
      <c r="N92" s="707"/>
      <c r="O92" s="705">
        <v>60000</v>
      </c>
      <c r="P92" s="705"/>
      <c r="Q92" s="705">
        <v>60000</v>
      </c>
      <c r="R92" s="705"/>
      <c r="S92" s="665" t="s">
        <v>1131</v>
      </c>
    </row>
    <row r="93" spans="1:19" ht="51" customHeight="1" x14ac:dyDescent="0.25">
      <c r="A93" s="711"/>
      <c r="B93" s="711"/>
      <c r="C93" s="711"/>
      <c r="D93" s="711"/>
      <c r="E93" s="682"/>
      <c r="F93" s="682"/>
      <c r="G93" s="682"/>
      <c r="H93" s="680"/>
      <c r="I93" s="334" t="s">
        <v>1248</v>
      </c>
      <c r="J93" s="103">
        <v>30</v>
      </c>
      <c r="K93" s="103" t="s">
        <v>50</v>
      </c>
      <c r="L93" s="676"/>
      <c r="M93" s="711"/>
      <c r="N93" s="711"/>
      <c r="O93" s="712"/>
      <c r="P93" s="712"/>
      <c r="Q93" s="712"/>
      <c r="R93" s="712"/>
      <c r="S93" s="676"/>
    </row>
    <row r="94" spans="1:19" ht="54" customHeight="1" x14ac:dyDescent="0.25">
      <c r="A94" s="711"/>
      <c r="B94" s="711"/>
      <c r="C94" s="711"/>
      <c r="D94" s="711"/>
      <c r="E94" s="682"/>
      <c r="F94" s="682"/>
      <c r="G94" s="682"/>
      <c r="H94" s="665" t="s">
        <v>159</v>
      </c>
      <c r="I94" s="334" t="s">
        <v>1136</v>
      </c>
      <c r="J94" s="103">
        <v>1</v>
      </c>
      <c r="K94" s="103" t="s">
        <v>74</v>
      </c>
      <c r="L94" s="676"/>
      <c r="M94" s="711"/>
      <c r="N94" s="711"/>
      <c r="O94" s="712"/>
      <c r="P94" s="712"/>
      <c r="Q94" s="712"/>
      <c r="R94" s="712"/>
      <c r="S94" s="676"/>
    </row>
    <row r="95" spans="1:19" ht="49.5" customHeight="1" x14ac:dyDescent="0.25">
      <c r="A95" s="711"/>
      <c r="B95" s="711"/>
      <c r="C95" s="711"/>
      <c r="D95" s="711"/>
      <c r="E95" s="682"/>
      <c r="F95" s="682"/>
      <c r="G95" s="682"/>
      <c r="H95" s="708"/>
      <c r="I95" s="334" t="s">
        <v>1248</v>
      </c>
      <c r="J95" s="103">
        <v>15</v>
      </c>
      <c r="K95" s="103" t="s">
        <v>50</v>
      </c>
      <c r="L95" s="676"/>
      <c r="M95" s="711"/>
      <c r="N95" s="711"/>
      <c r="O95" s="712"/>
      <c r="P95" s="712"/>
      <c r="Q95" s="712"/>
      <c r="R95" s="712"/>
      <c r="S95" s="676"/>
    </row>
    <row r="96" spans="1:19" ht="51" customHeight="1" x14ac:dyDescent="0.25">
      <c r="A96" s="711"/>
      <c r="B96" s="711"/>
      <c r="C96" s="711"/>
      <c r="D96" s="711"/>
      <c r="E96" s="682"/>
      <c r="F96" s="682"/>
      <c r="G96" s="682"/>
      <c r="H96" s="665" t="s">
        <v>1241</v>
      </c>
      <c r="I96" s="334" t="s">
        <v>1242</v>
      </c>
      <c r="J96" s="103">
        <v>1</v>
      </c>
      <c r="K96" s="103" t="s">
        <v>74</v>
      </c>
      <c r="L96" s="676"/>
      <c r="M96" s="711"/>
      <c r="N96" s="711"/>
      <c r="O96" s="712"/>
      <c r="P96" s="712"/>
      <c r="Q96" s="712"/>
      <c r="R96" s="712"/>
      <c r="S96" s="676"/>
    </row>
    <row r="97" spans="1:19" ht="44.25" customHeight="1" x14ac:dyDescent="0.25">
      <c r="A97" s="708"/>
      <c r="B97" s="708"/>
      <c r="C97" s="708"/>
      <c r="D97" s="708"/>
      <c r="E97" s="683"/>
      <c r="F97" s="715"/>
      <c r="G97" s="715"/>
      <c r="H97" s="708"/>
      <c r="I97" s="334" t="s">
        <v>1248</v>
      </c>
      <c r="J97" s="103">
        <v>50</v>
      </c>
      <c r="K97" s="103" t="s">
        <v>50</v>
      </c>
      <c r="L97" s="680"/>
      <c r="M97" s="708"/>
      <c r="N97" s="708"/>
      <c r="O97" s="706"/>
      <c r="P97" s="706"/>
      <c r="Q97" s="706"/>
      <c r="R97" s="706"/>
      <c r="S97" s="680"/>
    </row>
    <row r="98" spans="1:19" ht="47.25" customHeight="1" x14ac:dyDescent="0.25">
      <c r="A98" s="707">
        <v>39</v>
      </c>
      <c r="B98" s="707">
        <v>1</v>
      </c>
      <c r="C98" s="707">
        <v>4</v>
      </c>
      <c r="D98" s="707">
        <v>2</v>
      </c>
      <c r="E98" s="681" t="s">
        <v>1302</v>
      </c>
      <c r="F98" s="681" t="s">
        <v>1303</v>
      </c>
      <c r="G98" s="681" t="s">
        <v>1304</v>
      </c>
      <c r="H98" s="665" t="s">
        <v>159</v>
      </c>
      <c r="I98" s="334" t="s">
        <v>1136</v>
      </c>
      <c r="J98" s="103">
        <v>1</v>
      </c>
      <c r="K98" s="103" t="s">
        <v>74</v>
      </c>
      <c r="L98" s="665" t="s">
        <v>1305</v>
      </c>
      <c r="M98" s="707" t="s">
        <v>44</v>
      </c>
      <c r="N98" s="707"/>
      <c r="O98" s="705">
        <v>83362</v>
      </c>
      <c r="P98" s="705"/>
      <c r="Q98" s="705">
        <v>83362</v>
      </c>
      <c r="R98" s="705"/>
      <c r="S98" s="665" t="s">
        <v>1131</v>
      </c>
    </row>
    <row r="99" spans="1:19" ht="45" customHeight="1" x14ac:dyDescent="0.25">
      <c r="A99" s="711"/>
      <c r="B99" s="711"/>
      <c r="C99" s="711"/>
      <c r="D99" s="711"/>
      <c r="E99" s="682"/>
      <c r="F99" s="682"/>
      <c r="G99" s="682"/>
      <c r="H99" s="680"/>
      <c r="I99" s="334" t="s">
        <v>1248</v>
      </c>
      <c r="J99" s="103">
        <v>25</v>
      </c>
      <c r="K99" s="103" t="s">
        <v>50</v>
      </c>
      <c r="L99" s="676"/>
      <c r="M99" s="711"/>
      <c r="N99" s="711"/>
      <c r="O99" s="712"/>
      <c r="P99" s="712"/>
      <c r="Q99" s="712"/>
      <c r="R99" s="712"/>
      <c r="S99" s="676"/>
    </row>
    <row r="100" spans="1:19" ht="50.25" customHeight="1" x14ac:dyDescent="0.25">
      <c r="A100" s="711"/>
      <c r="B100" s="711"/>
      <c r="C100" s="711"/>
      <c r="D100" s="711"/>
      <c r="E100" s="682"/>
      <c r="F100" s="682"/>
      <c r="G100" s="682"/>
      <c r="H100" s="665" t="s">
        <v>1306</v>
      </c>
      <c r="I100" s="334" t="s">
        <v>1285</v>
      </c>
      <c r="J100" s="103">
        <v>1</v>
      </c>
      <c r="K100" s="103" t="s">
        <v>74</v>
      </c>
      <c r="L100" s="676"/>
      <c r="M100" s="711"/>
      <c r="N100" s="711"/>
      <c r="O100" s="712"/>
      <c r="P100" s="712"/>
      <c r="Q100" s="712"/>
      <c r="R100" s="712"/>
      <c r="S100" s="676"/>
    </row>
    <row r="101" spans="1:19" ht="54" customHeight="1" x14ac:dyDescent="0.25">
      <c r="A101" s="711"/>
      <c r="B101" s="711"/>
      <c r="C101" s="711"/>
      <c r="D101" s="711"/>
      <c r="E101" s="682"/>
      <c r="F101" s="682"/>
      <c r="G101" s="682"/>
      <c r="H101" s="708"/>
      <c r="I101" s="334" t="s">
        <v>1248</v>
      </c>
      <c r="J101" s="103">
        <v>25</v>
      </c>
      <c r="K101" s="103" t="s">
        <v>50</v>
      </c>
      <c r="L101" s="676"/>
      <c r="M101" s="711"/>
      <c r="N101" s="711"/>
      <c r="O101" s="712"/>
      <c r="P101" s="712"/>
      <c r="Q101" s="712"/>
      <c r="R101" s="712"/>
      <c r="S101" s="676"/>
    </row>
    <row r="102" spans="1:19" ht="53.25" customHeight="1" x14ac:dyDescent="0.25">
      <c r="A102" s="711"/>
      <c r="B102" s="711"/>
      <c r="C102" s="711"/>
      <c r="D102" s="711"/>
      <c r="E102" s="682"/>
      <c r="F102" s="682"/>
      <c r="G102" s="682"/>
      <c r="H102" s="665" t="s">
        <v>46</v>
      </c>
      <c r="I102" s="334" t="s">
        <v>1287</v>
      </c>
      <c r="J102" s="103">
        <v>1</v>
      </c>
      <c r="K102" s="103" t="s">
        <v>74</v>
      </c>
      <c r="L102" s="676"/>
      <c r="M102" s="711"/>
      <c r="N102" s="711"/>
      <c r="O102" s="712"/>
      <c r="P102" s="712"/>
      <c r="Q102" s="712"/>
      <c r="R102" s="712"/>
      <c r="S102" s="676"/>
    </row>
    <row r="103" spans="1:19" ht="53.25" customHeight="1" x14ac:dyDescent="0.25">
      <c r="A103" s="711"/>
      <c r="B103" s="711"/>
      <c r="C103" s="711"/>
      <c r="D103" s="711"/>
      <c r="E103" s="682"/>
      <c r="F103" s="682"/>
      <c r="G103" s="682"/>
      <c r="H103" s="680"/>
      <c r="I103" s="334" t="s">
        <v>1288</v>
      </c>
      <c r="J103" s="103">
        <v>3</v>
      </c>
      <c r="K103" s="103" t="s">
        <v>50</v>
      </c>
      <c r="L103" s="676"/>
      <c r="M103" s="711"/>
      <c r="N103" s="711"/>
      <c r="O103" s="712"/>
      <c r="P103" s="712"/>
      <c r="Q103" s="712"/>
      <c r="R103" s="712"/>
      <c r="S103" s="676"/>
    </row>
    <row r="104" spans="1:19" ht="51" customHeight="1" x14ac:dyDescent="0.25">
      <c r="A104" s="711"/>
      <c r="B104" s="711"/>
      <c r="C104" s="711"/>
      <c r="D104" s="711"/>
      <c r="E104" s="682"/>
      <c r="F104" s="682"/>
      <c r="G104" s="682"/>
      <c r="H104" s="707" t="s">
        <v>596</v>
      </c>
      <c r="I104" s="334" t="s">
        <v>1249</v>
      </c>
      <c r="J104" s="103">
        <v>1</v>
      </c>
      <c r="K104" s="103" t="s">
        <v>74</v>
      </c>
      <c r="L104" s="676"/>
      <c r="M104" s="711"/>
      <c r="N104" s="711"/>
      <c r="O104" s="712"/>
      <c r="P104" s="712"/>
      <c r="Q104" s="712"/>
      <c r="R104" s="712"/>
      <c r="S104" s="676"/>
    </row>
    <row r="105" spans="1:19" ht="45.75" customHeight="1" x14ac:dyDescent="0.25">
      <c r="A105" s="711"/>
      <c r="B105" s="711"/>
      <c r="C105" s="711"/>
      <c r="D105" s="711"/>
      <c r="E105" s="682"/>
      <c r="F105" s="682"/>
      <c r="G105" s="682"/>
      <c r="H105" s="711"/>
      <c r="I105" s="334" t="s">
        <v>1250</v>
      </c>
      <c r="J105" s="103">
        <v>1</v>
      </c>
      <c r="K105" s="103" t="s">
        <v>74</v>
      </c>
      <c r="L105" s="676"/>
      <c r="M105" s="711"/>
      <c r="N105" s="711"/>
      <c r="O105" s="712"/>
      <c r="P105" s="712"/>
      <c r="Q105" s="712"/>
      <c r="R105" s="712"/>
      <c r="S105" s="676"/>
    </row>
    <row r="106" spans="1:19" ht="47.25" customHeight="1" x14ac:dyDescent="0.25">
      <c r="A106" s="708"/>
      <c r="B106" s="708"/>
      <c r="C106" s="708"/>
      <c r="D106" s="708"/>
      <c r="E106" s="683"/>
      <c r="F106" s="715"/>
      <c r="G106" s="715"/>
      <c r="H106" s="708"/>
      <c r="I106" s="334" t="s">
        <v>1276</v>
      </c>
      <c r="J106" s="335">
        <v>1000</v>
      </c>
      <c r="K106" s="103" t="s">
        <v>599</v>
      </c>
      <c r="L106" s="680"/>
      <c r="M106" s="708"/>
      <c r="N106" s="708"/>
      <c r="O106" s="706"/>
      <c r="P106" s="706"/>
      <c r="Q106" s="706"/>
      <c r="R106" s="706"/>
      <c r="S106" s="680"/>
    </row>
    <row r="107" spans="1:19" ht="93" customHeight="1" x14ac:dyDescent="0.25">
      <c r="A107" s="707">
        <v>40</v>
      </c>
      <c r="B107" s="707">
        <v>1</v>
      </c>
      <c r="C107" s="707">
        <v>4</v>
      </c>
      <c r="D107" s="707">
        <v>2</v>
      </c>
      <c r="E107" s="681" t="s">
        <v>1307</v>
      </c>
      <c r="F107" s="681" t="s">
        <v>1308</v>
      </c>
      <c r="G107" s="681" t="s">
        <v>1309</v>
      </c>
      <c r="H107" s="665" t="s">
        <v>1241</v>
      </c>
      <c r="I107" s="334" t="s">
        <v>1242</v>
      </c>
      <c r="J107" s="103">
        <v>1</v>
      </c>
      <c r="K107" s="103" t="s">
        <v>74</v>
      </c>
      <c r="L107" s="665" t="s">
        <v>1310</v>
      </c>
      <c r="M107" s="707" t="s">
        <v>44</v>
      </c>
      <c r="N107" s="707"/>
      <c r="O107" s="705">
        <v>9894</v>
      </c>
      <c r="P107" s="705"/>
      <c r="Q107" s="705">
        <v>9894</v>
      </c>
      <c r="R107" s="705"/>
      <c r="S107" s="665" t="s">
        <v>1131</v>
      </c>
    </row>
    <row r="108" spans="1:19" ht="72" customHeight="1" x14ac:dyDescent="0.25">
      <c r="A108" s="708"/>
      <c r="B108" s="708"/>
      <c r="C108" s="708"/>
      <c r="D108" s="708"/>
      <c r="E108" s="683"/>
      <c r="F108" s="715"/>
      <c r="G108" s="715"/>
      <c r="H108" s="680"/>
      <c r="I108" s="334" t="s">
        <v>1248</v>
      </c>
      <c r="J108" s="103">
        <v>50</v>
      </c>
      <c r="K108" s="103" t="s">
        <v>50</v>
      </c>
      <c r="L108" s="680"/>
      <c r="M108" s="708"/>
      <c r="N108" s="708"/>
      <c r="O108" s="706"/>
      <c r="P108" s="706"/>
      <c r="Q108" s="706"/>
      <c r="R108" s="706"/>
      <c r="S108" s="680"/>
    </row>
    <row r="109" spans="1:19" ht="105.75" customHeight="1" x14ac:dyDescent="0.25">
      <c r="A109" s="707">
        <v>41</v>
      </c>
      <c r="B109" s="707">
        <v>1</v>
      </c>
      <c r="C109" s="707">
        <v>4</v>
      </c>
      <c r="D109" s="707">
        <v>2</v>
      </c>
      <c r="E109" s="681" t="s">
        <v>1311</v>
      </c>
      <c r="F109" s="681" t="s">
        <v>1312</v>
      </c>
      <c r="G109" s="681" t="s">
        <v>1313</v>
      </c>
      <c r="H109" s="665" t="s">
        <v>156</v>
      </c>
      <c r="I109" s="334" t="s">
        <v>1129</v>
      </c>
      <c r="J109" s="103">
        <v>1</v>
      </c>
      <c r="K109" s="103" t="s">
        <v>74</v>
      </c>
      <c r="L109" s="665" t="s">
        <v>1314</v>
      </c>
      <c r="M109" s="707" t="s">
        <v>44</v>
      </c>
      <c r="N109" s="707"/>
      <c r="O109" s="705">
        <v>14124</v>
      </c>
      <c r="P109" s="705"/>
      <c r="Q109" s="705">
        <v>14124</v>
      </c>
      <c r="R109" s="705"/>
      <c r="S109" s="665" t="s">
        <v>1131</v>
      </c>
    </row>
    <row r="110" spans="1:19" ht="114" customHeight="1" x14ac:dyDescent="0.25">
      <c r="A110" s="708"/>
      <c r="B110" s="708"/>
      <c r="C110" s="708"/>
      <c r="D110" s="708"/>
      <c r="E110" s="683"/>
      <c r="F110" s="715"/>
      <c r="G110" s="715"/>
      <c r="H110" s="680"/>
      <c r="I110" s="334" t="s">
        <v>1248</v>
      </c>
      <c r="J110" s="103">
        <v>10</v>
      </c>
      <c r="K110" s="103" t="s">
        <v>50</v>
      </c>
      <c r="L110" s="680"/>
      <c r="M110" s="708"/>
      <c r="N110" s="708"/>
      <c r="O110" s="706"/>
      <c r="P110" s="706"/>
      <c r="Q110" s="706"/>
      <c r="R110" s="706"/>
      <c r="S110" s="680"/>
    </row>
    <row r="112" spans="1:19" ht="15.75" x14ac:dyDescent="0.25">
      <c r="G112" s="8"/>
      <c r="O112" s="572"/>
      <c r="P112" s="615" t="s">
        <v>30</v>
      </c>
      <c r="Q112" s="616"/>
      <c r="R112" s="617"/>
    </row>
    <row r="113" spans="7:18" x14ac:dyDescent="0.25">
      <c r="G113" s="9"/>
      <c r="O113" s="570"/>
      <c r="P113" s="640" t="s">
        <v>31</v>
      </c>
      <c r="Q113" s="615" t="s">
        <v>32</v>
      </c>
      <c r="R113" s="617"/>
    </row>
    <row r="114" spans="7:18" ht="21" customHeight="1" x14ac:dyDescent="0.25">
      <c r="G114" s="9"/>
      <c r="O114" s="571"/>
      <c r="P114" s="544"/>
      <c r="Q114" s="275">
        <v>2022</v>
      </c>
      <c r="R114" s="275">
        <v>2023</v>
      </c>
    </row>
    <row r="115" spans="7:18" x14ac:dyDescent="0.25">
      <c r="O115" s="276" t="s">
        <v>33</v>
      </c>
      <c r="P115" s="5">
        <v>41</v>
      </c>
      <c r="Q115" s="41">
        <f>Q109+Q107+Q98+Q92+Q90+Q88+Q84+Q82+Q77+Q75+Q69+Q67+Q62+Q60+Q58+Q56+Q54+Q52+Q50+Q46+Q48+Q44+Q42+Q40+Q38+Q36+Q32+Q34+Q28+Q30+Q26+Q24+Q22+Q20+Q18+Q16+Q14+Q12+Q10+Q8+Q6</f>
        <v>1040000</v>
      </c>
      <c r="R115" s="47" t="s">
        <v>45</v>
      </c>
    </row>
    <row r="119" spans="7:18" x14ac:dyDescent="0.25">
      <c r="L119" s="2"/>
    </row>
    <row r="120" spans="7:18" x14ac:dyDescent="0.25">
      <c r="L120" s="2"/>
    </row>
    <row r="121" spans="7:18" x14ac:dyDescent="0.25">
      <c r="L121" s="2"/>
      <c r="O121" s="2"/>
    </row>
  </sheetData>
  <mergeCells count="687">
    <mergeCell ref="G109:G110"/>
    <mergeCell ref="H109:H110"/>
    <mergeCell ref="L109:L110"/>
    <mergeCell ref="M109:M110"/>
    <mergeCell ref="N109:N110"/>
    <mergeCell ref="O109:O110"/>
    <mergeCell ref="A109:A110"/>
    <mergeCell ref="B109:B110"/>
    <mergeCell ref="C109:C110"/>
    <mergeCell ref="D109:D110"/>
    <mergeCell ref="E109:E110"/>
    <mergeCell ref="F109:F110"/>
    <mergeCell ref="M107:M108"/>
    <mergeCell ref="N107:N108"/>
    <mergeCell ref="P109:P110"/>
    <mergeCell ref="Q109:Q110"/>
    <mergeCell ref="R109:R110"/>
    <mergeCell ref="S109:S110"/>
    <mergeCell ref="O112:O114"/>
    <mergeCell ref="P112:R112"/>
    <mergeCell ref="P113:P114"/>
    <mergeCell ref="Q113:R113"/>
    <mergeCell ref="S98:S106"/>
    <mergeCell ref="H100:H101"/>
    <mergeCell ref="H102:H103"/>
    <mergeCell ref="H104:H106"/>
    <mergeCell ref="A107:A108"/>
    <mergeCell ref="B107:B108"/>
    <mergeCell ref="C107:C108"/>
    <mergeCell ref="D107:D108"/>
    <mergeCell ref="E107:E108"/>
    <mergeCell ref="M98:M106"/>
    <mergeCell ref="N98:N106"/>
    <mergeCell ref="O98:O106"/>
    <mergeCell ref="P98:P106"/>
    <mergeCell ref="Q98:Q106"/>
    <mergeCell ref="R98:R106"/>
    <mergeCell ref="O107:O108"/>
    <mergeCell ref="P107:P108"/>
    <mergeCell ref="Q107:Q108"/>
    <mergeCell ref="R107:R108"/>
    <mergeCell ref="S107:S108"/>
    <mergeCell ref="F107:F108"/>
    <mergeCell ref="G107:G108"/>
    <mergeCell ref="H107:H108"/>
    <mergeCell ref="L107:L108"/>
    <mergeCell ref="A98:A106"/>
    <mergeCell ref="B98:B106"/>
    <mergeCell ref="C98:C106"/>
    <mergeCell ref="D98:D106"/>
    <mergeCell ref="E98:E106"/>
    <mergeCell ref="F98:F106"/>
    <mergeCell ref="G98:G106"/>
    <mergeCell ref="H98:H99"/>
    <mergeCell ref="L98:L106"/>
    <mergeCell ref="R92:R97"/>
    <mergeCell ref="S92:S97"/>
    <mergeCell ref="H94:H95"/>
    <mergeCell ref="H96:H97"/>
    <mergeCell ref="G92:G97"/>
    <mergeCell ref="H92:H93"/>
    <mergeCell ref="L92:L97"/>
    <mergeCell ref="M92:M97"/>
    <mergeCell ref="N92:N97"/>
    <mergeCell ref="O92:O97"/>
    <mergeCell ref="A92:A97"/>
    <mergeCell ref="B92:B97"/>
    <mergeCell ref="C92:C97"/>
    <mergeCell ref="D92:D97"/>
    <mergeCell ref="E92:E97"/>
    <mergeCell ref="F92:F97"/>
    <mergeCell ref="O90:O91"/>
    <mergeCell ref="P90:P91"/>
    <mergeCell ref="Q90:Q91"/>
    <mergeCell ref="P92:P97"/>
    <mergeCell ref="Q92:Q97"/>
    <mergeCell ref="P88:P89"/>
    <mergeCell ref="Q88:Q89"/>
    <mergeCell ref="R88:R89"/>
    <mergeCell ref="S88:S89"/>
    <mergeCell ref="A90:A91"/>
    <mergeCell ref="B90:B91"/>
    <mergeCell ref="C90:C91"/>
    <mergeCell ref="D90:D91"/>
    <mergeCell ref="E90:E91"/>
    <mergeCell ref="G88:G89"/>
    <mergeCell ref="H88:H89"/>
    <mergeCell ref="L88:L89"/>
    <mergeCell ref="M88:M89"/>
    <mergeCell ref="N88:N89"/>
    <mergeCell ref="O88:O89"/>
    <mergeCell ref="R90:R91"/>
    <mergeCell ref="S90:S91"/>
    <mergeCell ref="F90:F91"/>
    <mergeCell ref="G90:G91"/>
    <mergeCell ref="H90:H91"/>
    <mergeCell ref="L90:L91"/>
    <mergeCell ref="M90:M91"/>
    <mergeCell ref="N90:N91"/>
    <mergeCell ref="A88:A89"/>
    <mergeCell ref="B88:B89"/>
    <mergeCell ref="C88:C89"/>
    <mergeCell ref="D88:D89"/>
    <mergeCell ref="E88:E89"/>
    <mergeCell ref="F88:F89"/>
    <mergeCell ref="L84:L87"/>
    <mergeCell ref="M84:M87"/>
    <mergeCell ref="N84:N87"/>
    <mergeCell ref="S82:S83"/>
    <mergeCell ref="M82:M83"/>
    <mergeCell ref="N82:N83"/>
    <mergeCell ref="O82:O83"/>
    <mergeCell ref="P82:P83"/>
    <mergeCell ref="Q82:Q83"/>
    <mergeCell ref="R82:R83"/>
    <mergeCell ref="A84:A87"/>
    <mergeCell ref="B84:B87"/>
    <mergeCell ref="C84:C87"/>
    <mergeCell ref="D84:D87"/>
    <mergeCell ref="E84:E87"/>
    <mergeCell ref="F84:F87"/>
    <mergeCell ref="G84:G87"/>
    <mergeCell ref="H84:H85"/>
    <mergeCell ref="R84:R87"/>
    <mergeCell ref="S84:S87"/>
    <mergeCell ref="H86:H87"/>
    <mergeCell ref="O84:O87"/>
    <mergeCell ref="P84:P87"/>
    <mergeCell ref="Q84:Q87"/>
    <mergeCell ref="A82:A83"/>
    <mergeCell ref="B82:B83"/>
    <mergeCell ref="C82:C83"/>
    <mergeCell ref="D82:D83"/>
    <mergeCell ref="E82:E83"/>
    <mergeCell ref="F82:F83"/>
    <mergeCell ref="G82:G83"/>
    <mergeCell ref="H82:H83"/>
    <mergeCell ref="L82:L83"/>
    <mergeCell ref="P77:P81"/>
    <mergeCell ref="Q77:Q81"/>
    <mergeCell ref="R77:R81"/>
    <mergeCell ref="S77:S81"/>
    <mergeCell ref="H79:H81"/>
    <mergeCell ref="L79:L81"/>
    <mergeCell ref="F77:F81"/>
    <mergeCell ref="G77:G81"/>
    <mergeCell ref="H77:H78"/>
    <mergeCell ref="L77:L78"/>
    <mergeCell ref="M77:M81"/>
    <mergeCell ref="N77:N81"/>
    <mergeCell ref="P69:P74"/>
    <mergeCell ref="Q69:Q74"/>
    <mergeCell ref="P75:P76"/>
    <mergeCell ref="Q75:Q76"/>
    <mergeCell ref="R75:R76"/>
    <mergeCell ref="S75:S76"/>
    <mergeCell ref="A77:A81"/>
    <mergeCell ref="B77:B81"/>
    <mergeCell ref="C77:C81"/>
    <mergeCell ref="D77:D81"/>
    <mergeCell ref="E77:E81"/>
    <mergeCell ref="G75:G76"/>
    <mergeCell ref="H75:H76"/>
    <mergeCell ref="L75:L76"/>
    <mergeCell ref="M75:M76"/>
    <mergeCell ref="N75:N76"/>
    <mergeCell ref="O75:O76"/>
    <mergeCell ref="A75:A76"/>
    <mergeCell ref="B75:B76"/>
    <mergeCell ref="C75:C76"/>
    <mergeCell ref="D75:D76"/>
    <mergeCell ref="E75:E76"/>
    <mergeCell ref="F75:F76"/>
    <mergeCell ref="O77:O81"/>
    <mergeCell ref="S67:S68"/>
    <mergeCell ref="M67:M68"/>
    <mergeCell ref="N67:N68"/>
    <mergeCell ref="O67:O68"/>
    <mergeCell ref="P67:P68"/>
    <mergeCell ref="Q67:Q68"/>
    <mergeCell ref="R67:R68"/>
    <mergeCell ref="A69:A74"/>
    <mergeCell ref="B69:B74"/>
    <mergeCell ref="C69:C74"/>
    <mergeCell ref="D69:D74"/>
    <mergeCell ref="E69:E74"/>
    <mergeCell ref="F69:F74"/>
    <mergeCell ref="G69:G74"/>
    <mergeCell ref="H69:H70"/>
    <mergeCell ref="R69:R74"/>
    <mergeCell ref="S69:S74"/>
    <mergeCell ref="H71:H72"/>
    <mergeCell ref="H73:H74"/>
    <mergeCell ref="L73:L74"/>
    <mergeCell ref="L69:L72"/>
    <mergeCell ref="M69:M74"/>
    <mergeCell ref="N69:N74"/>
    <mergeCell ref="O69:O74"/>
    <mergeCell ref="A67:A68"/>
    <mergeCell ref="B67:B68"/>
    <mergeCell ref="C67:C68"/>
    <mergeCell ref="D67:D68"/>
    <mergeCell ref="E67:E68"/>
    <mergeCell ref="F67:F68"/>
    <mergeCell ref="G67:G68"/>
    <mergeCell ref="H67:H68"/>
    <mergeCell ref="L67:L68"/>
    <mergeCell ref="R62:R66"/>
    <mergeCell ref="S62:S66"/>
    <mergeCell ref="H64:H66"/>
    <mergeCell ref="F62:F66"/>
    <mergeCell ref="G62:G66"/>
    <mergeCell ref="H62:H63"/>
    <mergeCell ref="L62:L66"/>
    <mergeCell ref="M62:M66"/>
    <mergeCell ref="N62:N66"/>
    <mergeCell ref="P60:P61"/>
    <mergeCell ref="Q60:Q61"/>
    <mergeCell ref="R60:R61"/>
    <mergeCell ref="S60:S61"/>
    <mergeCell ref="A62:A66"/>
    <mergeCell ref="B62:B66"/>
    <mergeCell ref="C62:C66"/>
    <mergeCell ref="D62:D66"/>
    <mergeCell ref="E62:E66"/>
    <mergeCell ref="G60:G61"/>
    <mergeCell ref="H60:H61"/>
    <mergeCell ref="L60:L61"/>
    <mergeCell ref="M60:M61"/>
    <mergeCell ref="N60:N61"/>
    <mergeCell ref="O60:O61"/>
    <mergeCell ref="A60:A61"/>
    <mergeCell ref="B60:B61"/>
    <mergeCell ref="C60:C61"/>
    <mergeCell ref="D60:D61"/>
    <mergeCell ref="E60:E61"/>
    <mergeCell ref="F60:F61"/>
    <mergeCell ref="O62:O66"/>
    <mergeCell ref="P62:P66"/>
    <mergeCell ref="Q62:Q66"/>
    <mergeCell ref="O58:O59"/>
    <mergeCell ref="P58:P59"/>
    <mergeCell ref="Q58:Q59"/>
    <mergeCell ref="R58:R59"/>
    <mergeCell ref="S58:S59"/>
    <mergeCell ref="F58:F59"/>
    <mergeCell ref="G58:G59"/>
    <mergeCell ref="H58:H59"/>
    <mergeCell ref="L58:L59"/>
    <mergeCell ref="M58:M59"/>
    <mergeCell ref="N58:N59"/>
    <mergeCell ref="A58:A59"/>
    <mergeCell ref="B58:B59"/>
    <mergeCell ref="C58:C59"/>
    <mergeCell ref="D58:D59"/>
    <mergeCell ref="E58:E59"/>
    <mergeCell ref="G56:G57"/>
    <mergeCell ref="H56:H57"/>
    <mergeCell ref="L56:L57"/>
    <mergeCell ref="M56:M57"/>
    <mergeCell ref="A56:A57"/>
    <mergeCell ref="B56:B57"/>
    <mergeCell ref="C56:C57"/>
    <mergeCell ref="D56:D57"/>
    <mergeCell ref="E56:E57"/>
    <mergeCell ref="F56:F57"/>
    <mergeCell ref="R54:R55"/>
    <mergeCell ref="S54:S55"/>
    <mergeCell ref="F54:F55"/>
    <mergeCell ref="G54:G55"/>
    <mergeCell ref="H54:H55"/>
    <mergeCell ref="L54:L55"/>
    <mergeCell ref="M54:M55"/>
    <mergeCell ref="N54:N55"/>
    <mergeCell ref="P56:P57"/>
    <mergeCell ref="Q56:Q57"/>
    <mergeCell ref="R56:R57"/>
    <mergeCell ref="S56:S57"/>
    <mergeCell ref="N56:N57"/>
    <mergeCell ref="O56:O57"/>
    <mergeCell ref="P52:P53"/>
    <mergeCell ref="Q52:Q53"/>
    <mergeCell ref="R52:R53"/>
    <mergeCell ref="S52:S53"/>
    <mergeCell ref="A54:A55"/>
    <mergeCell ref="B54:B55"/>
    <mergeCell ref="C54:C55"/>
    <mergeCell ref="D54:D55"/>
    <mergeCell ref="E54:E55"/>
    <mergeCell ref="G52:G53"/>
    <mergeCell ref="H52:H53"/>
    <mergeCell ref="L52:L53"/>
    <mergeCell ref="M52:M53"/>
    <mergeCell ref="N52:N53"/>
    <mergeCell ref="O52:O53"/>
    <mergeCell ref="A52:A53"/>
    <mergeCell ref="B52:B53"/>
    <mergeCell ref="C52:C53"/>
    <mergeCell ref="D52:D53"/>
    <mergeCell ref="E52:E53"/>
    <mergeCell ref="F52:F53"/>
    <mergeCell ref="O54:O55"/>
    <mergeCell ref="P54:P55"/>
    <mergeCell ref="Q54:Q55"/>
    <mergeCell ref="O50:O51"/>
    <mergeCell ref="P50:P51"/>
    <mergeCell ref="Q50:Q51"/>
    <mergeCell ref="R50:R51"/>
    <mergeCell ref="S50:S51"/>
    <mergeCell ref="F50:F51"/>
    <mergeCell ref="G50:G51"/>
    <mergeCell ref="H50:H51"/>
    <mergeCell ref="L50:L51"/>
    <mergeCell ref="M50:M51"/>
    <mergeCell ref="N50:N51"/>
    <mergeCell ref="A50:A51"/>
    <mergeCell ref="B50:B51"/>
    <mergeCell ref="C50:C51"/>
    <mergeCell ref="D50:D51"/>
    <mergeCell ref="E50:E51"/>
    <mergeCell ref="G48:G49"/>
    <mergeCell ref="H48:H49"/>
    <mergeCell ref="L48:L49"/>
    <mergeCell ref="M48:M49"/>
    <mergeCell ref="A48:A49"/>
    <mergeCell ref="B48:B49"/>
    <mergeCell ref="C48:C49"/>
    <mergeCell ref="D48:D49"/>
    <mergeCell ref="E48:E49"/>
    <mergeCell ref="F48:F49"/>
    <mergeCell ref="R46:R47"/>
    <mergeCell ref="S46:S47"/>
    <mergeCell ref="F46:F47"/>
    <mergeCell ref="G46:G47"/>
    <mergeCell ref="H46:H47"/>
    <mergeCell ref="L46:L47"/>
    <mergeCell ref="M46:M47"/>
    <mergeCell ref="N46:N47"/>
    <mergeCell ref="P48:P49"/>
    <mergeCell ref="Q48:Q49"/>
    <mergeCell ref="R48:R49"/>
    <mergeCell ref="S48:S49"/>
    <mergeCell ref="N48:N49"/>
    <mergeCell ref="O48:O49"/>
    <mergeCell ref="P44:P45"/>
    <mergeCell ref="Q44:Q45"/>
    <mergeCell ref="R44:R45"/>
    <mergeCell ref="S44:S45"/>
    <mergeCell ref="A46:A47"/>
    <mergeCell ref="B46:B47"/>
    <mergeCell ref="C46:C47"/>
    <mergeCell ref="D46:D47"/>
    <mergeCell ref="E46:E47"/>
    <mergeCell ref="G44:G45"/>
    <mergeCell ref="H44:H45"/>
    <mergeCell ref="L44:L45"/>
    <mergeCell ref="M44:M45"/>
    <mergeCell ref="N44:N45"/>
    <mergeCell ref="O44:O45"/>
    <mergeCell ref="A44:A45"/>
    <mergeCell ref="B44:B45"/>
    <mergeCell ref="C44:C45"/>
    <mergeCell ref="D44:D45"/>
    <mergeCell ref="E44:E45"/>
    <mergeCell ref="F44:F45"/>
    <mergeCell ref="O46:O47"/>
    <mergeCell ref="P46:P47"/>
    <mergeCell ref="Q46:Q47"/>
    <mergeCell ref="O42:O43"/>
    <mergeCell ref="P42:P43"/>
    <mergeCell ref="Q42:Q43"/>
    <mergeCell ref="R42:R43"/>
    <mergeCell ref="S42:S43"/>
    <mergeCell ref="F42:F43"/>
    <mergeCell ref="G42:G43"/>
    <mergeCell ref="H42:H43"/>
    <mergeCell ref="L42:L43"/>
    <mergeCell ref="M42:M43"/>
    <mergeCell ref="N42:N43"/>
    <mergeCell ref="A42:A43"/>
    <mergeCell ref="B42:B43"/>
    <mergeCell ref="C42:C43"/>
    <mergeCell ref="D42:D43"/>
    <mergeCell ref="E42:E43"/>
    <mergeCell ref="G40:G41"/>
    <mergeCell ref="H40:H41"/>
    <mergeCell ref="L40:L41"/>
    <mergeCell ref="M40:M41"/>
    <mergeCell ref="A40:A41"/>
    <mergeCell ref="B40:B41"/>
    <mergeCell ref="C40:C41"/>
    <mergeCell ref="D40:D41"/>
    <mergeCell ref="E40:E41"/>
    <mergeCell ref="F40:F41"/>
    <mergeCell ref="R38:R39"/>
    <mergeCell ref="S38:S39"/>
    <mergeCell ref="F38:F39"/>
    <mergeCell ref="G38:G39"/>
    <mergeCell ref="H38:H39"/>
    <mergeCell ref="L38:L39"/>
    <mergeCell ref="M38:M39"/>
    <mergeCell ref="N38:N39"/>
    <mergeCell ref="P40:P41"/>
    <mergeCell ref="Q40:Q41"/>
    <mergeCell ref="R40:R41"/>
    <mergeCell ref="S40:S41"/>
    <mergeCell ref="N40:N41"/>
    <mergeCell ref="O40:O41"/>
    <mergeCell ref="P36:P37"/>
    <mergeCell ref="Q36:Q37"/>
    <mergeCell ref="R36:R37"/>
    <mergeCell ref="S36:S37"/>
    <mergeCell ref="A38:A39"/>
    <mergeCell ref="B38:B39"/>
    <mergeCell ref="C38:C39"/>
    <mergeCell ref="D38:D39"/>
    <mergeCell ref="E38:E39"/>
    <mergeCell ref="G36:G37"/>
    <mergeCell ref="H36:H37"/>
    <mergeCell ref="L36:L37"/>
    <mergeCell ref="M36:M37"/>
    <mergeCell ref="N36:N37"/>
    <mergeCell ref="O36:O37"/>
    <mergeCell ref="A36:A37"/>
    <mergeCell ref="B36:B37"/>
    <mergeCell ref="C36:C37"/>
    <mergeCell ref="D36:D37"/>
    <mergeCell ref="E36:E37"/>
    <mergeCell ref="F36:F37"/>
    <mergeCell ref="O38:O39"/>
    <mergeCell ref="P38:P39"/>
    <mergeCell ref="Q38:Q39"/>
    <mergeCell ref="O34:O35"/>
    <mergeCell ref="P34:P35"/>
    <mergeCell ref="Q34:Q35"/>
    <mergeCell ref="R34:R35"/>
    <mergeCell ref="S34:S35"/>
    <mergeCell ref="F34:F35"/>
    <mergeCell ref="G34:G35"/>
    <mergeCell ref="H34:H35"/>
    <mergeCell ref="L34:L35"/>
    <mergeCell ref="M34:M35"/>
    <mergeCell ref="N34:N35"/>
    <mergeCell ref="A34:A35"/>
    <mergeCell ref="B34:B35"/>
    <mergeCell ref="C34:C35"/>
    <mergeCell ref="D34:D35"/>
    <mergeCell ref="E34:E35"/>
    <mergeCell ref="G32:G33"/>
    <mergeCell ref="H32:H33"/>
    <mergeCell ref="L32:L33"/>
    <mergeCell ref="M32:M33"/>
    <mergeCell ref="A32:A33"/>
    <mergeCell ref="B32:B33"/>
    <mergeCell ref="C32:C33"/>
    <mergeCell ref="D32:D33"/>
    <mergeCell ref="E32:E33"/>
    <mergeCell ref="F32:F33"/>
    <mergeCell ref="R30:R31"/>
    <mergeCell ref="S30:S31"/>
    <mergeCell ref="F30:F31"/>
    <mergeCell ref="G30:G31"/>
    <mergeCell ref="H30:H31"/>
    <mergeCell ref="L30:L31"/>
    <mergeCell ref="M30:M31"/>
    <mergeCell ref="N30:N31"/>
    <mergeCell ref="P32:P33"/>
    <mergeCell ref="Q32:Q33"/>
    <mergeCell ref="R32:R33"/>
    <mergeCell ref="S32:S33"/>
    <mergeCell ref="N32:N33"/>
    <mergeCell ref="O32:O33"/>
    <mergeCell ref="P28:P29"/>
    <mergeCell ref="Q28:Q29"/>
    <mergeCell ref="R28:R29"/>
    <mergeCell ref="S28:S29"/>
    <mergeCell ref="A30:A31"/>
    <mergeCell ref="B30:B31"/>
    <mergeCell ref="C30:C31"/>
    <mergeCell ref="D30:D31"/>
    <mergeCell ref="E30:E31"/>
    <mergeCell ref="G28:G29"/>
    <mergeCell ref="H28:H29"/>
    <mergeCell ref="L28:L29"/>
    <mergeCell ref="M28:M29"/>
    <mergeCell ref="N28:N29"/>
    <mergeCell ref="O28:O29"/>
    <mergeCell ref="A28:A29"/>
    <mergeCell ref="B28:B29"/>
    <mergeCell ref="C28:C29"/>
    <mergeCell ref="D28:D29"/>
    <mergeCell ref="E28:E29"/>
    <mergeCell ref="F28:F29"/>
    <mergeCell ref="O30:O31"/>
    <mergeCell ref="P30:P31"/>
    <mergeCell ref="Q30:Q31"/>
    <mergeCell ref="O26:O27"/>
    <mergeCell ref="P26:P27"/>
    <mergeCell ref="Q26:Q27"/>
    <mergeCell ref="R26:R27"/>
    <mergeCell ref="S26:S27"/>
    <mergeCell ref="F26:F27"/>
    <mergeCell ref="G26:G27"/>
    <mergeCell ref="H26:H27"/>
    <mergeCell ref="L26:L27"/>
    <mergeCell ref="M26:M27"/>
    <mergeCell ref="N26:N27"/>
    <mergeCell ref="A26:A27"/>
    <mergeCell ref="B26:B27"/>
    <mergeCell ref="C26:C27"/>
    <mergeCell ref="D26:D27"/>
    <mergeCell ref="E26:E27"/>
    <mergeCell ref="G24:G25"/>
    <mergeCell ref="H24:H25"/>
    <mergeCell ref="L24:L25"/>
    <mergeCell ref="M24:M25"/>
    <mergeCell ref="A24:A25"/>
    <mergeCell ref="B24:B25"/>
    <mergeCell ref="C24:C25"/>
    <mergeCell ref="D24:D25"/>
    <mergeCell ref="E24:E25"/>
    <mergeCell ref="F24:F25"/>
    <mergeCell ref="R22:R23"/>
    <mergeCell ref="S22:S23"/>
    <mergeCell ref="F22:F23"/>
    <mergeCell ref="G22:G23"/>
    <mergeCell ref="H22:H23"/>
    <mergeCell ref="L22:L23"/>
    <mergeCell ref="M22:M23"/>
    <mergeCell ref="N22:N23"/>
    <mergeCell ref="P24:P25"/>
    <mergeCell ref="Q24:Q25"/>
    <mergeCell ref="R24:R25"/>
    <mergeCell ref="S24:S25"/>
    <mergeCell ref="N24:N25"/>
    <mergeCell ref="O24:O25"/>
    <mergeCell ref="P20:P21"/>
    <mergeCell ref="Q20:Q21"/>
    <mergeCell ref="R20:R21"/>
    <mergeCell ref="S20:S21"/>
    <mergeCell ref="A22:A23"/>
    <mergeCell ref="B22:B23"/>
    <mergeCell ref="C22:C23"/>
    <mergeCell ref="D22:D23"/>
    <mergeCell ref="E22:E23"/>
    <mergeCell ref="G20:G21"/>
    <mergeCell ref="H20:H21"/>
    <mergeCell ref="L20:L21"/>
    <mergeCell ref="M20:M21"/>
    <mergeCell ref="N20:N21"/>
    <mergeCell ref="O20:O21"/>
    <mergeCell ref="A20:A21"/>
    <mergeCell ref="B20:B21"/>
    <mergeCell ref="C20:C21"/>
    <mergeCell ref="D20:D21"/>
    <mergeCell ref="E20:E21"/>
    <mergeCell ref="F20:F21"/>
    <mergeCell ref="O22:O23"/>
    <mergeCell ref="P22:P23"/>
    <mergeCell ref="Q22:Q23"/>
    <mergeCell ref="O18:O19"/>
    <mergeCell ref="P18:P19"/>
    <mergeCell ref="Q18:Q19"/>
    <mergeCell ref="R18:R19"/>
    <mergeCell ref="S18:S19"/>
    <mergeCell ref="F18:F19"/>
    <mergeCell ref="G18:G19"/>
    <mergeCell ref="H18:H19"/>
    <mergeCell ref="L18:L19"/>
    <mergeCell ref="M18:M19"/>
    <mergeCell ref="N18:N19"/>
    <mergeCell ref="A18:A19"/>
    <mergeCell ref="B18:B19"/>
    <mergeCell ref="C18:C19"/>
    <mergeCell ref="D18:D19"/>
    <mergeCell ref="E18:E19"/>
    <mergeCell ref="G16:G17"/>
    <mergeCell ref="H16:H17"/>
    <mergeCell ref="L16:L17"/>
    <mergeCell ref="M16:M17"/>
    <mergeCell ref="A16:A17"/>
    <mergeCell ref="B16:B17"/>
    <mergeCell ref="C16:C17"/>
    <mergeCell ref="D16:D17"/>
    <mergeCell ref="E16:E17"/>
    <mergeCell ref="F16:F17"/>
    <mergeCell ref="R14:R15"/>
    <mergeCell ref="S14:S15"/>
    <mergeCell ref="F14:F15"/>
    <mergeCell ref="G14:G15"/>
    <mergeCell ref="H14:H15"/>
    <mergeCell ref="L14:L15"/>
    <mergeCell ref="M14:M15"/>
    <mergeCell ref="N14:N15"/>
    <mergeCell ref="P16:P17"/>
    <mergeCell ref="Q16:Q17"/>
    <mergeCell ref="R16:R17"/>
    <mergeCell ref="S16:S17"/>
    <mergeCell ref="N16:N17"/>
    <mergeCell ref="O16:O17"/>
    <mergeCell ref="P12:P13"/>
    <mergeCell ref="Q12:Q13"/>
    <mergeCell ref="R12:R13"/>
    <mergeCell ref="S12:S13"/>
    <mergeCell ref="A14:A15"/>
    <mergeCell ref="B14:B15"/>
    <mergeCell ref="C14:C15"/>
    <mergeCell ref="D14:D15"/>
    <mergeCell ref="E14:E15"/>
    <mergeCell ref="G12:G13"/>
    <mergeCell ref="H12:H13"/>
    <mergeCell ref="L12:L13"/>
    <mergeCell ref="M12:M13"/>
    <mergeCell ref="N12:N13"/>
    <mergeCell ref="O12:O13"/>
    <mergeCell ref="A12:A13"/>
    <mergeCell ref="B12:B13"/>
    <mergeCell ref="C12:C13"/>
    <mergeCell ref="D12:D13"/>
    <mergeCell ref="E12:E13"/>
    <mergeCell ref="F12:F13"/>
    <mergeCell ref="O14:O15"/>
    <mergeCell ref="P14:P15"/>
    <mergeCell ref="Q14:Q15"/>
    <mergeCell ref="O10:O11"/>
    <mergeCell ref="P10:P11"/>
    <mergeCell ref="Q10:Q11"/>
    <mergeCell ref="R10:R11"/>
    <mergeCell ref="S10:S11"/>
    <mergeCell ref="F10:F11"/>
    <mergeCell ref="G10:G11"/>
    <mergeCell ref="H10:H11"/>
    <mergeCell ref="L10:L11"/>
    <mergeCell ref="M10:M11"/>
    <mergeCell ref="N10:N11"/>
    <mergeCell ref="A10:A11"/>
    <mergeCell ref="B10:B11"/>
    <mergeCell ref="C10:C11"/>
    <mergeCell ref="D10:D11"/>
    <mergeCell ref="E10:E11"/>
    <mergeCell ref="G8:G9"/>
    <mergeCell ref="H8:H9"/>
    <mergeCell ref="L8:L9"/>
    <mergeCell ref="M8:M9"/>
    <mergeCell ref="A8:A9"/>
    <mergeCell ref="B8:B9"/>
    <mergeCell ref="C8:C9"/>
    <mergeCell ref="D8:D9"/>
    <mergeCell ref="E8:E9"/>
    <mergeCell ref="F8:F9"/>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 right="0" top="0" bottom="0" header="0.31496062992125984" footer="0.31496062992125984"/>
  <pageSetup paperSize="9" scale="3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70" zoomScaleNormal="70" workbookViewId="0">
      <selection activeCell="E62" sqref="E62"/>
    </sheetView>
  </sheetViews>
  <sheetFormatPr defaultColWidth="9.140625" defaultRowHeight="15" x14ac:dyDescent="0.25"/>
  <cols>
    <col min="1" max="1" width="5.28515625" style="273" customWidth="1"/>
    <col min="2" max="4" width="9.140625" style="1"/>
    <col min="5" max="5" width="18.28515625" style="273" customWidth="1"/>
    <col min="6" max="6" width="54.42578125" style="296" customWidth="1"/>
    <col min="7" max="7" width="63.7109375" style="296" customWidth="1"/>
    <col min="8" max="8" width="14.42578125" style="273" customWidth="1"/>
    <col min="9" max="10" width="19" style="273" customWidth="1"/>
    <col min="11" max="11" width="16.85546875" style="273" customWidth="1"/>
    <col min="12" max="12" width="28.7109375" style="273" customWidth="1"/>
    <col min="13" max="14" width="9.140625" style="273"/>
    <col min="15" max="15" width="16.28515625" style="273" customWidth="1"/>
    <col min="16" max="16" width="15.85546875" style="273" customWidth="1"/>
    <col min="17" max="18" width="13.42578125" style="273" customWidth="1"/>
    <col min="19" max="19" width="18.28515625" style="273" customWidth="1"/>
    <col min="20" max="16384" width="9.140625" style="296"/>
  </cols>
  <sheetData>
    <row r="1" spans="1:19" ht="18.75" x14ac:dyDescent="0.25">
      <c r="A1" s="484" t="s">
        <v>2369</v>
      </c>
      <c r="E1" s="336"/>
      <c r="F1" s="36"/>
      <c r="O1" s="337"/>
      <c r="P1" s="338"/>
      <c r="Q1" s="337"/>
      <c r="R1" s="337"/>
    </row>
    <row r="2" spans="1:19" x14ac:dyDescent="0.25">
      <c r="A2" s="338"/>
      <c r="E2" s="336"/>
      <c r="F2" s="36"/>
      <c r="L2" s="716"/>
      <c r="M2" s="716"/>
      <c r="N2" s="716"/>
      <c r="O2" s="716"/>
      <c r="P2" s="716"/>
      <c r="Q2" s="716"/>
      <c r="R2" s="716"/>
      <c r="S2" s="716"/>
    </row>
    <row r="3" spans="1:19" ht="45.75" customHeight="1" x14ac:dyDescent="0.25">
      <c r="A3" s="717" t="s">
        <v>0</v>
      </c>
      <c r="B3" s="719" t="s">
        <v>1</v>
      </c>
      <c r="C3" s="719" t="s">
        <v>2</v>
      </c>
      <c r="D3" s="719" t="s">
        <v>3</v>
      </c>
      <c r="E3" s="721" t="s">
        <v>4</v>
      </c>
      <c r="F3" s="721" t="s">
        <v>34</v>
      </c>
      <c r="G3" s="717" t="s">
        <v>35</v>
      </c>
      <c r="H3" s="719" t="s">
        <v>5</v>
      </c>
      <c r="I3" s="723" t="s">
        <v>6</v>
      </c>
      <c r="J3" s="723"/>
      <c r="K3" s="723"/>
      <c r="L3" s="717" t="s">
        <v>7</v>
      </c>
      <c r="M3" s="724" t="s">
        <v>8</v>
      </c>
      <c r="N3" s="725"/>
      <c r="O3" s="726" t="s">
        <v>9</v>
      </c>
      <c r="P3" s="726"/>
      <c r="Q3" s="726" t="s">
        <v>10</v>
      </c>
      <c r="R3" s="726"/>
      <c r="S3" s="717" t="s">
        <v>11</v>
      </c>
    </row>
    <row r="4" spans="1:19" x14ac:dyDescent="0.25">
      <c r="A4" s="718"/>
      <c r="B4" s="720"/>
      <c r="C4" s="720"/>
      <c r="D4" s="720"/>
      <c r="E4" s="722"/>
      <c r="F4" s="722"/>
      <c r="G4" s="718"/>
      <c r="H4" s="720"/>
      <c r="I4" s="339" t="s">
        <v>38</v>
      </c>
      <c r="J4" s="339" t="s">
        <v>36</v>
      </c>
      <c r="K4" s="339" t="s">
        <v>105</v>
      </c>
      <c r="L4" s="718"/>
      <c r="M4" s="340">
        <v>2022</v>
      </c>
      <c r="N4" s="340">
        <v>2023</v>
      </c>
      <c r="O4" s="341">
        <v>2022</v>
      </c>
      <c r="P4" s="341">
        <v>2023</v>
      </c>
      <c r="Q4" s="341">
        <v>2022</v>
      </c>
      <c r="R4" s="341">
        <v>2023</v>
      </c>
      <c r="S4" s="718"/>
    </row>
    <row r="5" spans="1:19" x14ac:dyDescent="0.25">
      <c r="A5" s="342" t="s">
        <v>12</v>
      </c>
      <c r="B5" s="339" t="s">
        <v>13</v>
      </c>
      <c r="C5" s="339" t="s">
        <v>14</v>
      </c>
      <c r="D5" s="339" t="s">
        <v>15</v>
      </c>
      <c r="E5" s="343" t="s">
        <v>16</v>
      </c>
      <c r="F5" s="343" t="s">
        <v>17</v>
      </c>
      <c r="G5" s="342" t="s">
        <v>18</v>
      </c>
      <c r="H5" s="342" t="s">
        <v>19</v>
      </c>
      <c r="I5" s="339" t="s">
        <v>20</v>
      </c>
      <c r="J5" s="339" t="s">
        <v>21</v>
      </c>
      <c r="K5" s="339" t="s">
        <v>22</v>
      </c>
      <c r="L5" s="342" t="s">
        <v>23</v>
      </c>
      <c r="M5" s="340" t="s">
        <v>24</v>
      </c>
      <c r="N5" s="340" t="s">
        <v>25</v>
      </c>
      <c r="O5" s="344" t="s">
        <v>26</v>
      </c>
      <c r="P5" s="344" t="s">
        <v>27</v>
      </c>
      <c r="Q5" s="344" t="s">
        <v>37</v>
      </c>
      <c r="R5" s="344" t="s">
        <v>28</v>
      </c>
      <c r="S5" s="342" t="s">
        <v>29</v>
      </c>
    </row>
    <row r="6" spans="1:19" s="7" customFormat="1" ht="39.6" customHeight="1" x14ac:dyDescent="0.25">
      <c r="A6" s="707">
        <v>1</v>
      </c>
      <c r="B6" s="665">
        <v>1</v>
      </c>
      <c r="C6" s="665">
        <v>4</v>
      </c>
      <c r="D6" s="665">
        <v>2</v>
      </c>
      <c r="E6" s="665" t="s">
        <v>1315</v>
      </c>
      <c r="F6" s="665" t="s">
        <v>1316</v>
      </c>
      <c r="G6" s="665" t="s">
        <v>1317</v>
      </c>
      <c r="H6" s="665" t="s">
        <v>159</v>
      </c>
      <c r="I6" s="306" t="s">
        <v>1031</v>
      </c>
      <c r="J6" s="306">
        <v>1</v>
      </c>
      <c r="K6" s="103" t="s">
        <v>74</v>
      </c>
      <c r="L6" s="665" t="s">
        <v>1318</v>
      </c>
      <c r="M6" s="707" t="s">
        <v>155</v>
      </c>
      <c r="N6" s="707"/>
      <c r="O6" s="727">
        <v>65000</v>
      </c>
      <c r="P6" s="707"/>
      <c r="Q6" s="727">
        <v>65000</v>
      </c>
      <c r="R6" s="707"/>
      <c r="S6" s="665" t="s">
        <v>1319</v>
      </c>
    </row>
    <row r="7" spans="1:19" s="7" customFormat="1" ht="27.6" customHeight="1" x14ac:dyDescent="0.25">
      <c r="A7" s="711"/>
      <c r="B7" s="676"/>
      <c r="C7" s="676"/>
      <c r="D7" s="676"/>
      <c r="E7" s="676"/>
      <c r="F7" s="676"/>
      <c r="G7" s="676"/>
      <c r="H7" s="680"/>
      <c r="I7" s="306" t="s">
        <v>1320</v>
      </c>
      <c r="J7" s="306">
        <v>25</v>
      </c>
      <c r="K7" s="103" t="s">
        <v>50</v>
      </c>
      <c r="L7" s="676"/>
      <c r="M7" s="711"/>
      <c r="N7" s="711"/>
      <c r="O7" s="711"/>
      <c r="P7" s="711"/>
      <c r="Q7" s="711"/>
      <c r="R7" s="711"/>
      <c r="S7" s="676"/>
    </row>
    <row r="8" spans="1:19" s="7" customFormat="1" ht="34.15" customHeight="1" x14ac:dyDescent="0.25">
      <c r="A8" s="711"/>
      <c r="B8" s="676"/>
      <c r="C8" s="676"/>
      <c r="D8" s="676"/>
      <c r="E8" s="676"/>
      <c r="F8" s="676"/>
      <c r="G8" s="676"/>
      <c r="H8" s="665" t="s">
        <v>52</v>
      </c>
      <c r="I8" s="306" t="s">
        <v>53</v>
      </c>
      <c r="J8" s="306">
        <v>1</v>
      </c>
      <c r="K8" s="103" t="s">
        <v>74</v>
      </c>
      <c r="L8" s="676"/>
      <c r="M8" s="711"/>
      <c r="N8" s="711"/>
      <c r="O8" s="711"/>
      <c r="P8" s="711"/>
      <c r="Q8" s="711"/>
      <c r="R8" s="711"/>
      <c r="S8" s="676"/>
    </row>
    <row r="9" spans="1:19" s="7" customFormat="1" ht="58.9" customHeight="1" x14ac:dyDescent="0.25">
      <c r="A9" s="708"/>
      <c r="B9" s="680"/>
      <c r="C9" s="680"/>
      <c r="D9" s="680"/>
      <c r="E9" s="680"/>
      <c r="F9" s="680"/>
      <c r="G9" s="680"/>
      <c r="H9" s="680"/>
      <c r="I9" s="306" t="s">
        <v>148</v>
      </c>
      <c r="J9" s="103">
        <v>100</v>
      </c>
      <c r="K9" s="103" t="s">
        <v>50</v>
      </c>
      <c r="L9" s="680"/>
      <c r="M9" s="708"/>
      <c r="N9" s="708"/>
      <c r="O9" s="708"/>
      <c r="P9" s="708"/>
      <c r="Q9" s="708"/>
      <c r="R9" s="708"/>
      <c r="S9" s="680"/>
    </row>
    <row r="10" spans="1:19" s="7" customFormat="1" ht="43.15" customHeight="1" x14ac:dyDescent="0.25">
      <c r="A10" s="713">
        <v>2</v>
      </c>
      <c r="B10" s="713">
        <v>1</v>
      </c>
      <c r="C10" s="713">
        <v>4</v>
      </c>
      <c r="D10" s="713">
        <v>2</v>
      </c>
      <c r="E10" s="688" t="s">
        <v>1321</v>
      </c>
      <c r="F10" s="688" t="s">
        <v>1322</v>
      </c>
      <c r="G10" s="688" t="s">
        <v>1323</v>
      </c>
      <c r="H10" s="306" t="s">
        <v>1324</v>
      </c>
      <c r="I10" s="103" t="s">
        <v>1325</v>
      </c>
      <c r="J10" s="103">
        <v>4</v>
      </c>
      <c r="K10" s="103" t="s">
        <v>74</v>
      </c>
      <c r="L10" s="688" t="s">
        <v>1326</v>
      </c>
      <c r="M10" s="713" t="s">
        <v>44</v>
      </c>
      <c r="N10" s="713"/>
      <c r="O10" s="731">
        <v>130000</v>
      </c>
      <c r="P10" s="713"/>
      <c r="Q10" s="731">
        <v>130000</v>
      </c>
      <c r="R10" s="713" t="s">
        <v>192</v>
      </c>
      <c r="S10" s="688" t="s">
        <v>1319</v>
      </c>
    </row>
    <row r="11" spans="1:19" ht="25.9" customHeight="1" x14ac:dyDescent="0.25">
      <c r="A11" s="713"/>
      <c r="B11" s="713"/>
      <c r="C11" s="713"/>
      <c r="D11" s="713"/>
      <c r="E11" s="688"/>
      <c r="F11" s="688"/>
      <c r="G11" s="688"/>
      <c r="H11" s="707" t="s">
        <v>52</v>
      </c>
      <c r="I11" s="103" t="s">
        <v>53</v>
      </c>
      <c r="J11" s="103">
        <v>2</v>
      </c>
      <c r="K11" s="103" t="s">
        <v>74</v>
      </c>
      <c r="L11" s="688"/>
      <c r="M11" s="713"/>
      <c r="N11" s="713"/>
      <c r="O11" s="731"/>
      <c r="P11" s="713"/>
      <c r="Q11" s="731"/>
      <c r="R11" s="713"/>
      <c r="S11" s="688"/>
    </row>
    <row r="12" spans="1:19" ht="25.9" customHeight="1" x14ac:dyDescent="0.25">
      <c r="A12" s="713"/>
      <c r="B12" s="713"/>
      <c r="C12" s="713"/>
      <c r="D12" s="713"/>
      <c r="E12" s="688"/>
      <c r="F12" s="688"/>
      <c r="G12" s="688"/>
      <c r="H12" s="708"/>
      <c r="I12" s="103" t="s">
        <v>148</v>
      </c>
      <c r="J12" s="103">
        <v>140</v>
      </c>
      <c r="K12" s="103" t="s">
        <v>50</v>
      </c>
      <c r="L12" s="688"/>
      <c r="M12" s="713"/>
      <c r="N12" s="713"/>
      <c r="O12" s="731"/>
      <c r="P12" s="713"/>
      <c r="Q12" s="731"/>
      <c r="R12" s="713"/>
      <c r="S12" s="688"/>
    </row>
    <row r="13" spans="1:19" ht="25.9" customHeight="1" x14ac:dyDescent="0.25">
      <c r="A13" s="713"/>
      <c r="B13" s="713"/>
      <c r="C13" s="713"/>
      <c r="D13" s="713"/>
      <c r="E13" s="688"/>
      <c r="F13" s="688"/>
      <c r="G13" s="688"/>
      <c r="H13" s="707" t="s">
        <v>77</v>
      </c>
      <c r="I13" s="103" t="s">
        <v>78</v>
      </c>
      <c r="J13" s="103">
        <v>3</v>
      </c>
      <c r="K13" s="103" t="s">
        <v>74</v>
      </c>
      <c r="L13" s="688"/>
      <c r="M13" s="713"/>
      <c r="N13" s="713"/>
      <c r="O13" s="731"/>
      <c r="P13" s="713"/>
      <c r="Q13" s="731"/>
      <c r="R13" s="713"/>
      <c r="S13" s="688"/>
    </row>
    <row r="14" spans="1:19" ht="25.9" customHeight="1" x14ac:dyDescent="0.25">
      <c r="A14" s="713"/>
      <c r="B14" s="713"/>
      <c r="C14" s="713"/>
      <c r="D14" s="713"/>
      <c r="E14" s="688"/>
      <c r="F14" s="688"/>
      <c r="G14" s="688"/>
      <c r="H14" s="708"/>
      <c r="I14" s="103" t="s">
        <v>148</v>
      </c>
      <c r="J14" s="103">
        <v>60</v>
      </c>
      <c r="K14" s="103" t="s">
        <v>50</v>
      </c>
      <c r="L14" s="688"/>
      <c r="M14" s="713"/>
      <c r="N14" s="713"/>
      <c r="O14" s="731"/>
      <c r="P14" s="713"/>
      <c r="Q14" s="731"/>
      <c r="R14" s="713"/>
      <c r="S14" s="688"/>
    </row>
    <row r="15" spans="1:19" ht="25.9" customHeight="1" x14ac:dyDescent="0.25">
      <c r="A15" s="713"/>
      <c r="B15" s="713"/>
      <c r="C15" s="713"/>
      <c r="D15" s="713"/>
      <c r="E15" s="688"/>
      <c r="F15" s="688"/>
      <c r="G15" s="688"/>
      <c r="H15" s="665" t="s">
        <v>46</v>
      </c>
      <c r="I15" s="306" t="s">
        <v>47</v>
      </c>
      <c r="J15" s="306">
        <v>2</v>
      </c>
      <c r="K15" s="103" t="s">
        <v>74</v>
      </c>
      <c r="L15" s="688"/>
      <c r="M15" s="713"/>
      <c r="N15" s="713"/>
      <c r="O15" s="731"/>
      <c r="P15" s="713"/>
      <c r="Q15" s="731"/>
      <c r="R15" s="713"/>
      <c r="S15" s="688"/>
    </row>
    <row r="16" spans="1:19" ht="25.9" customHeight="1" x14ac:dyDescent="0.25">
      <c r="A16" s="713"/>
      <c r="B16" s="713"/>
      <c r="C16" s="713"/>
      <c r="D16" s="713"/>
      <c r="E16" s="688"/>
      <c r="F16" s="688"/>
      <c r="G16" s="688"/>
      <c r="H16" s="680"/>
      <c r="I16" s="103" t="s">
        <v>148</v>
      </c>
      <c r="J16" s="103">
        <v>20</v>
      </c>
      <c r="K16" s="103" t="s">
        <v>50</v>
      </c>
      <c r="L16" s="688"/>
      <c r="M16" s="713"/>
      <c r="N16" s="713"/>
      <c r="O16" s="731"/>
      <c r="P16" s="713"/>
      <c r="Q16" s="731"/>
      <c r="R16" s="713"/>
      <c r="S16" s="688"/>
    </row>
    <row r="17" spans="1:19" ht="79.900000000000006" customHeight="1" x14ac:dyDescent="0.25">
      <c r="A17" s="713"/>
      <c r="B17" s="713"/>
      <c r="C17" s="713"/>
      <c r="D17" s="713"/>
      <c r="E17" s="688"/>
      <c r="F17" s="688"/>
      <c r="G17" s="688"/>
      <c r="H17" s="306" t="s">
        <v>1327</v>
      </c>
      <c r="I17" s="103" t="s">
        <v>1020</v>
      </c>
      <c r="J17" s="103">
        <v>5</v>
      </c>
      <c r="K17" s="103" t="s">
        <v>74</v>
      </c>
      <c r="L17" s="688"/>
      <c r="M17" s="713"/>
      <c r="N17" s="713"/>
      <c r="O17" s="731"/>
      <c r="P17" s="713"/>
      <c r="Q17" s="731"/>
      <c r="R17" s="713"/>
      <c r="S17" s="688"/>
    </row>
    <row r="18" spans="1:19" ht="24" customHeight="1" x14ac:dyDescent="0.25">
      <c r="A18" s="707">
        <v>3</v>
      </c>
      <c r="B18" s="707">
        <v>1</v>
      </c>
      <c r="C18" s="707">
        <v>4</v>
      </c>
      <c r="D18" s="707">
        <v>2</v>
      </c>
      <c r="E18" s="665" t="s">
        <v>1328</v>
      </c>
      <c r="F18" s="665" t="s">
        <v>1329</v>
      </c>
      <c r="G18" s="665" t="s">
        <v>1330</v>
      </c>
      <c r="H18" s="707" t="s">
        <v>52</v>
      </c>
      <c r="I18" s="308" t="s">
        <v>53</v>
      </c>
      <c r="J18" s="308">
        <v>2</v>
      </c>
      <c r="K18" s="308" t="s">
        <v>74</v>
      </c>
      <c r="L18" s="665" t="s">
        <v>1331</v>
      </c>
      <c r="M18" s="665" t="s">
        <v>44</v>
      </c>
      <c r="N18" s="665"/>
      <c r="O18" s="728">
        <v>235000</v>
      </c>
      <c r="P18" s="728"/>
      <c r="Q18" s="728">
        <v>235000</v>
      </c>
      <c r="R18" s="701"/>
      <c r="S18" s="665" t="s">
        <v>1319</v>
      </c>
    </row>
    <row r="19" spans="1:19" ht="24" customHeight="1" x14ac:dyDescent="0.25">
      <c r="A19" s="711"/>
      <c r="B19" s="711"/>
      <c r="C19" s="711"/>
      <c r="D19" s="711"/>
      <c r="E19" s="711"/>
      <c r="F19" s="711"/>
      <c r="G19" s="676"/>
      <c r="H19" s="708"/>
      <c r="I19" s="308" t="s">
        <v>148</v>
      </c>
      <c r="J19" s="308">
        <v>200</v>
      </c>
      <c r="K19" s="308" t="s">
        <v>50</v>
      </c>
      <c r="L19" s="711"/>
      <c r="M19" s="676"/>
      <c r="N19" s="676"/>
      <c r="O19" s="729"/>
      <c r="P19" s="729"/>
      <c r="Q19" s="729"/>
      <c r="R19" s="711"/>
      <c r="S19" s="676"/>
    </row>
    <row r="20" spans="1:19" ht="24" customHeight="1" x14ac:dyDescent="0.25">
      <c r="A20" s="711"/>
      <c r="B20" s="711"/>
      <c r="C20" s="711"/>
      <c r="D20" s="711"/>
      <c r="E20" s="711"/>
      <c r="F20" s="711"/>
      <c r="G20" s="676"/>
      <c r="H20" s="707" t="s">
        <v>730</v>
      </c>
      <c r="I20" s="308" t="s">
        <v>206</v>
      </c>
      <c r="J20" s="308">
        <v>42</v>
      </c>
      <c r="K20" s="308" t="s">
        <v>74</v>
      </c>
      <c r="L20" s="711"/>
      <c r="M20" s="676"/>
      <c r="N20" s="676"/>
      <c r="O20" s="729"/>
      <c r="P20" s="729"/>
      <c r="Q20" s="729"/>
      <c r="R20" s="711"/>
      <c r="S20" s="676"/>
    </row>
    <row r="21" spans="1:19" ht="24" customHeight="1" x14ac:dyDescent="0.25">
      <c r="A21" s="711"/>
      <c r="B21" s="711"/>
      <c r="C21" s="711"/>
      <c r="D21" s="711"/>
      <c r="E21" s="711"/>
      <c r="F21" s="711"/>
      <c r="G21" s="676"/>
      <c r="H21" s="708"/>
      <c r="I21" s="308" t="s">
        <v>148</v>
      </c>
      <c r="J21" s="308">
        <v>840</v>
      </c>
      <c r="K21" s="308" t="s">
        <v>50</v>
      </c>
      <c r="L21" s="711"/>
      <c r="M21" s="676"/>
      <c r="N21" s="676"/>
      <c r="O21" s="729"/>
      <c r="P21" s="729"/>
      <c r="Q21" s="729"/>
      <c r="R21" s="711"/>
      <c r="S21" s="676"/>
    </row>
    <row r="22" spans="1:19" ht="28.5" customHeight="1" x14ac:dyDescent="0.25">
      <c r="A22" s="711"/>
      <c r="B22" s="711"/>
      <c r="C22" s="711"/>
      <c r="D22" s="711"/>
      <c r="E22" s="711"/>
      <c r="F22" s="711"/>
      <c r="G22" s="676"/>
      <c r="H22" s="707" t="s">
        <v>1332</v>
      </c>
      <c r="I22" s="308" t="s">
        <v>1064</v>
      </c>
      <c r="J22" s="308">
        <v>1</v>
      </c>
      <c r="K22" s="308" t="s">
        <v>74</v>
      </c>
      <c r="L22" s="711"/>
      <c r="M22" s="676"/>
      <c r="N22" s="676"/>
      <c r="O22" s="729"/>
      <c r="P22" s="729"/>
      <c r="Q22" s="729"/>
      <c r="R22" s="711"/>
      <c r="S22" s="676"/>
    </row>
    <row r="23" spans="1:19" ht="31.5" customHeight="1" x14ac:dyDescent="0.25">
      <c r="A23" s="711"/>
      <c r="B23" s="711"/>
      <c r="C23" s="711"/>
      <c r="D23" s="711"/>
      <c r="E23" s="711"/>
      <c r="F23" s="711"/>
      <c r="G23" s="676"/>
      <c r="H23" s="711"/>
      <c r="I23" s="308" t="s">
        <v>141</v>
      </c>
      <c r="J23" s="308">
        <v>500</v>
      </c>
      <c r="K23" s="308" t="s">
        <v>74</v>
      </c>
      <c r="L23" s="711"/>
      <c r="M23" s="676"/>
      <c r="N23" s="676"/>
      <c r="O23" s="729"/>
      <c r="P23" s="729"/>
      <c r="Q23" s="729"/>
      <c r="R23" s="711"/>
      <c r="S23" s="676"/>
    </row>
    <row r="24" spans="1:19" ht="37.5" customHeight="1" x14ac:dyDescent="0.25">
      <c r="A24" s="711"/>
      <c r="B24" s="711"/>
      <c r="C24" s="711"/>
      <c r="D24" s="711"/>
      <c r="E24" s="711"/>
      <c r="F24" s="711"/>
      <c r="G24" s="676"/>
      <c r="H24" s="708"/>
      <c r="I24" s="308" t="s">
        <v>1077</v>
      </c>
      <c r="J24" s="308">
        <v>1</v>
      </c>
      <c r="K24" s="308" t="s">
        <v>74</v>
      </c>
      <c r="L24" s="711"/>
      <c r="M24" s="676"/>
      <c r="N24" s="676"/>
      <c r="O24" s="729"/>
      <c r="P24" s="729"/>
      <c r="Q24" s="729"/>
      <c r="R24" s="711"/>
      <c r="S24" s="676"/>
    </row>
    <row r="25" spans="1:19" ht="24" customHeight="1" x14ac:dyDescent="0.25">
      <c r="A25" s="711"/>
      <c r="B25" s="711"/>
      <c r="C25" s="711"/>
      <c r="D25" s="711"/>
      <c r="E25" s="711"/>
      <c r="F25" s="711"/>
      <c r="G25" s="676"/>
      <c r="H25" s="707" t="s">
        <v>156</v>
      </c>
      <c r="I25" s="308" t="s">
        <v>211</v>
      </c>
      <c r="J25" s="308">
        <v>6</v>
      </c>
      <c r="K25" s="308" t="s">
        <v>74</v>
      </c>
      <c r="L25" s="711"/>
      <c r="M25" s="676"/>
      <c r="N25" s="676"/>
      <c r="O25" s="729"/>
      <c r="P25" s="729"/>
      <c r="Q25" s="729"/>
      <c r="R25" s="711"/>
      <c r="S25" s="676"/>
    </row>
    <row r="26" spans="1:19" ht="28.5" customHeight="1" x14ac:dyDescent="0.25">
      <c r="A26" s="711"/>
      <c r="B26" s="711"/>
      <c r="C26" s="711"/>
      <c r="D26" s="711"/>
      <c r="E26" s="711"/>
      <c r="F26" s="711"/>
      <c r="G26" s="676"/>
      <c r="H26" s="708"/>
      <c r="I26" s="308" t="s">
        <v>148</v>
      </c>
      <c r="J26" s="308">
        <v>132</v>
      </c>
      <c r="K26" s="308" t="s">
        <v>50</v>
      </c>
      <c r="L26" s="711"/>
      <c r="M26" s="676"/>
      <c r="N26" s="676"/>
      <c r="O26" s="729"/>
      <c r="P26" s="729"/>
      <c r="Q26" s="729"/>
      <c r="R26" s="711"/>
      <c r="S26" s="676"/>
    </row>
    <row r="27" spans="1:19" ht="20.45" customHeight="1" x14ac:dyDescent="0.25">
      <c r="A27" s="711"/>
      <c r="B27" s="711"/>
      <c r="C27" s="711"/>
      <c r="D27" s="711"/>
      <c r="E27" s="711"/>
      <c r="F27" s="711"/>
      <c r="G27" s="676"/>
      <c r="H27" s="707" t="s">
        <v>660</v>
      </c>
      <c r="I27" s="665" t="s">
        <v>1064</v>
      </c>
      <c r="J27" s="665">
        <v>7</v>
      </c>
      <c r="K27" s="665" t="s">
        <v>74</v>
      </c>
      <c r="L27" s="711"/>
      <c r="M27" s="676"/>
      <c r="N27" s="676"/>
      <c r="O27" s="729"/>
      <c r="P27" s="729"/>
      <c r="Q27" s="729"/>
      <c r="R27" s="711"/>
      <c r="S27" s="676"/>
    </row>
    <row r="28" spans="1:19" x14ac:dyDescent="0.25">
      <c r="A28" s="711"/>
      <c r="B28" s="711"/>
      <c r="C28" s="711"/>
      <c r="D28" s="711"/>
      <c r="E28" s="711"/>
      <c r="F28" s="711"/>
      <c r="G28" s="676"/>
      <c r="H28" s="711"/>
      <c r="I28" s="676"/>
      <c r="J28" s="676"/>
      <c r="K28" s="676"/>
      <c r="L28" s="711"/>
      <c r="M28" s="676"/>
      <c r="N28" s="676"/>
      <c r="O28" s="729"/>
      <c r="P28" s="729"/>
      <c r="Q28" s="729"/>
      <c r="R28" s="711"/>
      <c r="S28" s="676"/>
    </row>
    <row r="29" spans="1:19" ht="13.5" customHeight="1" x14ac:dyDescent="0.25">
      <c r="A29" s="711"/>
      <c r="B29" s="711"/>
      <c r="C29" s="711"/>
      <c r="D29" s="711"/>
      <c r="E29" s="711"/>
      <c r="F29" s="711"/>
      <c r="G29" s="676"/>
      <c r="H29" s="711"/>
      <c r="I29" s="676"/>
      <c r="J29" s="676"/>
      <c r="K29" s="676"/>
      <c r="L29" s="711"/>
      <c r="M29" s="676"/>
      <c r="N29" s="676"/>
      <c r="O29" s="729"/>
      <c r="P29" s="729"/>
      <c r="Q29" s="729"/>
      <c r="R29" s="711"/>
      <c r="S29" s="676"/>
    </row>
    <row r="30" spans="1:19" ht="79.150000000000006" customHeight="1" x14ac:dyDescent="0.25">
      <c r="A30" s="708"/>
      <c r="B30" s="708"/>
      <c r="C30" s="708"/>
      <c r="D30" s="708"/>
      <c r="E30" s="708"/>
      <c r="F30" s="708"/>
      <c r="G30" s="680"/>
      <c r="H30" s="708"/>
      <c r="I30" s="680"/>
      <c r="J30" s="680"/>
      <c r="K30" s="680"/>
      <c r="L30" s="708"/>
      <c r="M30" s="680"/>
      <c r="N30" s="680"/>
      <c r="O30" s="730"/>
      <c r="P30" s="730"/>
      <c r="Q30" s="730"/>
      <c r="R30" s="708"/>
      <c r="S30" s="680"/>
    </row>
    <row r="31" spans="1:19" s="7" customFormat="1" ht="46.9" customHeight="1" x14ac:dyDescent="0.25">
      <c r="A31" s="707">
        <v>4</v>
      </c>
      <c r="B31" s="707">
        <v>1</v>
      </c>
      <c r="C31" s="707">
        <v>4</v>
      </c>
      <c r="D31" s="707">
        <v>2</v>
      </c>
      <c r="E31" s="665" t="s">
        <v>1333</v>
      </c>
      <c r="F31" s="665" t="s">
        <v>1334</v>
      </c>
      <c r="G31" s="665" t="s">
        <v>1335</v>
      </c>
      <c r="H31" s="665" t="s">
        <v>159</v>
      </c>
      <c r="I31" s="306" t="s">
        <v>1336</v>
      </c>
      <c r="J31" s="306">
        <v>1</v>
      </c>
      <c r="K31" s="103" t="s">
        <v>74</v>
      </c>
      <c r="L31" s="665" t="s">
        <v>1337</v>
      </c>
      <c r="M31" s="707" t="s">
        <v>72</v>
      </c>
      <c r="N31" s="707"/>
      <c r="O31" s="727">
        <v>100000</v>
      </c>
      <c r="P31" s="707"/>
      <c r="Q31" s="728">
        <v>100000</v>
      </c>
      <c r="R31" s="707"/>
      <c r="S31" s="665" t="s">
        <v>1319</v>
      </c>
    </row>
    <row r="32" spans="1:19" s="7" customFormat="1" ht="51.6" customHeight="1" x14ac:dyDescent="0.25">
      <c r="A32" s="711"/>
      <c r="B32" s="711"/>
      <c r="C32" s="711"/>
      <c r="D32" s="711"/>
      <c r="E32" s="676"/>
      <c r="F32" s="676"/>
      <c r="G32" s="676"/>
      <c r="H32" s="680"/>
      <c r="I32" s="306" t="s">
        <v>1338</v>
      </c>
      <c r="J32" s="306">
        <v>25</v>
      </c>
      <c r="K32" s="103" t="s">
        <v>50</v>
      </c>
      <c r="L32" s="676"/>
      <c r="M32" s="711"/>
      <c r="N32" s="711"/>
      <c r="O32" s="711"/>
      <c r="P32" s="711"/>
      <c r="Q32" s="729"/>
      <c r="R32" s="711"/>
      <c r="S32" s="676"/>
    </row>
    <row r="33" spans="1:19" s="7" customFormat="1" ht="75.599999999999994" customHeight="1" x14ac:dyDescent="0.25">
      <c r="A33" s="711"/>
      <c r="B33" s="711"/>
      <c r="C33" s="711"/>
      <c r="D33" s="711"/>
      <c r="E33" s="676"/>
      <c r="F33" s="676"/>
      <c r="G33" s="676"/>
      <c r="H33" s="707" t="s">
        <v>46</v>
      </c>
      <c r="I33" s="306" t="s">
        <v>1339</v>
      </c>
      <c r="J33" s="103">
        <v>1</v>
      </c>
      <c r="K33" s="103" t="s">
        <v>74</v>
      </c>
      <c r="L33" s="676"/>
      <c r="M33" s="711"/>
      <c r="N33" s="711"/>
      <c r="O33" s="711"/>
      <c r="P33" s="711"/>
      <c r="Q33" s="729"/>
      <c r="R33" s="711"/>
      <c r="S33" s="676"/>
    </row>
    <row r="34" spans="1:19" s="7" customFormat="1" ht="75.599999999999994" customHeight="1" x14ac:dyDescent="0.25">
      <c r="A34" s="711"/>
      <c r="B34" s="711"/>
      <c r="C34" s="711"/>
      <c r="D34" s="711"/>
      <c r="E34" s="676"/>
      <c r="F34" s="676"/>
      <c r="G34" s="676"/>
      <c r="H34" s="708"/>
      <c r="I34" s="306" t="s">
        <v>1338</v>
      </c>
      <c r="J34" s="103">
        <v>5</v>
      </c>
      <c r="K34" s="103" t="s">
        <v>50</v>
      </c>
      <c r="L34" s="676"/>
      <c r="M34" s="711"/>
      <c r="N34" s="711"/>
      <c r="O34" s="711"/>
      <c r="P34" s="711"/>
      <c r="Q34" s="729"/>
      <c r="R34" s="711"/>
      <c r="S34" s="676"/>
    </row>
    <row r="35" spans="1:19" ht="57.6" customHeight="1" x14ac:dyDescent="0.25">
      <c r="A35" s="711"/>
      <c r="B35" s="711"/>
      <c r="C35" s="711"/>
      <c r="D35" s="711"/>
      <c r="E35" s="676"/>
      <c r="F35" s="676"/>
      <c r="G35" s="676"/>
      <c r="H35" s="713" t="s">
        <v>52</v>
      </c>
      <c r="I35" s="306" t="s">
        <v>1340</v>
      </c>
      <c r="J35" s="103">
        <v>1</v>
      </c>
      <c r="K35" s="103" t="s">
        <v>74</v>
      </c>
      <c r="L35" s="676"/>
      <c r="M35" s="711"/>
      <c r="N35" s="711"/>
      <c r="O35" s="711"/>
      <c r="P35" s="711"/>
      <c r="Q35" s="729"/>
      <c r="R35" s="711"/>
      <c r="S35" s="676"/>
    </row>
    <row r="36" spans="1:19" ht="84" customHeight="1" x14ac:dyDescent="0.25">
      <c r="A36" s="708"/>
      <c r="B36" s="708"/>
      <c r="C36" s="708"/>
      <c r="D36" s="708"/>
      <c r="E36" s="680"/>
      <c r="F36" s="680"/>
      <c r="G36" s="680"/>
      <c r="H36" s="713"/>
      <c r="I36" s="306" t="s">
        <v>1341</v>
      </c>
      <c r="J36" s="103">
        <v>50</v>
      </c>
      <c r="K36" s="103" t="s">
        <v>50</v>
      </c>
      <c r="L36" s="680"/>
      <c r="M36" s="708"/>
      <c r="N36" s="708"/>
      <c r="O36" s="708"/>
      <c r="P36" s="708"/>
      <c r="Q36" s="729"/>
      <c r="R36" s="708"/>
      <c r="S36" s="680"/>
    </row>
    <row r="37" spans="1:19" ht="29.45" customHeight="1" x14ac:dyDescent="0.25">
      <c r="A37" s="665">
        <v>5</v>
      </c>
      <c r="B37" s="732">
        <v>1</v>
      </c>
      <c r="C37" s="732">
        <v>4</v>
      </c>
      <c r="D37" s="732">
        <v>2</v>
      </c>
      <c r="E37" s="665" t="s">
        <v>1342</v>
      </c>
      <c r="F37" s="665" t="s">
        <v>1343</v>
      </c>
      <c r="G37" s="665" t="s">
        <v>1344</v>
      </c>
      <c r="H37" s="732" t="s">
        <v>1345</v>
      </c>
      <c r="I37" s="345" t="s">
        <v>206</v>
      </c>
      <c r="J37" s="345">
        <v>5</v>
      </c>
      <c r="K37" s="345" t="s">
        <v>74</v>
      </c>
      <c r="L37" s="732" t="s">
        <v>1346</v>
      </c>
      <c r="M37" s="732" t="s">
        <v>44</v>
      </c>
      <c r="N37" s="732"/>
      <c r="O37" s="727">
        <v>120000</v>
      </c>
      <c r="P37" s="735"/>
      <c r="Q37" s="727">
        <v>120000</v>
      </c>
      <c r="R37" s="735"/>
      <c r="S37" s="732" t="s">
        <v>1347</v>
      </c>
    </row>
    <row r="38" spans="1:19" ht="29.45" customHeight="1" x14ac:dyDescent="0.25">
      <c r="A38" s="676"/>
      <c r="B38" s="733"/>
      <c r="C38" s="733"/>
      <c r="D38" s="733"/>
      <c r="E38" s="676"/>
      <c r="F38" s="676"/>
      <c r="G38" s="676"/>
      <c r="H38" s="734"/>
      <c r="I38" s="345" t="s">
        <v>1320</v>
      </c>
      <c r="J38" s="345">
        <v>100</v>
      </c>
      <c r="K38" s="345" t="s">
        <v>50</v>
      </c>
      <c r="L38" s="733"/>
      <c r="M38" s="733"/>
      <c r="N38" s="733"/>
      <c r="O38" s="711"/>
      <c r="P38" s="736"/>
      <c r="Q38" s="711"/>
      <c r="R38" s="736"/>
      <c r="S38" s="733"/>
    </row>
    <row r="39" spans="1:19" ht="29.45" customHeight="1" x14ac:dyDescent="0.25">
      <c r="A39" s="676"/>
      <c r="B39" s="733"/>
      <c r="C39" s="733"/>
      <c r="D39" s="733"/>
      <c r="E39" s="676"/>
      <c r="F39" s="676"/>
      <c r="G39" s="676"/>
      <c r="H39" s="732" t="s">
        <v>52</v>
      </c>
      <c r="I39" s="345" t="s">
        <v>206</v>
      </c>
      <c r="J39" s="345">
        <v>1</v>
      </c>
      <c r="K39" s="345" t="s">
        <v>74</v>
      </c>
      <c r="L39" s="733"/>
      <c r="M39" s="733"/>
      <c r="N39" s="733"/>
      <c r="O39" s="711"/>
      <c r="P39" s="736"/>
      <c r="Q39" s="711"/>
      <c r="R39" s="736"/>
      <c r="S39" s="733"/>
    </row>
    <row r="40" spans="1:19" ht="29.45" customHeight="1" x14ac:dyDescent="0.25">
      <c r="A40" s="676"/>
      <c r="B40" s="733"/>
      <c r="C40" s="733"/>
      <c r="D40" s="733"/>
      <c r="E40" s="676"/>
      <c r="F40" s="676"/>
      <c r="G40" s="676"/>
      <c r="H40" s="734"/>
      <c r="I40" s="345" t="s">
        <v>1320</v>
      </c>
      <c r="J40" s="345">
        <v>60</v>
      </c>
      <c r="K40" s="345" t="s">
        <v>50</v>
      </c>
      <c r="L40" s="733"/>
      <c r="M40" s="733"/>
      <c r="N40" s="733"/>
      <c r="O40" s="711"/>
      <c r="P40" s="736"/>
      <c r="Q40" s="711"/>
      <c r="R40" s="736"/>
      <c r="S40" s="733"/>
    </row>
    <row r="41" spans="1:19" ht="29.45" customHeight="1" x14ac:dyDescent="0.25">
      <c r="A41" s="676"/>
      <c r="B41" s="733"/>
      <c r="C41" s="733"/>
      <c r="D41" s="733"/>
      <c r="E41" s="676"/>
      <c r="F41" s="676"/>
      <c r="G41" s="676"/>
      <c r="H41" s="732" t="s">
        <v>159</v>
      </c>
      <c r="I41" s="345" t="s">
        <v>206</v>
      </c>
      <c r="J41" s="345">
        <v>1</v>
      </c>
      <c r="K41" s="345" t="s">
        <v>74</v>
      </c>
      <c r="L41" s="733"/>
      <c r="M41" s="733"/>
      <c r="N41" s="733"/>
      <c r="O41" s="711"/>
      <c r="P41" s="736"/>
      <c r="Q41" s="711"/>
      <c r="R41" s="736"/>
      <c r="S41" s="733"/>
    </row>
    <row r="42" spans="1:19" ht="46.15" customHeight="1" x14ac:dyDescent="0.25">
      <c r="A42" s="680"/>
      <c r="B42" s="734"/>
      <c r="C42" s="734"/>
      <c r="D42" s="734"/>
      <c r="E42" s="680"/>
      <c r="F42" s="680"/>
      <c r="G42" s="680"/>
      <c r="H42" s="734"/>
      <c r="I42" s="306" t="s">
        <v>1320</v>
      </c>
      <c r="J42" s="306">
        <v>20</v>
      </c>
      <c r="K42" s="306" t="s">
        <v>50</v>
      </c>
      <c r="L42" s="734"/>
      <c r="M42" s="734"/>
      <c r="N42" s="734"/>
      <c r="O42" s="708"/>
      <c r="P42" s="737"/>
      <c r="Q42" s="708"/>
      <c r="R42" s="737"/>
      <c r="S42" s="734"/>
    </row>
    <row r="43" spans="1:19" ht="178.9" customHeight="1" x14ac:dyDescent="0.25">
      <c r="A43" s="707">
        <v>6</v>
      </c>
      <c r="B43" s="707">
        <v>1</v>
      </c>
      <c r="C43" s="707">
        <v>4</v>
      </c>
      <c r="D43" s="707">
        <v>2</v>
      </c>
      <c r="E43" s="665" t="s">
        <v>1348</v>
      </c>
      <c r="F43" s="665" t="s">
        <v>1349</v>
      </c>
      <c r="G43" s="665" t="s">
        <v>1350</v>
      </c>
      <c r="H43" s="665" t="s">
        <v>1351</v>
      </c>
      <c r="I43" s="306" t="s">
        <v>1352</v>
      </c>
      <c r="J43" s="306">
        <v>2</v>
      </c>
      <c r="K43" s="306" t="s">
        <v>1353</v>
      </c>
      <c r="L43" s="665" t="s">
        <v>1354</v>
      </c>
      <c r="M43" s="738" t="s">
        <v>72</v>
      </c>
      <c r="N43" s="665"/>
      <c r="O43" s="727">
        <v>30000</v>
      </c>
      <c r="P43" s="665"/>
      <c r="Q43" s="727">
        <f>O43</f>
        <v>30000</v>
      </c>
      <c r="R43" s="740"/>
      <c r="S43" s="665" t="s">
        <v>1347</v>
      </c>
    </row>
    <row r="44" spans="1:19" ht="144.6" customHeight="1" x14ac:dyDescent="0.25">
      <c r="A44" s="711"/>
      <c r="B44" s="711"/>
      <c r="C44" s="711"/>
      <c r="D44" s="711"/>
      <c r="E44" s="676"/>
      <c r="F44" s="676"/>
      <c r="G44" s="676"/>
      <c r="H44" s="680"/>
      <c r="I44" s="306" t="s">
        <v>148</v>
      </c>
      <c r="J44" s="306">
        <v>50</v>
      </c>
      <c r="K44" s="306" t="s">
        <v>1355</v>
      </c>
      <c r="L44" s="676"/>
      <c r="M44" s="739"/>
      <c r="N44" s="676"/>
      <c r="O44" s="711"/>
      <c r="P44" s="676"/>
      <c r="Q44" s="711"/>
      <c r="R44" s="676"/>
      <c r="S44" s="676"/>
    </row>
    <row r="45" spans="1:19" ht="245.45" customHeight="1" x14ac:dyDescent="0.25">
      <c r="A45" s="711"/>
      <c r="B45" s="711"/>
      <c r="C45" s="711"/>
      <c r="D45" s="711"/>
      <c r="E45" s="676"/>
      <c r="F45" s="676"/>
      <c r="G45" s="676"/>
      <c r="H45" s="306" t="s">
        <v>1356</v>
      </c>
      <c r="I45" s="306" t="s">
        <v>1357</v>
      </c>
      <c r="J45" s="346">
        <v>24000</v>
      </c>
      <c r="K45" s="306" t="s">
        <v>74</v>
      </c>
      <c r="L45" s="676"/>
      <c r="M45" s="739"/>
      <c r="N45" s="676"/>
      <c r="O45" s="711"/>
      <c r="P45" s="676"/>
      <c r="Q45" s="711"/>
      <c r="R45" s="676"/>
      <c r="S45" s="676"/>
    </row>
    <row r="46" spans="1:19" ht="79.150000000000006" customHeight="1" x14ac:dyDescent="0.25">
      <c r="A46" s="707">
        <v>7</v>
      </c>
      <c r="B46" s="707">
        <v>1</v>
      </c>
      <c r="C46" s="707">
        <v>4</v>
      </c>
      <c r="D46" s="707">
        <v>5</v>
      </c>
      <c r="E46" s="665" t="s">
        <v>1358</v>
      </c>
      <c r="F46" s="665" t="s">
        <v>1359</v>
      </c>
      <c r="G46" s="665" t="s">
        <v>1360</v>
      </c>
      <c r="H46" s="707" t="s">
        <v>1361</v>
      </c>
      <c r="I46" s="307" t="s">
        <v>1362</v>
      </c>
      <c r="J46" s="306">
        <v>1</v>
      </c>
      <c r="K46" s="103" t="s">
        <v>74</v>
      </c>
      <c r="L46" s="665" t="s">
        <v>1363</v>
      </c>
      <c r="M46" s="707" t="s">
        <v>378</v>
      </c>
      <c r="N46" s="707"/>
      <c r="O46" s="727">
        <v>45000</v>
      </c>
      <c r="P46" s="705"/>
      <c r="Q46" s="727">
        <v>45000</v>
      </c>
      <c r="R46" s="707"/>
      <c r="S46" s="665" t="s">
        <v>1347</v>
      </c>
    </row>
    <row r="47" spans="1:19" ht="66.599999999999994" customHeight="1" x14ac:dyDescent="0.25">
      <c r="A47" s="708"/>
      <c r="B47" s="708"/>
      <c r="C47" s="708"/>
      <c r="D47" s="708"/>
      <c r="E47" s="680"/>
      <c r="F47" s="680"/>
      <c r="G47" s="680"/>
      <c r="H47" s="708"/>
      <c r="I47" s="307" t="s">
        <v>148</v>
      </c>
      <c r="J47" s="306">
        <v>80</v>
      </c>
      <c r="K47" s="103" t="s">
        <v>50</v>
      </c>
      <c r="L47" s="680"/>
      <c r="M47" s="708"/>
      <c r="N47" s="708"/>
      <c r="O47" s="711"/>
      <c r="P47" s="706"/>
      <c r="Q47" s="711"/>
      <c r="R47" s="708"/>
      <c r="S47" s="680"/>
    </row>
    <row r="48" spans="1:19" ht="49.9" customHeight="1" x14ac:dyDescent="0.25">
      <c r="A48" s="713">
        <v>8</v>
      </c>
      <c r="B48" s="713">
        <v>1</v>
      </c>
      <c r="C48" s="713">
        <v>4</v>
      </c>
      <c r="D48" s="713">
        <v>5</v>
      </c>
      <c r="E48" s="688" t="s">
        <v>1364</v>
      </c>
      <c r="F48" s="688" t="s">
        <v>1365</v>
      </c>
      <c r="G48" s="688" t="s">
        <v>1366</v>
      </c>
      <c r="H48" s="755" t="s">
        <v>655</v>
      </c>
      <c r="I48" s="306" t="s">
        <v>211</v>
      </c>
      <c r="J48" s="103">
        <v>5</v>
      </c>
      <c r="K48" s="103" t="s">
        <v>74</v>
      </c>
      <c r="L48" s="688" t="s">
        <v>1367</v>
      </c>
      <c r="M48" s="713" t="s">
        <v>94</v>
      </c>
      <c r="N48" s="713"/>
      <c r="O48" s="743">
        <v>25000</v>
      </c>
      <c r="P48" s="743"/>
      <c r="Q48" s="743">
        <v>25000</v>
      </c>
      <c r="R48" s="713"/>
      <c r="S48" s="688" t="s">
        <v>1347</v>
      </c>
    </row>
    <row r="49" spans="1:19" ht="44.45" customHeight="1" x14ac:dyDescent="0.25">
      <c r="A49" s="713"/>
      <c r="B49" s="713"/>
      <c r="C49" s="713"/>
      <c r="D49" s="713"/>
      <c r="E49" s="688"/>
      <c r="F49" s="688"/>
      <c r="G49" s="688"/>
      <c r="H49" s="756"/>
      <c r="I49" s="306" t="s">
        <v>148</v>
      </c>
      <c r="J49" s="103">
        <v>50</v>
      </c>
      <c r="K49" s="103" t="s">
        <v>50</v>
      </c>
      <c r="L49" s="688"/>
      <c r="M49" s="713"/>
      <c r="N49" s="713"/>
      <c r="O49" s="743"/>
      <c r="P49" s="743"/>
      <c r="Q49" s="743"/>
      <c r="R49" s="713"/>
      <c r="S49" s="688"/>
    </row>
    <row r="51" spans="1:19" ht="0.6" hidden="1" customHeight="1" x14ac:dyDescent="0.25"/>
    <row r="52" spans="1:19" ht="27.6" hidden="1" customHeight="1" x14ac:dyDescent="0.25"/>
    <row r="53" spans="1:19" ht="23.45" customHeight="1" x14ac:dyDescent="0.25">
      <c r="N53" s="744"/>
      <c r="O53" s="745"/>
      <c r="P53" s="741" t="s">
        <v>30</v>
      </c>
      <c r="Q53" s="750"/>
      <c r="R53" s="742"/>
    </row>
    <row r="54" spans="1:19" ht="16.149999999999999" customHeight="1" x14ac:dyDescent="0.25">
      <c r="N54" s="746"/>
      <c r="O54" s="747"/>
      <c r="P54" s="751" t="s">
        <v>31</v>
      </c>
      <c r="Q54" s="753" t="s">
        <v>32</v>
      </c>
      <c r="R54" s="754"/>
    </row>
    <row r="55" spans="1:19" s="273" customFormat="1" ht="16.149999999999999" customHeight="1" x14ac:dyDescent="0.25">
      <c r="B55" s="1"/>
      <c r="C55" s="1"/>
      <c r="D55" s="1"/>
      <c r="F55" s="296"/>
      <c r="G55" s="296"/>
      <c r="N55" s="748"/>
      <c r="O55" s="749"/>
      <c r="P55" s="752"/>
      <c r="Q55" s="347">
        <v>2022</v>
      </c>
      <c r="R55" s="348">
        <v>2023</v>
      </c>
    </row>
    <row r="56" spans="1:19" s="273" customFormat="1" ht="23.45" customHeight="1" x14ac:dyDescent="0.25">
      <c r="B56" s="1"/>
      <c r="C56" s="1"/>
      <c r="D56" s="1"/>
      <c r="F56" s="296"/>
      <c r="G56" s="296"/>
      <c r="N56" s="741" t="s">
        <v>33</v>
      </c>
      <c r="O56" s="742"/>
      <c r="P56" s="349">
        <v>8</v>
      </c>
      <c r="Q56" s="350">
        <f>Q48+Q46+Q43+Q37+Q31+Q18+Q10+Q6</f>
        <v>750000</v>
      </c>
      <c r="R56" s="351">
        <v>0</v>
      </c>
    </row>
  </sheetData>
  <mergeCells count="162">
    <mergeCell ref="N56:O56"/>
    <mergeCell ref="Q48:Q49"/>
    <mergeCell ref="R48:R49"/>
    <mergeCell ref="S48:S49"/>
    <mergeCell ref="N53:O55"/>
    <mergeCell ref="P53:R53"/>
    <mergeCell ref="P54:P55"/>
    <mergeCell ref="Q54:R54"/>
    <mergeCell ref="H48:H49"/>
    <mergeCell ref="L48:L49"/>
    <mergeCell ref="M48:M49"/>
    <mergeCell ref="N48:N49"/>
    <mergeCell ref="O48:O49"/>
    <mergeCell ref="P48:P49"/>
    <mergeCell ref="A48:A49"/>
    <mergeCell ref="B48:B49"/>
    <mergeCell ref="C48:C49"/>
    <mergeCell ref="D48:D49"/>
    <mergeCell ref="E48:E49"/>
    <mergeCell ref="F48:F49"/>
    <mergeCell ref="G48:G49"/>
    <mergeCell ref="L46:L47"/>
    <mergeCell ref="M46:M47"/>
    <mergeCell ref="S43:S45"/>
    <mergeCell ref="M43:M45"/>
    <mergeCell ref="N43:N45"/>
    <mergeCell ref="O43:O45"/>
    <mergeCell ref="P43:P45"/>
    <mergeCell ref="Q43:Q45"/>
    <mergeCell ref="R43:R45"/>
    <mergeCell ref="A46:A47"/>
    <mergeCell ref="B46:B47"/>
    <mergeCell ref="C46:C47"/>
    <mergeCell ref="D46:D47"/>
    <mergeCell ref="E46:E47"/>
    <mergeCell ref="F46:F47"/>
    <mergeCell ref="G46:G47"/>
    <mergeCell ref="H46:H47"/>
    <mergeCell ref="R46:R47"/>
    <mergeCell ref="S46:S47"/>
    <mergeCell ref="N46:N47"/>
    <mergeCell ref="O46:O47"/>
    <mergeCell ref="P46:P47"/>
    <mergeCell ref="Q46:Q47"/>
    <mergeCell ref="M37:M42"/>
    <mergeCell ref="N37:N42"/>
    <mergeCell ref="O37:O42"/>
    <mergeCell ref="A43:A45"/>
    <mergeCell ref="B43:B45"/>
    <mergeCell ref="C43:C45"/>
    <mergeCell ref="D43:D45"/>
    <mergeCell ref="E43:E45"/>
    <mergeCell ref="F43:F45"/>
    <mergeCell ref="G43:G45"/>
    <mergeCell ref="H43:H44"/>
    <mergeCell ref="L43:L45"/>
    <mergeCell ref="S31:S36"/>
    <mergeCell ref="H33:H34"/>
    <mergeCell ref="H35:H36"/>
    <mergeCell ref="A37:A42"/>
    <mergeCell ref="B37:B42"/>
    <mergeCell ref="C37:C42"/>
    <mergeCell ref="D37:D42"/>
    <mergeCell ref="E37:E42"/>
    <mergeCell ref="F37:F42"/>
    <mergeCell ref="M31:M36"/>
    <mergeCell ref="N31:N36"/>
    <mergeCell ref="O31:O36"/>
    <mergeCell ref="P31:P36"/>
    <mergeCell ref="Q31:Q36"/>
    <mergeCell ref="R31:R36"/>
    <mergeCell ref="P37:P42"/>
    <mergeCell ref="Q37:Q42"/>
    <mergeCell ref="R37:R42"/>
    <mergeCell ref="S37:S42"/>
    <mergeCell ref="H39:H40"/>
    <mergeCell ref="H41:H42"/>
    <mergeCell ref="G37:G42"/>
    <mergeCell ref="H37:H38"/>
    <mergeCell ref="L37:L42"/>
    <mergeCell ref="A31:A36"/>
    <mergeCell ref="B31:B36"/>
    <mergeCell ref="C31:C36"/>
    <mergeCell ref="D31:D36"/>
    <mergeCell ref="E31:E36"/>
    <mergeCell ref="F31:F36"/>
    <mergeCell ref="G31:G36"/>
    <mergeCell ref="H31:H32"/>
    <mergeCell ref="L31:L36"/>
    <mergeCell ref="Q10:Q17"/>
    <mergeCell ref="R10:R17"/>
    <mergeCell ref="S10:S17"/>
    <mergeCell ref="P18:P30"/>
    <mergeCell ref="Q18:Q30"/>
    <mergeCell ref="R18:R30"/>
    <mergeCell ref="S18:S30"/>
    <mergeCell ref="H20:H21"/>
    <mergeCell ref="H22:H24"/>
    <mergeCell ref="H25:H26"/>
    <mergeCell ref="H27:H30"/>
    <mergeCell ref="I27:I30"/>
    <mergeCell ref="J27:J30"/>
    <mergeCell ref="A18:A30"/>
    <mergeCell ref="B18:B30"/>
    <mergeCell ref="C18:C30"/>
    <mergeCell ref="D18:D30"/>
    <mergeCell ref="E18:E30"/>
    <mergeCell ref="F18:F30"/>
    <mergeCell ref="N10:N17"/>
    <mergeCell ref="O10:O17"/>
    <mergeCell ref="P10:P17"/>
    <mergeCell ref="G18:G30"/>
    <mergeCell ref="H18:H19"/>
    <mergeCell ref="L18:L30"/>
    <mergeCell ref="M18:M30"/>
    <mergeCell ref="N18:N30"/>
    <mergeCell ref="O18:O30"/>
    <mergeCell ref="K27:K30"/>
    <mergeCell ref="H11:H12"/>
    <mergeCell ref="H13:H14"/>
    <mergeCell ref="H15:H16"/>
    <mergeCell ref="A10:A17"/>
    <mergeCell ref="B10:B17"/>
    <mergeCell ref="C10:C17"/>
    <mergeCell ref="D10:D17"/>
    <mergeCell ref="E10:E17"/>
    <mergeCell ref="F10:F17"/>
    <mergeCell ref="G10:G17"/>
    <mergeCell ref="L10:L17"/>
    <mergeCell ref="M10:M17"/>
    <mergeCell ref="S6:S9"/>
    <mergeCell ref="H8:H9"/>
    <mergeCell ref="F6:F9"/>
    <mergeCell ref="G6:G9"/>
    <mergeCell ref="H6:H7"/>
    <mergeCell ref="L6:L9"/>
    <mergeCell ref="M6:M9"/>
    <mergeCell ref="N6:N9"/>
    <mergeCell ref="A6:A9"/>
    <mergeCell ref="B6:B9"/>
    <mergeCell ref="C6:C9"/>
    <mergeCell ref="D6:D9"/>
    <mergeCell ref="E6:E9"/>
    <mergeCell ref="O6:O9"/>
    <mergeCell ref="P6:P9"/>
    <mergeCell ref="Q6:Q9"/>
    <mergeCell ref="R6:R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70" zoomScaleNormal="70" zoomScaleSheetLayoutView="70" workbookViewId="0">
      <selection activeCell="H76" sqref="H76"/>
    </sheetView>
  </sheetViews>
  <sheetFormatPr defaultColWidth="9.140625" defaultRowHeight="15" x14ac:dyDescent="0.25"/>
  <cols>
    <col min="1" max="1" width="5.28515625" style="1" customWidth="1"/>
    <col min="2" max="4" width="9.140625" style="296"/>
    <col min="5" max="5" width="18.28515625" style="296" customWidth="1"/>
    <col min="6" max="6" width="47.42578125" style="296" customWidth="1"/>
    <col min="7" max="7" width="55.7109375" style="296" customWidth="1"/>
    <col min="8" max="8" width="14.42578125" style="296" customWidth="1"/>
    <col min="9" max="9" width="19" style="296" customWidth="1"/>
    <col min="10" max="10" width="12.28515625" style="296" customWidth="1"/>
    <col min="11" max="11" width="10.85546875" style="296" customWidth="1"/>
    <col min="12" max="12" width="25.14062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8.75" x14ac:dyDescent="0.3">
      <c r="A1" s="295" t="s">
        <v>2370</v>
      </c>
      <c r="E1" s="36"/>
      <c r="F1" s="36"/>
      <c r="L1" s="1"/>
      <c r="O1" s="2"/>
      <c r="P1" s="3"/>
      <c r="Q1" s="2"/>
      <c r="R1" s="2"/>
    </row>
    <row r="2" spans="1:19" x14ac:dyDescent="0.25">
      <c r="A2" s="37"/>
      <c r="E2" s="36"/>
      <c r="F2" s="36"/>
      <c r="L2" s="504"/>
      <c r="M2" s="504"/>
      <c r="N2" s="504"/>
      <c r="O2" s="504"/>
      <c r="P2" s="504"/>
      <c r="Q2" s="504"/>
      <c r="R2" s="504"/>
      <c r="S2" s="504"/>
    </row>
    <row r="3" spans="1:19" ht="57"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ht="34.9" customHeight="1"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s="7" customFormat="1" ht="48.6" customHeight="1" x14ac:dyDescent="0.25">
      <c r="A6" s="579">
        <v>1</v>
      </c>
      <c r="B6" s="579">
        <v>1</v>
      </c>
      <c r="C6" s="579">
        <v>4</v>
      </c>
      <c r="D6" s="579">
        <v>2</v>
      </c>
      <c r="E6" s="537" t="s">
        <v>1368</v>
      </c>
      <c r="F6" s="537" t="s">
        <v>1369</v>
      </c>
      <c r="G6" s="537" t="s">
        <v>1370</v>
      </c>
      <c r="H6" s="579" t="s">
        <v>205</v>
      </c>
      <c r="I6" s="291" t="s">
        <v>1064</v>
      </c>
      <c r="J6" s="291">
        <v>10</v>
      </c>
      <c r="K6" s="297" t="s">
        <v>74</v>
      </c>
      <c r="L6" s="537" t="s">
        <v>1371</v>
      </c>
      <c r="M6" s="579" t="s">
        <v>44</v>
      </c>
      <c r="N6" s="579"/>
      <c r="O6" s="758">
        <v>180000</v>
      </c>
      <c r="P6" s="579"/>
      <c r="Q6" s="758">
        <v>180000</v>
      </c>
      <c r="R6" s="579"/>
      <c r="S6" s="537" t="s">
        <v>1372</v>
      </c>
    </row>
    <row r="7" spans="1:19" s="7" customFormat="1" ht="37.15" customHeight="1" x14ac:dyDescent="0.25">
      <c r="A7" s="757"/>
      <c r="B7" s="757"/>
      <c r="C7" s="757"/>
      <c r="D7" s="757"/>
      <c r="E7" s="538"/>
      <c r="F7" s="538"/>
      <c r="G7" s="538"/>
      <c r="H7" s="580"/>
      <c r="I7" s="291" t="s">
        <v>970</v>
      </c>
      <c r="J7" s="291">
        <v>300</v>
      </c>
      <c r="K7" s="297" t="s">
        <v>50</v>
      </c>
      <c r="L7" s="538"/>
      <c r="M7" s="757"/>
      <c r="N7" s="757"/>
      <c r="O7" s="759"/>
      <c r="P7" s="757"/>
      <c r="Q7" s="759"/>
      <c r="R7" s="757"/>
      <c r="S7" s="538"/>
    </row>
    <row r="8" spans="1:19" s="7" customFormat="1" ht="29.45" customHeight="1" x14ac:dyDescent="0.25">
      <c r="A8" s="757"/>
      <c r="B8" s="757"/>
      <c r="C8" s="757"/>
      <c r="D8" s="757"/>
      <c r="E8" s="538"/>
      <c r="F8" s="538"/>
      <c r="G8" s="538"/>
      <c r="H8" s="579" t="s">
        <v>52</v>
      </c>
      <c r="I8" s="291" t="s">
        <v>1064</v>
      </c>
      <c r="J8" s="291">
        <v>1</v>
      </c>
      <c r="K8" s="297" t="s">
        <v>74</v>
      </c>
      <c r="L8" s="538"/>
      <c r="M8" s="757"/>
      <c r="N8" s="757"/>
      <c r="O8" s="759"/>
      <c r="P8" s="757"/>
      <c r="Q8" s="759"/>
      <c r="R8" s="757"/>
      <c r="S8" s="538"/>
    </row>
    <row r="9" spans="1:19" s="7" customFormat="1" ht="27" customHeight="1" x14ac:dyDescent="0.25">
      <c r="A9" s="757"/>
      <c r="B9" s="757"/>
      <c r="C9" s="757"/>
      <c r="D9" s="757"/>
      <c r="E9" s="538"/>
      <c r="F9" s="538"/>
      <c r="G9" s="538"/>
      <c r="H9" s="580"/>
      <c r="I9" s="291" t="s">
        <v>148</v>
      </c>
      <c r="J9" s="291">
        <v>60</v>
      </c>
      <c r="K9" s="297" t="s">
        <v>50</v>
      </c>
      <c r="L9" s="538"/>
      <c r="M9" s="757"/>
      <c r="N9" s="757"/>
      <c r="O9" s="759"/>
      <c r="P9" s="757"/>
      <c r="Q9" s="759"/>
      <c r="R9" s="757"/>
      <c r="S9" s="538"/>
    </row>
    <row r="10" spans="1:19" s="7" customFormat="1" ht="49.15" customHeight="1" x14ac:dyDescent="0.25">
      <c r="A10" s="757"/>
      <c r="B10" s="757"/>
      <c r="C10" s="757"/>
      <c r="D10" s="757"/>
      <c r="E10" s="538"/>
      <c r="F10" s="538"/>
      <c r="G10" s="538"/>
      <c r="H10" s="278" t="s">
        <v>1085</v>
      </c>
      <c r="I10" s="291" t="s">
        <v>1064</v>
      </c>
      <c r="J10" s="291">
        <v>2</v>
      </c>
      <c r="K10" s="297" t="s">
        <v>74</v>
      </c>
      <c r="L10" s="538"/>
      <c r="M10" s="757"/>
      <c r="N10" s="757"/>
      <c r="O10" s="759"/>
      <c r="P10" s="757"/>
      <c r="Q10" s="759"/>
      <c r="R10" s="757"/>
      <c r="S10" s="538"/>
    </row>
    <row r="11" spans="1:19" s="7" customFormat="1" ht="63" customHeight="1" x14ac:dyDescent="0.25">
      <c r="A11" s="757"/>
      <c r="B11" s="757"/>
      <c r="C11" s="757"/>
      <c r="D11" s="757"/>
      <c r="E11" s="538"/>
      <c r="F11" s="538"/>
      <c r="G11" s="538"/>
      <c r="H11" s="278" t="s">
        <v>1373</v>
      </c>
      <c r="I11" s="291" t="s">
        <v>1064</v>
      </c>
      <c r="J11" s="291">
        <v>4</v>
      </c>
      <c r="K11" s="297" t="s">
        <v>74</v>
      </c>
      <c r="L11" s="538"/>
      <c r="M11" s="757"/>
      <c r="N11" s="757"/>
      <c r="O11" s="759"/>
      <c r="P11" s="757"/>
      <c r="Q11" s="759"/>
      <c r="R11" s="757"/>
      <c r="S11" s="538"/>
    </row>
    <row r="12" spans="1:19" s="7" customFormat="1" ht="69.599999999999994" customHeight="1" x14ac:dyDescent="0.25">
      <c r="A12" s="580"/>
      <c r="B12" s="580"/>
      <c r="C12" s="580"/>
      <c r="D12" s="580"/>
      <c r="E12" s="539"/>
      <c r="F12" s="539"/>
      <c r="G12" s="539"/>
      <c r="H12" s="291" t="s">
        <v>996</v>
      </c>
      <c r="I12" s="291" t="s">
        <v>1064</v>
      </c>
      <c r="J12" s="291">
        <v>3</v>
      </c>
      <c r="K12" s="297" t="s">
        <v>74</v>
      </c>
      <c r="L12" s="539"/>
      <c r="M12" s="580"/>
      <c r="N12" s="580"/>
      <c r="O12" s="760"/>
      <c r="P12" s="580"/>
      <c r="Q12" s="760"/>
      <c r="R12" s="580"/>
      <c r="S12" s="539"/>
    </row>
    <row r="13" spans="1:19" s="7" customFormat="1" ht="28.15" customHeight="1" x14ac:dyDescent="0.25">
      <c r="A13" s="579">
        <v>2</v>
      </c>
      <c r="B13" s="579">
        <v>1</v>
      </c>
      <c r="C13" s="579">
        <v>4</v>
      </c>
      <c r="D13" s="579">
        <v>2</v>
      </c>
      <c r="E13" s="537" t="s">
        <v>1374</v>
      </c>
      <c r="F13" s="537" t="s">
        <v>1375</v>
      </c>
      <c r="G13" s="537" t="s">
        <v>1376</v>
      </c>
      <c r="H13" s="579" t="s">
        <v>156</v>
      </c>
      <c r="I13" s="297" t="s">
        <v>1064</v>
      </c>
      <c r="J13" s="297">
        <v>3</v>
      </c>
      <c r="K13" s="297" t="s">
        <v>74</v>
      </c>
      <c r="L13" s="537" t="s">
        <v>1377</v>
      </c>
      <c r="M13" s="579" t="s">
        <v>44</v>
      </c>
      <c r="N13" s="579"/>
      <c r="O13" s="577">
        <v>150000</v>
      </c>
      <c r="P13" s="579"/>
      <c r="Q13" s="577">
        <v>150000</v>
      </c>
      <c r="R13" s="579"/>
      <c r="S13" s="537" t="s">
        <v>1372</v>
      </c>
    </row>
    <row r="14" spans="1:19" s="7" customFormat="1" ht="39" customHeight="1" x14ac:dyDescent="0.25">
      <c r="A14" s="757"/>
      <c r="B14" s="757"/>
      <c r="C14" s="757"/>
      <c r="D14" s="757"/>
      <c r="E14" s="538"/>
      <c r="F14" s="538"/>
      <c r="G14" s="538"/>
      <c r="H14" s="580"/>
      <c r="I14" s="291" t="s">
        <v>970</v>
      </c>
      <c r="J14" s="297">
        <v>45</v>
      </c>
      <c r="K14" s="297" t="s">
        <v>50</v>
      </c>
      <c r="L14" s="538"/>
      <c r="M14" s="757"/>
      <c r="N14" s="757"/>
      <c r="O14" s="761"/>
      <c r="P14" s="757"/>
      <c r="Q14" s="761"/>
      <c r="R14" s="757"/>
      <c r="S14" s="538"/>
    </row>
    <row r="15" spans="1:19" s="7" customFormat="1" ht="38.450000000000003" customHeight="1" x14ac:dyDescent="0.25">
      <c r="A15" s="757"/>
      <c r="B15" s="757"/>
      <c r="C15" s="757"/>
      <c r="D15" s="757"/>
      <c r="E15" s="538"/>
      <c r="F15" s="538"/>
      <c r="G15" s="538"/>
      <c r="H15" s="579" t="s">
        <v>1378</v>
      </c>
      <c r="I15" s="297" t="s">
        <v>1064</v>
      </c>
      <c r="J15" s="297">
        <v>1</v>
      </c>
      <c r="K15" s="297" t="s">
        <v>74</v>
      </c>
      <c r="L15" s="538"/>
      <c r="M15" s="757"/>
      <c r="N15" s="757"/>
      <c r="O15" s="761"/>
      <c r="P15" s="757"/>
      <c r="Q15" s="761"/>
      <c r="R15" s="757"/>
      <c r="S15" s="538"/>
    </row>
    <row r="16" spans="1:19" s="7" customFormat="1" ht="38.450000000000003" customHeight="1" x14ac:dyDescent="0.25">
      <c r="A16" s="757"/>
      <c r="B16" s="757"/>
      <c r="C16" s="757"/>
      <c r="D16" s="757"/>
      <c r="E16" s="538"/>
      <c r="F16" s="538"/>
      <c r="G16" s="538"/>
      <c r="H16" s="580"/>
      <c r="I16" s="291" t="s">
        <v>1379</v>
      </c>
      <c r="J16" s="297">
        <v>500</v>
      </c>
      <c r="K16" s="297" t="s">
        <v>74</v>
      </c>
      <c r="L16" s="538"/>
      <c r="M16" s="757"/>
      <c r="N16" s="757"/>
      <c r="O16" s="761"/>
      <c r="P16" s="757"/>
      <c r="Q16" s="761"/>
      <c r="R16" s="757"/>
      <c r="S16" s="538"/>
    </row>
    <row r="17" spans="1:19" s="7" customFormat="1" ht="35.450000000000003" customHeight="1" x14ac:dyDescent="0.25">
      <c r="A17" s="757"/>
      <c r="B17" s="757"/>
      <c r="C17" s="757"/>
      <c r="D17" s="757"/>
      <c r="E17" s="538"/>
      <c r="F17" s="538"/>
      <c r="G17" s="538"/>
      <c r="H17" s="579" t="s">
        <v>159</v>
      </c>
      <c r="I17" s="297" t="s">
        <v>1064</v>
      </c>
      <c r="J17" s="297">
        <v>1</v>
      </c>
      <c r="K17" s="297" t="s">
        <v>74</v>
      </c>
      <c r="L17" s="538"/>
      <c r="M17" s="757"/>
      <c r="N17" s="757"/>
      <c r="O17" s="761"/>
      <c r="P17" s="757"/>
      <c r="Q17" s="761"/>
      <c r="R17" s="757"/>
      <c r="S17" s="538"/>
    </row>
    <row r="18" spans="1:19" s="7" customFormat="1" ht="39" customHeight="1" x14ac:dyDescent="0.25">
      <c r="A18" s="757"/>
      <c r="B18" s="757"/>
      <c r="C18" s="757"/>
      <c r="D18" s="757"/>
      <c r="E18" s="538"/>
      <c r="F18" s="538"/>
      <c r="G18" s="538"/>
      <c r="H18" s="580"/>
      <c r="I18" s="297" t="s">
        <v>148</v>
      </c>
      <c r="J18" s="297">
        <v>15</v>
      </c>
      <c r="K18" s="297" t="s">
        <v>50</v>
      </c>
      <c r="L18" s="538"/>
      <c r="M18" s="757"/>
      <c r="N18" s="757"/>
      <c r="O18" s="761"/>
      <c r="P18" s="757"/>
      <c r="Q18" s="761"/>
      <c r="R18" s="757"/>
      <c r="S18" s="538"/>
    </row>
    <row r="19" spans="1:19" s="7" customFormat="1" ht="55.15" customHeight="1" x14ac:dyDescent="0.25">
      <c r="A19" s="757"/>
      <c r="B19" s="757"/>
      <c r="C19" s="757"/>
      <c r="D19" s="757"/>
      <c r="E19" s="538"/>
      <c r="F19" s="538"/>
      <c r="G19" s="538"/>
      <c r="H19" s="579" t="s">
        <v>77</v>
      </c>
      <c r="I19" s="297" t="s">
        <v>1064</v>
      </c>
      <c r="J19" s="297">
        <v>2</v>
      </c>
      <c r="K19" s="297" t="s">
        <v>74</v>
      </c>
      <c r="L19" s="538"/>
      <c r="M19" s="757"/>
      <c r="N19" s="757"/>
      <c r="O19" s="761"/>
      <c r="P19" s="757"/>
      <c r="Q19" s="761"/>
      <c r="R19" s="757"/>
      <c r="S19" s="538"/>
    </row>
    <row r="20" spans="1:19" s="7" customFormat="1" ht="49.9" customHeight="1" x14ac:dyDescent="0.25">
      <c r="A20" s="580"/>
      <c r="B20" s="580"/>
      <c r="C20" s="580"/>
      <c r="D20" s="580"/>
      <c r="E20" s="539"/>
      <c r="F20" s="539"/>
      <c r="G20" s="539"/>
      <c r="H20" s="580"/>
      <c r="I20" s="291" t="s">
        <v>970</v>
      </c>
      <c r="J20" s="297">
        <v>30</v>
      </c>
      <c r="K20" s="297" t="s">
        <v>50</v>
      </c>
      <c r="L20" s="539"/>
      <c r="M20" s="580"/>
      <c r="N20" s="580"/>
      <c r="O20" s="578"/>
      <c r="P20" s="580"/>
      <c r="Q20" s="578"/>
      <c r="R20" s="580"/>
      <c r="S20" s="539"/>
    </row>
    <row r="21" spans="1:19" ht="40.15" customHeight="1" x14ac:dyDescent="0.25">
      <c r="A21" s="537">
        <v>3</v>
      </c>
      <c r="B21" s="537">
        <v>1</v>
      </c>
      <c r="C21" s="537">
        <v>4</v>
      </c>
      <c r="D21" s="537">
        <v>2</v>
      </c>
      <c r="E21" s="537" t="s">
        <v>1380</v>
      </c>
      <c r="F21" s="537" t="s">
        <v>1381</v>
      </c>
      <c r="G21" s="537" t="s">
        <v>1382</v>
      </c>
      <c r="H21" s="537" t="s">
        <v>156</v>
      </c>
      <c r="I21" s="291" t="s">
        <v>1064</v>
      </c>
      <c r="J21" s="291">
        <v>1</v>
      </c>
      <c r="K21" s="291" t="s">
        <v>74</v>
      </c>
      <c r="L21" s="537" t="s">
        <v>1383</v>
      </c>
      <c r="M21" s="537" t="s">
        <v>95</v>
      </c>
      <c r="N21" s="537"/>
      <c r="O21" s="577">
        <v>15000</v>
      </c>
      <c r="P21" s="537"/>
      <c r="Q21" s="577">
        <v>15000</v>
      </c>
      <c r="R21" s="537"/>
      <c r="S21" s="537" t="s">
        <v>1372</v>
      </c>
    </row>
    <row r="22" spans="1:19" ht="40.15" customHeight="1" x14ac:dyDescent="0.25">
      <c r="A22" s="538"/>
      <c r="B22" s="538"/>
      <c r="C22" s="538"/>
      <c r="D22" s="538"/>
      <c r="E22" s="538"/>
      <c r="F22" s="538"/>
      <c r="G22" s="538"/>
      <c r="H22" s="539"/>
      <c r="I22" s="291" t="s">
        <v>148</v>
      </c>
      <c r="J22" s="291">
        <v>15</v>
      </c>
      <c r="K22" s="291" t="s">
        <v>50</v>
      </c>
      <c r="L22" s="538"/>
      <c r="M22" s="538"/>
      <c r="N22" s="538"/>
      <c r="O22" s="761"/>
      <c r="P22" s="538"/>
      <c r="Q22" s="761"/>
      <c r="R22" s="538"/>
      <c r="S22" s="538"/>
    </row>
    <row r="23" spans="1:19" ht="34.15" customHeight="1" x14ac:dyDescent="0.25">
      <c r="A23" s="538"/>
      <c r="B23" s="538"/>
      <c r="C23" s="538"/>
      <c r="D23" s="538"/>
      <c r="E23" s="538"/>
      <c r="F23" s="538"/>
      <c r="G23" s="538"/>
      <c r="H23" s="537" t="s">
        <v>159</v>
      </c>
      <c r="I23" s="291" t="s">
        <v>1064</v>
      </c>
      <c r="J23" s="291">
        <v>1</v>
      </c>
      <c r="K23" s="291" t="s">
        <v>74</v>
      </c>
      <c r="L23" s="538"/>
      <c r="M23" s="538"/>
      <c r="N23" s="538"/>
      <c r="O23" s="761"/>
      <c r="P23" s="538"/>
      <c r="Q23" s="761"/>
      <c r="R23" s="538"/>
      <c r="S23" s="538"/>
    </row>
    <row r="24" spans="1:19" ht="41.45" customHeight="1" x14ac:dyDescent="0.25">
      <c r="A24" s="539"/>
      <c r="B24" s="539"/>
      <c r="C24" s="539"/>
      <c r="D24" s="539"/>
      <c r="E24" s="539"/>
      <c r="F24" s="539"/>
      <c r="G24" s="539"/>
      <c r="H24" s="539"/>
      <c r="I24" s="291" t="s">
        <v>148</v>
      </c>
      <c r="J24" s="291">
        <v>15</v>
      </c>
      <c r="K24" s="291" t="s">
        <v>50</v>
      </c>
      <c r="L24" s="539"/>
      <c r="M24" s="539"/>
      <c r="N24" s="539"/>
      <c r="O24" s="578"/>
      <c r="P24" s="539"/>
      <c r="Q24" s="578"/>
      <c r="R24" s="539"/>
      <c r="S24" s="539"/>
    </row>
    <row r="25" spans="1:19" ht="68.45" customHeight="1" x14ac:dyDescent="0.25">
      <c r="A25" s="569">
        <v>4</v>
      </c>
      <c r="B25" s="569">
        <v>1</v>
      </c>
      <c r="C25" s="569">
        <v>4</v>
      </c>
      <c r="D25" s="569">
        <v>5</v>
      </c>
      <c r="E25" s="569" t="s">
        <v>1384</v>
      </c>
      <c r="F25" s="569" t="s">
        <v>1385</v>
      </c>
      <c r="G25" s="569" t="s">
        <v>1386</v>
      </c>
      <c r="H25" s="569" t="s">
        <v>52</v>
      </c>
      <c r="I25" s="291" t="s">
        <v>1064</v>
      </c>
      <c r="J25" s="291">
        <v>1</v>
      </c>
      <c r="K25" s="291" t="s">
        <v>74</v>
      </c>
      <c r="L25" s="569" t="s">
        <v>1387</v>
      </c>
      <c r="M25" s="569" t="s">
        <v>155</v>
      </c>
      <c r="N25" s="569"/>
      <c r="O25" s="762">
        <v>25000</v>
      </c>
      <c r="P25" s="569"/>
      <c r="Q25" s="762">
        <v>25000</v>
      </c>
      <c r="R25" s="569"/>
      <c r="S25" s="569" t="s">
        <v>1372</v>
      </c>
    </row>
    <row r="26" spans="1:19" ht="75" customHeight="1" x14ac:dyDescent="0.25">
      <c r="A26" s="569"/>
      <c r="B26" s="569"/>
      <c r="C26" s="569"/>
      <c r="D26" s="569"/>
      <c r="E26" s="569"/>
      <c r="F26" s="569"/>
      <c r="G26" s="569"/>
      <c r="H26" s="569"/>
      <c r="I26" s="291" t="s">
        <v>148</v>
      </c>
      <c r="J26" s="291">
        <v>100</v>
      </c>
      <c r="K26" s="291" t="s">
        <v>50</v>
      </c>
      <c r="L26" s="569"/>
      <c r="M26" s="569"/>
      <c r="N26" s="569"/>
      <c r="O26" s="762"/>
      <c r="P26" s="569"/>
      <c r="Q26" s="762"/>
      <c r="R26" s="569"/>
      <c r="S26" s="569"/>
    </row>
    <row r="27" spans="1:19" s="55" customFormat="1" ht="67.150000000000006" customHeight="1" x14ac:dyDescent="0.25">
      <c r="A27" s="569">
        <v>5</v>
      </c>
      <c r="B27" s="569">
        <v>1</v>
      </c>
      <c r="C27" s="569">
        <v>4</v>
      </c>
      <c r="D27" s="569">
        <v>2</v>
      </c>
      <c r="E27" s="569" t="s">
        <v>1388</v>
      </c>
      <c r="F27" s="569" t="s">
        <v>1389</v>
      </c>
      <c r="G27" s="569" t="s">
        <v>1390</v>
      </c>
      <c r="H27" s="569" t="s">
        <v>52</v>
      </c>
      <c r="I27" s="291" t="s">
        <v>1064</v>
      </c>
      <c r="J27" s="291">
        <v>1</v>
      </c>
      <c r="K27" s="291" t="s">
        <v>74</v>
      </c>
      <c r="L27" s="569" t="s">
        <v>1391</v>
      </c>
      <c r="M27" s="569" t="s">
        <v>95</v>
      </c>
      <c r="N27" s="569"/>
      <c r="O27" s="762">
        <v>25000</v>
      </c>
      <c r="P27" s="569"/>
      <c r="Q27" s="762">
        <v>25000</v>
      </c>
      <c r="R27" s="569"/>
      <c r="S27" s="569" t="s">
        <v>1372</v>
      </c>
    </row>
    <row r="28" spans="1:19" s="55" customFormat="1" ht="87.6" customHeight="1" x14ac:dyDescent="0.25">
      <c r="A28" s="569"/>
      <c r="B28" s="569"/>
      <c r="C28" s="569"/>
      <c r="D28" s="569"/>
      <c r="E28" s="569"/>
      <c r="F28" s="569"/>
      <c r="G28" s="569"/>
      <c r="H28" s="569"/>
      <c r="I28" s="291" t="s">
        <v>148</v>
      </c>
      <c r="J28" s="291">
        <v>100</v>
      </c>
      <c r="K28" s="291" t="s">
        <v>50</v>
      </c>
      <c r="L28" s="569"/>
      <c r="M28" s="569"/>
      <c r="N28" s="569"/>
      <c r="O28" s="762"/>
      <c r="P28" s="569"/>
      <c r="Q28" s="762"/>
      <c r="R28" s="569"/>
      <c r="S28" s="569"/>
    </row>
    <row r="29" spans="1:19" s="55" customFormat="1" ht="81" customHeight="1" x14ac:dyDescent="0.25">
      <c r="A29" s="569">
        <v>6</v>
      </c>
      <c r="B29" s="569">
        <v>1</v>
      </c>
      <c r="C29" s="569">
        <v>4</v>
      </c>
      <c r="D29" s="569">
        <v>2</v>
      </c>
      <c r="E29" s="569" t="s">
        <v>1392</v>
      </c>
      <c r="F29" s="569" t="s">
        <v>1393</v>
      </c>
      <c r="G29" s="569" t="s">
        <v>1394</v>
      </c>
      <c r="H29" s="294" t="s">
        <v>1085</v>
      </c>
      <c r="I29" s="294" t="s">
        <v>1064</v>
      </c>
      <c r="J29" s="294">
        <v>5</v>
      </c>
      <c r="K29" s="294" t="s">
        <v>74</v>
      </c>
      <c r="L29" s="569" t="s">
        <v>1395</v>
      </c>
      <c r="M29" s="537" t="s">
        <v>72</v>
      </c>
      <c r="N29" s="537"/>
      <c r="O29" s="577">
        <v>90000</v>
      </c>
      <c r="P29" s="537"/>
      <c r="Q29" s="577">
        <v>90000</v>
      </c>
      <c r="R29" s="537"/>
      <c r="S29" s="537" t="s">
        <v>1372</v>
      </c>
    </row>
    <row r="30" spans="1:19" s="55" customFormat="1" ht="69" customHeight="1" x14ac:dyDescent="0.25">
      <c r="A30" s="569"/>
      <c r="B30" s="569"/>
      <c r="C30" s="569"/>
      <c r="D30" s="569"/>
      <c r="E30" s="569"/>
      <c r="F30" s="569"/>
      <c r="G30" s="569"/>
      <c r="H30" s="294" t="s">
        <v>1373</v>
      </c>
      <c r="I30" s="294" t="s">
        <v>1064</v>
      </c>
      <c r="J30" s="294">
        <v>10</v>
      </c>
      <c r="K30" s="294" t="s">
        <v>74</v>
      </c>
      <c r="L30" s="569"/>
      <c r="M30" s="539"/>
      <c r="N30" s="539"/>
      <c r="O30" s="578"/>
      <c r="P30" s="539"/>
      <c r="Q30" s="578"/>
      <c r="R30" s="539"/>
      <c r="S30" s="539"/>
    </row>
    <row r="31" spans="1:19" s="55" customFormat="1" ht="46.15" customHeight="1" x14ac:dyDescent="0.25">
      <c r="A31" s="569">
        <v>7</v>
      </c>
      <c r="B31" s="569">
        <v>1</v>
      </c>
      <c r="C31" s="569">
        <v>4</v>
      </c>
      <c r="D31" s="569">
        <v>2</v>
      </c>
      <c r="E31" s="569" t="s">
        <v>1396</v>
      </c>
      <c r="F31" s="569" t="s">
        <v>1397</v>
      </c>
      <c r="G31" s="569" t="s">
        <v>1398</v>
      </c>
      <c r="H31" s="569" t="s">
        <v>52</v>
      </c>
      <c r="I31" s="294" t="s">
        <v>1064</v>
      </c>
      <c r="J31" s="294">
        <v>1</v>
      </c>
      <c r="K31" s="294" t="s">
        <v>74</v>
      </c>
      <c r="L31" s="569" t="s">
        <v>1399</v>
      </c>
      <c r="M31" s="569" t="s">
        <v>95</v>
      </c>
      <c r="N31" s="569"/>
      <c r="O31" s="762">
        <v>20000</v>
      </c>
      <c r="P31" s="569"/>
      <c r="Q31" s="762">
        <v>20000</v>
      </c>
      <c r="R31" s="569"/>
      <c r="S31" s="569" t="s">
        <v>1372</v>
      </c>
    </row>
    <row r="32" spans="1:19" s="55" customFormat="1" ht="47.45" customHeight="1" x14ac:dyDescent="0.25">
      <c r="A32" s="569"/>
      <c r="B32" s="569"/>
      <c r="C32" s="569"/>
      <c r="D32" s="569"/>
      <c r="E32" s="569"/>
      <c r="F32" s="569"/>
      <c r="G32" s="569"/>
      <c r="H32" s="569"/>
      <c r="I32" s="294" t="s">
        <v>148</v>
      </c>
      <c r="J32" s="294">
        <v>60</v>
      </c>
      <c r="K32" s="294" t="s">
        <v>50</v>
      </c>
      <c r="L32" s="569"/>
      <c r="M32" s="569"/>
      <c r="N32" s="569"/>
      <c r="O32" s="762"/>
      <c r="P32" s="569"/>
      <c r="Q32" s="762"/>
      <c r="R32" s="569"/>
      <c r="S32" s="569"/>
    </row>
    <row r="33" spans="1:19" s="55" customFormat="1" ht="49.15" customHeight="1" x14ac:dyDescent="0.25">
      <c r="A33" s="569"/>
      <c r="B33" s="569"/>
      <c r="C33" s="569"/>
      <c r="D33" s="569"/>
      <c r="E33" s="569"/>
      <c r="F33" s="569"/>
      <c r="G33" s="569"/>
      <c r="H33" s="569" t="s">
        <v>343</v>
      </c>
      <c r="I33" s="294" t="s">
        <v>1064</v>
      </c>
      <c r="J33" s="294">
        <v>1</v>
      </c>
      <c r="K33" s="294" t="s">
        <v>74</v>
      </c>
      <c r="L33" s="569"/>
      <c r="M33" s="569"/>
      <c r="N33" s="569"/>
      <c r="O33" s="762"/>
      <c r="P33" s="569"/>
      <c r="Q33" s="762"/>
      <c r="R33" s="569"/>
      <c r="S33" s="569"/>
    </row>
    <row r="34" spans="1:19" s="55" customFormat="1" ht="49.15" customHeight="1" x14ac:dyDescent="0.25">
      <c r="A34" s="569"/>
      <c r="B34" s="569"/>
      <c r="C34" s="569"/>
      <c r="D34" s="569"/>
      <c r="E34" s="569"/>
      <c r="F34" s="569"/>
      <c r="G34" s="569"/>
      <c r="H34" s="569"/>
      <c r="I34" s="294" t="s">
        <v>1077</v>
      </c>
      <c r="J34" s="294">
        <v>1</v>
      </c>
      <c r="K34" s="294" t="s">
        <v>74</v>
      </c>
      <c r="L34" s="569"/>
      <c r="M34" s="569"/>
      <c r="N34" s="569"/>
      <c r="O34" s="762"/>
      <c r="P34" s="569"/>
      <c r="Q34" s="762"/>
      <c r="R34" s="569"/>
      <c r="S34" s="569"/>
    </row>
    <row r="35" spans="1:19" s="55" customFormat="1" ht="88.5" customHeight="1" x14ac:dyDescent="0.25">
      <c r="A35" s="569"/>
      <c r="B35" s="569"/>
      <c r="C35" s="569"/>
      <c r="D35" s="569"/>
      <c r="E35" s="569"/>
      <c r="F35" s="569"/>
      <c r="G35" s="569"/>
      <c r="H35" s="569"/>
      <c r="I35" s="294" t="s">
        <v>141</v>
      </c>
      <c r="J35" s="294">
        <v>300</v>
      </c>
      <c r="K35" s="294" t="s">
        <v>74</v>
      </c>
      <c r="L35" s="569"/>
      <c r="M35" s="569"/>
      <c r="N35" s="569"/>
      <c r="O35" s="762"/>
      <c r="P35" s="569"/>
      <c r="Q35" s="762"/>
      <c r="R35" s="569"/>
      <c r="S35" s="569"/>
    </row>
    <row r="36" spans="1:19" ht="128.25" customHeight="1" x14ac:dyDescent="0.25">
      <c r="A36" s="569">
        <v>8</v>
      </c>
      <c r="B36" s="569">
        <v>1</v>
      </c>
      <c r="C36" s="569">
        <v>4</v>
      </c>
      <c r="D36" s="569">
        <v>5</v>
      </c>
      <c r="E36" s="569" t="s">
        <v>1400</v>
      </c>
      <c r="F36" s="569" t="s">
        <v>1401</v>
      </c>
      <c r="G36" s="569" t="s">
        <v>1402</v>
      </c>
      <c r="H36" s="569" t="s">
        <v>156</v>
      </c>
      <c r="I36" s="294" t="s">
        <v>1064</v>
      </c>
      <c r="J36" s="294">
        <v>1</v>
      </c>
      <c r="K36" s="294" t="s">
        <v>74</v>
      </c>
      <c r="L36" s="569" t="s">
        <v>1403</v>
      </c>
      <c r="M36" s="569" t="s">
        <v>95</v>
      </c>
      <c r="N36" s="569"/>
      <c r="O36" s="762">
        <v>30000</v>
      </c>
      <c r="P36" s="569"/>
      <c r="Q36" s="762">
        <v>30000</v>
      </c>
      <c r="R36" s="569"/>
      <c r="S36" s="569" t="s">
        <v>1372</v>
      </c>
    </row>
    <row r="37" spans="1:19" ht="118.5" customHeight="1" x14ac:dyDescent="0.25">
      <c r="A37" s="569"/>
      <c r="B37" s="569"/>
      <c r="C37" s="569"/>
      <c r="D37" s="569"/>
      <c r="E37" s="569"/>
      <c r="F37" s="569"/>
      <c r="G37" s="569"/>
      <c r="H37" s="569"/>
      <c r="I37" s="294" t="s">
        <v>148</v>
      </c>
      <c r="J37" s="294">
        <v>15</v>
      </c>
      <c r="K37" s="294" t="s">
        <v>50</v>
      </c>
      <c r="L37" s="569"/>
      <c r="M37" s="569"/>
      <c r="N37" s="569"/>
      <c r="O37" s="762"/>
      <c r="P37" s="569"/>
      <c r="Q37" s="762"/>
      <c r="R37" s="569"/>
      <c r="S37" s="569"/>
    </row>
    <row r="38" spans="1:19" ht="87" customHeight="1" x14ac:dyDescent="0.25">
      <c r="A38" s="569">
        <v>9</v>
      </c>
      <c r="B38" s="569">
        <v>1</v>
      </c>
      <c r="C38" s="569">
        <v>4</v>
      </c>
      <c r="D38" s="569">
        <v>2</v>
      </c>
      <c r="E38" s="569" t="s">
        <v>1404</v>
      </c>
      <c r="F38" s="569" t="s">
        <v>1405</v>
      </c>
      <c r="G38" s="569" t="s">
        <v>1406</v>
      </c>
      <c r="H38" s="569" t="s">
        <v>159</v>
      </c>
      <c r="I38" s="291" t="s">
        <v>1064</v>
      </c>
      <c r="J38" s="291">
        <v>1</v>
      </c>
      <c r="K38" s="291" t="s">
        <v>74</v>
      </c>
      <c r="L38" s="569" t="s">
        <v>1407</v>
      </c>
      <c r="M38" s="569" t="s">
        <v>71</v>
      </c>
      <c r="N38" s="569"/>
      <c r="O38" s="762">
        <v>35000</v>
      </c>
      <c r="P38" s="569"/>
      <c r="Q38" s="762">
        <v>35000</v>
      </c>
      <c r="R38" s="569"/>
      <c r="S38" s="569" t="s">
        <v>1372</v>
      </c>
    </row>
    <row r="39" spans="1:19" ht="82.15" customHeight="1" x14ac:dyDescent="0.25">
      <c r="A39" s="569"/>
      <c r="B39" s="569"/>
      <c r="C39" s="569"/>
      <c r="D39" s="569"/>
      <c r="E39" s="569"/>
      <c r="F39" s="569"/>
      <c r="G39" s="569"/>
      <c r="H39" s="569"/>
      <c r="I39" s="291" t="s">
        <v>148</v>
      </c>
      <c r="J39" s="291">
        <v>25</v>
      </c>
      <c r="K39" s="291" t="s">
        <v>50</v>
      </c>
      <c r="L39" s="569"/>
      <c r="M39" s="569"/>
      <c r="N39" s="569"/>
      <c r="O39" s="762"/>
      <c r="P39" s="569"/>
      <c r="Q39" s="762"/>
      <c r="R39" s="569"/>
      <c r="S39" s="569"/>
    </row>
    <row r="40" spans="1:19" ht="75.75" customHeight="1" x14ac:dyDescent="0.25">
      <c r="A40" s="569">
        <v>10</v>
      </c>
      <c r="B40" s="569">
        <v>1</v>
      </c>
      <c r="C40" s="569">
        <v>4</v>
      </c>
      <c r="D40" s="569">
        <v>2</v>
      </c>
      <c r="E40" s="569" t="s">
        <v>1408</v>
      </c>
      <c r="F40" s="569" t="s">
        <v>1409</v>
      </c>
      <c r="G40" s="569" t="s">
        <v>1410</v>
      </c>
      <c r="H40" s="569" t="s">
        <v>156</v>
      </c>
      <c r="I40" s="291" t="s">
        <v>1064</v>
      </c>
      <c r="J40" s="291">
        <v>1</v>
      </c>
      <c r="K40" s="291" t="s">
        <v>74</v>
      </c>
      <c r="L40" s="569" t="s">
        <v>1411</v>
      </c>
      <c r="M40" s="569" t="s">
        <v>72</v>
      </c>
      <c r="N40" s="569"/>
      <c r="O40" s="762">
        <v>30000</v>
      </c>
      <c r="P40" s="569"/>
      <c r="Q40" s="762">
        <v>30000</v>
      </c>
      <c r="R40" s="569"/>
      <c r="S40" s="569" t="s">
        <v>1372</v>
      </c>
    </row>
    <row r="41" spans="1:19" ht="99" customHeight="1" x14ac:dyDescent="0.25">
      <c r="A41" s="569"/>
      <c r="B41" s="569"/>
      <c r="C41" s="569"/>
      <c r="D41" s="569"/>
      <c r="E41" s="569"/>
      <c r="F41" s="569"/>
      <c r="G41" s="569"/>
      <c r="H41" s="569"/>
      <c r="I41" s="291" t="s">
        <v>148</v>
      </c>
      <c r="J41" s="291">
        <v>20</v>
      </c>
      <c r="K41" s="291" t="s">
        <v>50</v>
      </c>
      <c r="L41" s="569"/>
      <c r="M41" s="569"/>
      <c r="N41" s="569"/>
      <c r="O41" s="762"/>
      <c r="P41" s="569"/>
      <c r="Q41" s="762"/>
      <c r="R41" s="569"/>
      <c r="S41" s="569"/>
    </row>
    <row r="42" spans="1:19" ht="122.25" customHeight="1" x14ac:dyDescent="0.25">
      <c r="A42" s="569"/>
      <c r="B42" s="569"/>
      <c r="C42" s="569"/>
      <c r="D42" s="569"/>
      <c r="E42" s="569"/>
      <c r="F42" s="569"/>
      <c r="G42" s="569"/>
      <c r="H42" s="291" t="s">
        <v>1378</v>
      </c>
      <c r="I42" s="291" t="s">
        <v>1064</v>
      </c>
      <c r="J42" s="291">
        <v>1</v>
      </c>
      <c r="K42" s="291" t="s">
        <v>74</v>
      </c>
      <c r="L42" s="569"/>
      <c r="M42" s="569"/>
      <c r="N42" s="569"/>
      <c r="O42" s="762"/>
      <c r="P42" s="569"/>
      <c r="Q42" s="762"/>
      <c r="R42" s="569"/>
      <c r="S42" s="569"/>
    </row>
    <row r="43" spans="1:19" ht="116.25" customHeight="1" x14ac:dyDescent="0.25">
      <c r="A43" s="569">
        <v>11</v>
      </c>
      <c r="B43" s="569">
        <v>1</v>
      </c>
      <c r="C43" s="569">
        <v>4</v>
      </c>
      <c r="D43" s="569">
        <v>2</v>
      </c>
      <c r="E43" s="569" t="s">
        <v>1412</v>
      </c>
      <c r="F43" s="569" t="s">
        <v>1413</v>
      </c>
      <c r="G43" s="569" t="s">
        <v>1414</v>
      </c>
      <c r="H43" s="569" t="s">
        <v>156</v>
      </c>
      <c r="I43" s="291" t="s">
        <v>1064</v>
      </c>
      <c r="J43" s="291">
        <v>1</v>
      </c>
      <c r="K43" s="291" t="s">
        <v>74</v>
      </c>
      <c r="L43" s="569" t="s">
        <v>1415</v>
      </c>
      <c r="M43" s="569" t="s">
        <v>72</v>
      </c>
      <c r="N43" s="569"/>
      <c r="O43" s="762">
        <v>25000</v>
      </c>
      <c r="P43" s="569"/>
      <c r="Q43" s="763">
        <v>25000</v>
      </c>
      <c r="R43" s="569"/>
      <c r="S43" s="569" t="s">
        <v>1372</v>
      </c>
    </row>
    <row r="44" spans="1:19" ht="117.75" customHeight="1" x14ac:dyDescent="0.25">
      <c r="A44" s="569"/>
      <c r="B44" s="569"/>
      <c r="C44" s="569"/>
      <c r="D44" s="569"/>
      <c r="E44" s="569"/>
      <c r="F44" s="569"/>
      <c r="G44" s="569"/>
      <c r="H44" s="569"/>
      <c r="I44" s="291" t="s">
        <v>148</v>
      </c>
      <c r="J44" s="291">
        <v>20</v>
      </c>
      <c r="K44" s="291" t="s">
        <v>50</v>
      </c>
      <c r="L44" s="569"/>
      <c r="M44" s="569"/>
      <c r="N44" s="569"/>
      <c r="O44" s="762"/>
      <c r="P44" s="569"/>
      <c r="Q44" s="763"/>
      <c r="R44" s="569"/>
      <c r="S44" s="569"/>
    </row>
    <row r="45" spans="1:19" ht="102.75" customHeight="1" x14ac:dyDescent="0.25">
      <c r="A45" s="569">
        <v>12</v>
      </c>
      <c r="B45" s="569">
        <v>1</v>
      </c>
      <c r="C45" s="569">
        <v>4</v>
      </c>
      <c r="D45" s="569">
        <v>2</v>
      </c>
      <c r="E45" s="569" t="s">
        <v>1416</v>
      </c>
      <c r="F45" s="569" t="s">
        <v>1417</v>
      </c>
      <c r="G45" s="569" t="s">
        <v>1418</v>
      </c>
      <c r="H45" s="569" t="s">
        <v>817</v>
      </c>
      <c r="I45" s="291" t="s">
        <v>818</v>
      </c>
      <c r="J45" s="291">
        <v>1</v>
      </c>
      <c r="K45" s="291" t="s">
        <v>74</v>
      </c>
      <c r="L45" s="569" t="s">
        <v>1419</v>
      </c>
      <c r="M45" s="569" t="s">
        <v>95</v>
      </c>
      <c r="N45" s="569"/>
      <c r="O45" s="762">
        <v>47000</v>
      </c>
      <c r="P45" s="569"/>
      <c r="Q45" s="762">
        <v>47000</v>
      </c>
      <c r="R45" s="569"/>
      <c r="S45" s="569" t="s">
        <v>1372</v>
      </c>
    </row>
    <row r="46" spans="1:19" ht="103.5" customHeight="1" x14ac:dyDescent="0.25">
      <c r="A46" s="569"/>
      <c r="B46" s="569"/>
      <c r="C46" s="569"/>
      <c r="D46" s="569"/>
      <c r="E46" s="569"/>
      <c r="F46" s="569"/>
      <c r="G46" s="569"/>
      <c r="H46" s="569"/>
      <c r="I46" s="291" t="s">
        <v>1420</v>
      </c>
      <c r="J46" s="291">
        <v>8</v>
      </c>
      <c r="K46" s="291" t="s">
        <v>74</v>
      </c>
      <c r="L46" s="569"/>
      <c r="M46" s="569"/>
      <c r="N46" s="569"/>
      <c r="O46" s="762"/>
      <c r="P46" s="569"/>
      <c r="Q46" s="762"/>
      <c r="R46" s="569"/>
      <c r="S46" s="569"/>
    </row>
    <row r="47" spans="1:19" ht="85.9" customHeight="1" x14ac:dyDescent="0.25">
      <c r="A47" s="569"/>
      <c r="B47" s="569"/>
      <c r="C47" s="569"/>
      <c r="D47" s="569"/>
      <c r="E47" s="569"/>
      <c r="F47" s="569"/>
      <c r="G47" s="569"/>
      <c r="H47" s="291" t="s">
        <v>1421</v>
      </c>
      <c r="I47" s="291" t="s">
        <v>1064</v>
      </c>
      <c r="J47" s="291">
        <v>3</v>
      </c>
      <c r="K47" s="291" t="s">
        <v>74</v>
      </c>
      <c r="L47" s="569"/>
      <c r="M47" s="569"/>
      <c r="N47" s="569"/>
      <c r="O47" s="762"/>
      <c r="P47" s="569"/>
      <c r="Q47" s="762"/>
      <c r="R47" s="569"/>
      <c r="S47" s="569"/>
    </row>
    <row r="48" spans="1:19" x14ac:dyDescent="0.25">
      <c r="A48" s="352"/>
      <c r="B48" s="352"/>
      <c r="C48" s="352"/>
      <c r="D48" s="352"/>
      <c r="E48" s="352"/>
      <c r="F48" s="352"/>
      <c r="G48" s="352"/>
      <c r="H48" s="352"/>
      <c r="I48" s="352"/>
      <c r="J48" s="352"/>
      <c r="K48" s="352"/>
      <c r="L48" s="352"/>
      <c r="M48" s="352"/>
      <c r="N48" s="352"/>
      <c r="O48" s="300"/>
      <c r="P48" s="300"/>
      <c r="Q48" s="300"/>
      <c r="R48" s="300"/>
      <c r="S48" s="352"/>
    </row>
    <row r="49" spans="7:18" ht="15.6" customHeight="1" x14ac:dyDescent="0.25">
      <c r="G49" s="8"/>
      <c r="O49" s="543"/>
      <c r="P49" s="545" t="s">
        <v>30</v>
      </c>
      <c r="Q49" s="545"/>
      <c r="R49" s="545"/>
    </row>
    <row r="50" spans="7:18" ht="14.45" customHeight="1" x14ac:dyDescent="0.25">
      <c r="G50" s="9"/>
      <c r="O50" s="543"/>
      <c r="P50" s="545" t="s">
        <v>31</v>
      </c>
      <c r="Q50" s="545" t="s">
        <v>32</v>
      </c>
      <c r="R50" s="545"/>
    </row>
    <row r="51" spans="7:18" ht="13.15" customHeight="1" x14ac:dyDescent="0.25">
      <c r="G51" s="9"/>
      <c r="O51" s="543"/>
      <c r="P51" s="545"/>
      <c r="Q51" s="276">
        <v>2022</v>
      </c>
      <c r="R51" s="276">
        <v>2023</v>
      </c>
    </row>
    <row r="52" spans="7:18" x14ac:dyDescent="0.25">
      <c r="O52" s="276" t="s">
        <v>33</v>
      </c>
      <c r="P52" s="5">
        <v>12</v>
      </c>
      <c r="Q52" s="41">
        <f>Q45+Q40+Q43+Q38+Q36+Q31+Q29+Q27+Q21+Q25+Q13+Q6</f>
        <v>672000</v>
      </c>
      <c r="R52" s="47" t="s">
        <v>192</v>
      </c>
    </row>
  </sheetData>
  <mergeCells count="216">
    <mergeCell ref="N45:N47"/>
    <mergeCell ref="O49:O51"/>
    <mergeCell ref="P49:R49"/>
    <mergeCell ref="P50:P51"/>
    <mergeCell ref="Q50:R50"/>
    <mergeCell ref="O45:O47"/>
    <mergeCell ref="P45:P47"/>
    <mergeCell ref="Q45:Q47"/>
    <mergeCell ref="R45:R47"/>
    <mergeCell ref="S45:S47"/>
    <mergeCell ref="A45:A47"/>
    <mergeCell ref="B45:B47"/>
    <mergeCell ref="C45:C47"/>
    <mergeCell ref="D45:D47"/>
    <mergeCell ref="E45:E47"/>
    <mergeCell ref="G43:G44"/>
    <mergeCell ref="H43:H44"/>
    <mergeCell ref="L43:L44"/>
    <mergeCell ref="M43:M44"/>
    <mergeCell ref="A43:A44"/>
    <mergeCell ref="B43:B44"/>
    <mergeCell ref="C43:C44"/>
    <mergeCell ref="D43:D44"/>
    <mergeCell ref="E43:E44"/>
    <mergeCell ref="F43:F44"/>
    <mergeCell ref="F45:F47"/>
    <mergeCell ref="G45:G47"/>
    <mergeCell ref="H45:H46"/>
    <mergeCell ref="L45:L47"/>
    <mergeCell ref="M45:M47"/>
    <mergeCell ref="R40:R42"/>
    <mergeCell ref="S40:S42"/>
    <mergeCell ref="F40:F42"/>
    <mergeCell ref="G40:G42"/>
    <mergeCell ref="H40:H41"/>
    <mergeCell ref="L40:L42"/>
    <mergeCell ref="M40:M42"/>
    <mergeCell ref="N40:N42"/>
    <mergeCell ref="P43:P44"/>
    <mergeCell ref="Q43:Q44"/>
    <mergeCell ref="R43:R44"/>
    <mergeCell ref="S43:S44"/>
    <mergeCell ref="N43:N44"/>
    <mergeCell ref="O43:O44"/>
    <mergeCell ref="P38:P39"/>
    <mergeCell ref="Q38:Q39"/>
    <mergeCell ref="R38:R39"/>
    <mergeCell ref="S38:S39"/>
    <mergeCell ref="A40:A42"/>
    <mergeCell ref="B40:B42"/>
    <mergeCell ref="C40:C42"/>
    <mergeCell ref="D40:D42"/>
    <mergeCell ref="E40:E42"/>
    <mergeCell ref="G38:G39"/>
    <mergeCell ref="H38:H39"/>
    <mergeCell ref="L38:L39"/>
    <mergeCell ref="M38:M39"/>
    <mergeCell ref="N38:N39"/>
    <mergeCell ref="O38:O39"/>
    <mergeCell ref="A38:A39"/>
    <mergeCell ref="B38:B39"/>
    <mergeCell ref="C38:C39"/>
    <mergeCell ref="D38:D39"/>
    <mergeCell ref="E38:E39"/>
    <mergeCell ref="F38:F39"/>
    <mergeCell ref="O40:O42"/>
    <mergeCell ref="P40:P42"/>
    <mergeCell ref="Q40:Q42"/>
    <mergeCell ref="O36:O37"/>
    <mergeCell ref="P36:P37"/>
    <mergeCell ref="Q36:Q37"/>
    <mergeCell ref="R36:R37"/>
    <mergeCell ref="S36:S37"/>
    <mergeCell ref="F36:F37"/>
    <mergeCell ref="G36:G37"/>
    <mergeCell ref="H36:H37"/>
    <mergeCell ref="L36:L37"/>
    <mergeCell ref="M36:M37"/>
    <mergeCell ref="N36:N37"/>
    <mergeCell ref="A36:A37"/>
    <mergeCell ref="B36:B37"/>
    <mergeCell ref="C36:C37"/>
    <mergeCell ref="D36:D37"/>
    <mergeCell ref="E36:E37"/>
    <mergeCell ref="H31:H32"/>
    <mergeCell ref="L31:L35"/>
    <mergeCell ref="M31:M35"/>
    <mergeCell ref="N31:N35"/>
    <mergeCell ref="R29:R30"/>
    <mergeCell ref="S29:S30"/>
    <mergeCell ref="A31:A35"/>
    <mergeCell ref="B31:B35"/>
    <mergeCell ref="C31:C35"/>
    <mergeCell ref="D31:D35"/>
    <mergeCell ref="E31:E35"/>
    <mergeCell ref="F31:F35"/>
    <mergeCell ref="G31:G35"/>
    <mergeCell ref="L29:L30"/>
    <mergeCell ref="M29:M30"/>
    <mergeCell ref="N29:N30"/>
    <mergeCell ref="O29:O30"/>
    <mergeCell ref="P29:P30"/>
    <mergeCell ref="Q29:Q30"/>
    <mergeCell ref="Q31:Q35"/>
    <mergeCell ref="R31:R35"/>
    <mergeCell ref="S31:S35"/>
    <mergeCell ref="H33:H35"/>
    <mergeCell ref="O31:O35"/>
    <mergeCell ref="P31:P35"/>
    <mergeCell ref="A29:A30"/>
    <mergeCell ref="B29:B30"/>
    <mergeCell ref="C29:C30"/>
    <mergeCell ref="D29:D30"/>
    <mergeCell ref="E29:E30"/>
    <mergeCell ref="F29:F30"/>
    <mergeCell ref="G29:G30"/>
    <mergeCell ref="L27:L28"/>
    <mergeCell ref="M27:M28"/>
    <mergeCell ref="S25:S26"/>
    <mergeCell ref="M25:M26"/>
    <mergeCell ref="N25:N26"/>
    <mergeCell ref="O25:O26"/>
    <mergeCell ref="P25:P26"/>
    <mergeCell ref="Q25:Q26"/>
    <mergeCell ref="R25:R26"/>
    <mergeCell ref="A27:A28"/>
    <mergeCell ref="B27:B28"/>
    <mergeCell ref="C27:C28"/>
    <mergeCell ref="D27:D28"/>
    <mergeCell ref="E27:E28"/>
    <mergeCell ref="F27:F28"/>
    <mergeCell ref="G27:G28"/>
    <mergeCell ref="H27:H28"/>
    <mergeCell ref="R27:R28"/>
    <mergeCell ref="S27:S28"/>
    <mergeCell ref="N27:N28"/>
    <mergeCell ref="O27:O28"/>
    <mergeCell ref="P27:P28"/>
    <mergeCell ref="Q27:Q28"/>
    <mergeCell ref="L21:L24"/>
    <mergeCell ref="M21:M24"/>
    <mergeCell ref="N21:N24"/>
    <mergeCell ref="A25:A26"/>
    <mergeCell ref="B25:B26"/>
    <mergeCell ref="C25:C26"/>
    <mergeCell ref="D25:D26"/>
    <mergeCell ref="E25:E26"/>
    <mergeCell ref="F25:F26"/>
    <mergeCell ref="G25:G26"/>
    <mergeCell ref="H25:H26"/>
    <mergeCell ref="L25:L26"/>
    <mergeCell ref="S13:S20"/>
    <mergeCell ref="H15:H16"/>
    <mergeCell ref="H17:H18"/>
    <mergeCell ref="H19:H20"/>
    <mergeCell ref="A21:A24"/>
    <mergeCell ref="B21:B24"/>
    <mergeCell ref="C21:C24"/>
    <mergeCell ref="D21:D24"/>
    <mergeCell ref="E21:E24"/>
    <mergeCell ref="M13:M20"/>
    <mergeCell ref="N13:N20"/>
    <mergeCell ref="O13:O20"/>
    <mergeCell ref="P13:P20"/>
    <mergeCell ref="Q13:Q20"/>
    <mergeCell ref="R13:R20"/>
    <mergeCell ref="O21:O24"/>
    <mergeCell ref="P21:P24"/>
    <mergeCell ref="Q21:Q24"/>
    <mergeCell ref="R21:R24"/>
    <mergeCell ref="S21:S24"/>
    <mergeCell ref="H23:H24"/>
    <mergeCell ref="F21:F24"/>
    <mergeCell ref="G21:G24"/>
    <mergeCell ref="H21:H22"/>
    <mergeCell ref="A13:A20"/>
    <mergeCell ref="B13:B20"/>
    <mergeCell ref="C13:C20"/>
    <mergeCell ref="D13:D20"/>
    <mergeCell ref="E13:E20"/>
    <mergeCell ref="F13:F20"/>
    <mergeCell ref="G13:G20"/>
    <mergeCell ref="H13:H14"/>
    <mergeCell ref="L13:L20"/>
    <mergeCell ref="S6:S12"/>
    <mergeCell ref="H8:H9"/>
    <mergeCell ref="F6:F12"/>
    <mergeCell ref="G6:G12"/>
    <mergeCell ref="H6:H7"/>
    <mergeCell ref="L6:L12"/>
    <mergeCell ref="M6:M12"/>
    <mergeCell ref="N6:N12"/>
    <mergeCell ref="A6:A12"/>
    <mergeCell ref="B6:B12"/>
    <mergeCell ref="C6:C12"/>
    <mergeCell ref="D6:D12"/>
    <mergeCell ref="E6:E12"/>
    <mergeCell ref="O6:O12"/>
    <mergeCell ref="P6:P12"/>
    <mergeCell ref="Q6:Q12"/>
    <mergeCell ref="R6:R1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0866141732283472" right="0.70866141732283472" top="0.74803149606299213" bottom="0.74803149606299213" header="0.31496062992125984" footer="0.31496062992125984"/>
  <pageSetup paperSize="9" scale="35" orientation="landscape" r:id="rId1"/>
  <rowBreaks count="2" manualBreakCount="2">
    <brk id="24" max="16383" man="1"/>
    <brk id="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zoomScale="70" zoomScaleNormal="70" workbookViewId="0">
      <selection activeCell="G64" sqref="G64"/>
    </sheetView>
  </sheetViews>
  <sheetFormatPr defaultColWidth="9.140625" defaultRowHeight="15" x14ac:dyDescent="0.25"/>
  <cols>
    <col min="1" max="1" width="5.28515625" style="1" customWidth="1"/>
    <col min="2" max="4" width="9.140625" style="296"/>
    <col min="5" max="5" width="35.28515625" style="296" customWidth="1"/>
    <col min="6" max="6" width="54.42578125" style="296" customWidth="1"/>
    <col min="7" max="7" width="65.140625" style="296" customWidth="1"/>
    <col min="8" max="8" width="14.42578125" style="296" customWidth="1"/>
    <col min="9" max="10" width="19" style="296" customWidth="1"/>
    <col min="11" max="11" width="16.85546875" style="296" customWidth="1"/>
    <col min="12" max="12" width="33.710937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8.75" x14ac:dyDescent="0.3">
      <c r="A1" s="295" t="s">
        <v>2371</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ht="120" customHeight="1" x14ac:dyDescent="0.25">
      <c r="A6" s="770">
        <v>1</v>
      </c>
      <c r="B6" s="764">
        <v>1</v>
      </c>
      <c r="C6" s="764">
        <v>4</v>
      </c>
      <c r="D6" s="764">
        <v>5</v>
      </c>
      <c r="E6" s="765" t="s">
        <v>1422</v>
      </c>
      <c r="F6" s="765" t="s">
        <v>1423</v>
      </c>
      <c r="G6" s="766" t="s">
        <v>1424</v>
      </c>
      <c r="H6" s="765" t="s">
        <v>159</v>
      </c>
      <c r="I6" s="291" t="s">
        <v>234</v>
      </c>
      <c r="J6" s="353">
        <v>1</v>
      </c>
      <c r="K6" s="353" t="s">
        <v>74</v>
      </c>
      <c r="L6" s="765" t="s">
        <v>1425</v>
      </c>
      <c r="M6" s="764" t="s">
        <v>72</v>
      </c>
      <c r="N6" s="764"/>
      <c r="O6" s="769">
        <v>128000</v>
      </c>
      <c r="P6" s="769"/>
      <c r="Q6" s="769">
        <v>128000</v>
      </c>
      <c r="R6" s="769"/>
      <c r="S6" s="764" t="s">
        <v>1426</v>
      </c>
    </row>
    <row r="7" spans="1:19" s="7" customFormat="1" ht="131.25" customHeight="1" x14ac:dyDescent="0.25">
      <c r="A7" s="580"/>
      <c r="B7" s="768"/>
      <c r="C7" s="768"/>
      <c r="D7" s="768"/>
      <c r="E7" s="539"/>
      <c r="F7" s="539"/>
      <c r="G7" s="767"/>
      <c r="H7" s="575"/>
      <c r="I7" s="354" t="s">
        <v>148</v>
      </c>
      <c r="J7" s="291">
        <v>30</v>
      </c>
      <c r="K7" s="297" t="s">
        <v>50</v>
      </c>
      <c r="L7" s="539"/>
      <c r="M7" s="580"/>
      <c r="N7" s="768"/>
      <c r="O7" s="580"/>
      <c r="P7" s="580"/>
      <c r="Q7" s="580"/>
      <c r="R7" s="768"/>
      <c r="S7" s="539"/>
    </row>
    <row r="8" spans="1:19" ht="57.75" customHeight="1" x14ac:dyDescent="0.25">
      <c r="A8" s="537">
        <v>2</v>
      </c>
      <c r="B8" s="537">
        <v>1</v>
      </c>
      <c r="C8" s="537">
        <v>4</v>
      </c>
      <c r="D8" s="537">
        <v>5</v>
      </c>
      <c r="E8" s="537" t="s">
        <v>1427</v>
      </c>
      <c r="F8" s="537" t="s">
        <v>1428</v>
      </c>
      <c r="G8" s="771" t="s">
        <v>1429</v>
      </c>
      <c r="H8" s="537" t="s">
        <v>52</v>
      </c>
      <c r="I8" s="291" t="s">
        <v>53</v>
      </c>
      <c r="J8" s="291">
        <v>1</v>
      </c>
      <c r="K8" s="291" t="s">
        <v>74</v>
      </c>
      <c r="L8" s="537" t="s">
        <v>1430</v>
      </c>
      <c r="M8" s="537" t="s">
        <v>146</v>
      </c>
      <c r="N8" s="593"/>
      <c r="O8" s="769">
        <v>78000</v>
      </c>
      <c r="P8" s="593"/>
      <c r="Q8" s="769">
        <v>78000</v>
      </c>
      <c r="R8" s="593"/>
      <c r="S8" s="765" t="s">
        <v>1426</v>
      </c>
    </row>
    <row r="9" spans="1:19" ht="61.5" customHeight="1" x14ac:dyDescent="0.25">
      <c r="A9" s="538"/>
      <c r="B9" s="538"/>
      <c r="C9" s="538"/>
      <c r="D9" s="538"/>
      <c r="E9" s="538"/>
      <c r="F9" s="538"/>
      <c r="G9" s="772"/>
      <c r="H9" s="539"/>
      <c r="I9" s="291" t="s">
        <v>148</v>
      </c>
      <c r="J9" s="291">
        <v>150</v>
      </c>
      <c r="K9" s="291" t="s">
        <v>50</v>
      </c>
      <c r="L9" s="538"/>
      <c r="M9" s="538"/>
      <c r="N9" s="594"/>
      <c r="O9" s="757"/>
      <c r="P9" s="594"/>
      <c r="Q9" s="757"/>
      <c r="R9" s="594"/>
      <c r="S9" s="538"/>
    </row>
    <row r="10" spans="1:19" ht="74.25" customHeight="1" x14ac:dyDescent="0.25">
      <c r="A10" s="538"/>
      <c r="B10" s="538"/>
      <c r="C10" s="538"/>
      <c r="D10" s="538"/>
      <c r="E10" s="538"/>
      <c r="F10" s="538"/>
      <c r="G10" s="772"/>
      <c r="H10" s="537" t="s">
        <v>156</v>
      </c>
      <c r="I10" s="291" t="s">
        <v>211</v>
      </c>
      <c r="J10" s="291">
        <v>1</v>
      </c>
      <c r="K10" s="291" t="s">
        <v>74</v>
      </c>
      <c r="L10" s="538"/>
      <c r="M10" s="538"/>
      <c r="N10" s="594"/>
      <c r="O10" s="757"/>
      <c r="P10" s="594"/>
      <c r="Q10" s="757"/>
      <c r="R10" s="594"/>
      <c r="S10" s="538"/>
    </row>
    <row r="11" spans="1:19" ht="122.25" customHeight="1" x14ac:dyDescent="0.25">
      <c r="A11" s="539"/>
      <c r="B11" s="539"/>
      <c r="C11" s="539"/>
      <c r="D11" s="539"/>
      <c r="E11" s="539"/>
      <c r="F11" s="539"/>
      <c r="G11" s="767"/>
      <c r="H11" s="539"/>
      <c r="I11" s="291" t="s">
        <v>148</v>
      </c>
      <c r="J11" s="291">
        <v>150</v>
      </c>
      <c r="K11" s="291" t="s">
        <v>50</v>
      </c>
      <c r="L11" s="539"/>
      <c r="M11" s="539"/>
      <c r="N11" s="595"/>
      <c r="O11" s="580"/>
      <c r="P11" s="595"/>
      <c r="Q11" s="580"/>
      <c r="R11" s="595"/>
      <c r="S11" s="539"/>
    </row>
    <row r="12" spans="1:19" s="7" customFormat="1" ht="106.5" customHeight="1" x14ac:dyDescent="0.25">
      <c r="A12" s="579">
        <v>3</v>
      </c>
      <c r="B12" s="579">
        <v>1</v>
      </c>
      <c r="C12" s="579">
        <v>4</v>
      </c>
      <c r="D12" s="579">
        <v>2</v>
      </c>
      <c r="E12" s="537" t="s">
        <v>1431</v>
      </c>
      <c r="F12" s="537" t="s">
        <v>1432</v>
      </c>
      <c r="G12" s="771" t="s">
        <v>1433</v>
      </c>
      <c r="H12" s="579" t="s">
        <v>52</v>
      </c>
      <c r="I12" s="291" t="s">
        <v>53</v>
      </c>
      <c r="J12" s="298">
        <v>1</v>
      </c>
      <c r="K12" s="298" t="s">
        <v>74</v>
      </c>
      <c r="L12" s="775" t="s">
        <v>1434</v>
      </c>
      <c r="M12" s="537" t="s">
        <v>1435</v>
      </c>
      <c r="N12" s="773"/>
      <c r="O12" s="769">
        <v>57000</v>
      </c>
      <c r="P12" s="773"/>
      <c r="Q12" s="769">
        <v>57000</v>
      </c>
      <c r="R12" s="773"/>
      <c r="S12" s="537" t="s">
        <v>1426</v>
      </c>
    </row>
    <row r="13" spans="1:19" s="7" customFormat="1" ht="86.25" customHeight="1" x14ac:dyDescent="0.25">
      <c r="A13" s="757"/>
      <c r="B13" s="757"/>
      <c r="C13" s="757"/>
      <c r="D13" s="757"/>
      <c r="E13" s="538"/>
      <c r="F13" s="538"/>
      <c r="G13" s="772"/>
      <c r="H13" s="580"/>
      <c r="I13" s="291" t="s">
        <v>148</v>
      </c>
      <c r="J13" s="297">
        <v>100</v>
      </c>
      <c r="K13" s="297" t="s">
        <v>50</v>
      </c>
      <c r="L13" s="776"/>
      <c r="M13" s="538"/>
      <c r="N13" s="774"/>
      <c r="O13" s="757"/>
      <c r="P13" s="774"/>
      <c r="Q13" s="757"/>
      <c r="R13" s="774"/>
      <c r="S13" s="538"/>
    </row>
    <row r="14" spans="1:19" s="7" customFormat="1" ht="60" customHeight="1" x14ac:dyDescent="0.25">
      <c r="A14" s="579">
        <v>4</v>
      </c>
      <c r="B14" s="579">
        <v>1</v>
      </c>
      <c r="C14" s="579">
        <v>4</v>
      </c>
      <c r="D14" s="579">
        <v>2</v>
      </c>
      <c r="E14" s="537" t="s">
        <v>1436</v>
      </c>
      <c r="F14" s="771" t="s">
        <v>1437</v>
      </c>
      <c r="G14" s="771" t="s">
        <v>1438</v>
      </c>
      <c r="H14" s="579" t="s">
        <v>1439</v>
      </c>
      <c r="I14" s="579" t="s">
        <v>929</v>
      </c>
      <c r="J14" s="579">
        <v>4</v>
      </c>
      <c r="K14" s="579" t="s">
        <v>74</v>
      </c>
      <c r="L14" s="537" t="s">
        <v>1440</v>
      </c>
      <c r="M14" s="579" t="s">
        <v>1441</v>
      </c>
      <c r="N14" s="777"/>
      <c r="O14" s="769">
        <v>40000</v>
      </c>
      <c r="P14" s="777"/>
      <c r="Q14" s="769">
        <v>40000</v>
      </c>
      <c r="R14" s="777"/>
      <c r="S14" s="537" t="s">
        <v>1426</v>
      </c>
    </row>
    <row r="15" spans="1:19" s="7" customFormat="1" ht="240" customHeight="1" x14ac:dyDescent="0.25">
      <c r="A15" s="757"/>
      <c r="B15" s="757"/>
      <c r="C15" s="757"/>
      <c r="D15" s="757"/>
      <c r="E15" s="538"/>
      <c r="F15" s="772"/>
      <c r="G15" s="772"/>
      <c r="H15" s="757"/>
      <c r="I15" s="580"/>
      <c r="J15" s="580"/>
      <c r="K15" s="580"/>
      <c r="L15" s="539"/>
      <c r="M15" s="580"/>
      <c r="N15" s="768"/>
      <c r="O15" s="779"/>
      <c r="P15" s="768"/>
      <c r="Q15" s="779"/>
      <c r="R15" s="768"/>
      <c r="S15" s="539"/>
    </row>
    <row r="16" spans="1:19" s="7" customFormat="1" ht="109.5" customHeight="1" x14ac:dyDescent="0.25">
      <c r="A16" s="579">
        <v>5</v>
      </c>
      <c r="B16" s="579">
        <v>1</v>
      </c>
      <c r="C16" s="579">
        <v>4</v>
      </c>
      <c r="D16" s="579">
        <v>2</v>
      </c>
      <c r="E16" s="537" t="s">
        <v>1442</v>
      </c>
      <c r="F16" s="771" t="s">
        <v>1443</v>
      </c>
      <c r="G16" s="537" t="s">
        <v>1444</v>
      </c>
      <c r="H16" s="537" t="s">
        <v>52</v>
      </c>
      <c r="I16" s="297" t="s">
        <v>53</v>
      </c>
      <c r="J16" s="297">
        <v>1</v>
      </c>
      <c r="K16" s="297" t="s">
        <v>74</v>
      </c>
      <c r="L16" s="537" t="s">
        <v>1445</v>
      </c>
      <c r="M16" s="579" t="s">
        <v>1446</v>
      </c>
      <c r="N16" s="777"/>
      <c r="O16" s="769">
        <v>57000</v>
      </c>
      <c r="P16" s="777"/>
      <c r="Q16" s="769">
        <v>57000</v>
      </c>
      <c r="R16" s="777"/>
      <c r="S16" s="537" t="s">
        <v>1426</v>
      </c>
    </row>
    <row r="17" spans="1:19" s="7" customFormat="1" ht="108.75" customHeight="1" x14ac:dyDescent="0.25">
      <c r="A17" s="757"/>
      <c r="B17" s="757"/>
      <c r="C17" s="757"/>
      <c r="D17" s="757"/>
      <c r="E17" s="757"/>
      <c r="F17" s="778"/>
      <c r="G17" s="538"/>
      <c r="H17" s="538"/>
      <c r="I17" s="355" t="s">
        <v>148</v>
      </c>
      <c r="J17" s="355">
        <v>60</v>
      </c>
      <c r="K17" s="355" t="s">
        <v>50</v>
      </c>
      <c r="L17" s="538"/>
      <c r="M17" s="757"/>
      <c r="N17" s="780"/>
      <c r="O17" s="757"/>
      <c r="P17" s="780"/>
      <c r="Q17" s="757"/>
      <c r="R17" s="780"/>
      <c r="S17" s="538"/>
    </row>
    <row r="18" spans="1:19" s="7" customFormat="1" ht="165" customHeight="1" x14ac:dyDescent="0.25">
      <c r="A18" s="579">
        <v>6</v>
      </c>
      <c r="B18" s="579">
        <v>1</v>
      </c>
      <c r="C18" s="579">
        <v>4</v>
      </c>
      <c r="D18" s="579">
        <v>5</v>
      </c>
      <c r="E18" s="537" t="s">
        <v>1447</v>
      </c>
      <c r="F18" s="771" t="s">
        <v>1448</v>
      </c>
      <c r="G18" s="537" t="s">
        <v>1449</v>
      </c>
      <c r="H18" s="537" t="s">
        <v>159</v>
      </c>
      <c r="I18" s="291" t="s">
        <v>234</v>
      </c>
      <c r="J18" s="297">
        <v>1</v>
      </c>
      <c r="K18" s="297" t="s">
        <v>74</v>
      </c>
      <c r="L18" s="537" t="s">
        <v>1450</v>
      </c>
      <c r="M18" s="579" t="s">
        <v>1435</v>
      </c>
      <c r="N18" s="777"/>
      <c r="O18" s="769">
        <v>50000</v>
      </c>
      <c r="P18" s="777"/>
      <c r="Q18" s="769">
        <v>50000</v>
      </c>
      <c r="R18" s="777"/>
      <c r="S18" s="537" t="s">
        <v>1426</v>
      </c>
    </row>
    <row r="19" spans="1:19" s="7" customFormat="1" ht="116.25" customHeight="1" x14ac:dyDescent="0.25">
      <c r="A19" s="580"/>
      <c r="B19" s="580"/>
      <c r="C19" s="580"/>
      <c r="D19" s="580"/>
      <c r="E19" s="539"/>
      <c r="F19" s="767"/>
      <c r="G19" s="539"/>
      <c r="H19" s="539"/>
      <c r="I19" s="291" t="s">
        <v>148</v>
      </c>
      <c r="J19" s="297">
        <v>30</v>
      </c>
      <c r="K19" s="297" t="s">
        <v>50</v>
      </c>
      <c r="L19" s="539"/>
      <c r="M19" s="580"/>
      <c r="N19" s="768"/>
      <c r="O19" s="757"/>
      <c r="P19" s="768"/>
      <c r="Q19" s="757"/>
      <c r="R19" s="768"/>
      <c r="S19" s="539"/>
    </row>
    <row r="20" spans="1:19" s="7" customFormat="1" ht="27" customHeight="1" x14ac:dyDescent="0.25">
      <c r="A20" s="579">
        <v>7</v>
      </c>
      <c r="B20" s="579">
        <v>1</v>
      </c>
      <c r="C20" s="579">
        <v>4</v>
      </c>
      <c r="D20" s="537">
        <v>2</v>
      </c>
      <c r="E20" s="537" t="s">
        <v>1451</v>
      </c>
      <c r="F20" s="537" t="s">
        <v>1452</v>
      </c>
      <c r="G20" s="537" t="s">
        <v>1453</v>
      </c>
      <c r="H20" s="579" t="s">
        <v>251</v>
      </c>
      <c r="I20" s="297" t="s">
        <v>206</v>
      </c>
      <c r="J20" s="297">
        <v>6</v>
      </c>
      <c r="K20" s="297" t="s">
        <v>74</v>
      </c>
      <c r="L20" s="537" t="s">
        <v>1454</v>
      </c>
      <c r="M20" s="579" t="s">
        <v>1046</v>
      </c>
      <c r="N20" s="787"/>
      <c r="O20" s="769">
        <v>180000</v>
      </c>
      <c r="P20" s="787"/>
      <c r="Q20" s="769">
        <v>180000</v>
      </c>
      <c r="R20" s="787"/>
      <c r="S20" s="537" t="s">
        <v>1426</v>
      </c>
    </row>
    <row r="21" spans="1:19" s="7" customFormat="1" ht="33" customHeight="1" x14ac:dyDescent="0.25">
      <c r="A21" s="781"/>
      <c r="B21" s="781"/>
      <c r="C21" s="781"/>
      <c r="D21" s="783"/>
      <c r="E21" s="778"/>
      <c r="F21" s="778"/>
      <c r="G21" s="538"/>
      <c r="H21" s="580"/>
      <c r="I21" s="297" t="s">
        <v>148</v>
      </c>
      <c r="J21" s="297">
        <v>140</v>
      </c>
      <c r="K21" s="297" t="s">
        <v>50</v>
      </c>
      <c r="L21" s="538"/>
      <c r="M21" s="757"/>
      <c r="N21" s="788"/>
      <c r="O21" s="786"/>
      <c r="P21" s="788"/>
      <c r="Q21" s="786"/>
      <c r="R21" s="788"/>
      <c r="S21" s="538"/>
    </row>
    <row r="22" spans="1:19" s="7" customFormat="1" ht="29.25" customHeight="1" x14ac:dyDescent="0.25">
      <c r="A22" s="781"/>
      <c r="B22" s="781"/>
      <c r="C22" s="781"/>
      <c r="D22" s="783"/>
      <c r="E22" s="778"/>
      <c r="F22" s="778"/>
      <c r="G22" s="538"/>
      <c r="H22" s="579" t="s">
        <v>1455</v>
      </c>
      <c r="I22" s="297" t="s">
        <v>211</v>
      </c>
      <c r="J22" s="297">
        <v>6</v>
      </c>
      <c r="K22" s="297" t="s">
        <v>74</v>
      </c>
      <c r="L22" s="538"/>
      <c r="M22" s="757"/>
      <c r="N22" s="788"/>
      <c r="O22" s="786"/>
      <c r="P22" s="788"/>
      <c r="Q22" s="786"/>
      <c r="R22" s="788"/>
      <c r="S22" s="538"/>
    </row>
    <row r="23" spans="1:19" s="7" customFormat="1" ht="26.25" customHeight="1" x14ac:dyDescent="0.25">
      <c r="A23" s="781"/>
      <c r="B23" s="781"/>
      <c r="C23" s="781"/>
      <c r="D23" s="783"/>
      <c r="E23" s="778"/>
      <c r="F23" s="778"/>
      <c r="G23" s="538"/>
      <c r="H23" s="580"/>
      <c r="I23" s="297" t="s">
        <v>148</v>
      </c>
      <c r="J23" s="297">
        <v>140</v>
      </c>
      <c r="K23" s="297" t="s">
        <v>50</v>
      </c>
      <c r="L23" s="538"/>
      <c r="M23" s="757"/>
      <c r="N23" s="788"/>
      <c r="O23" s="786"/>
      <c r="P23" s="788"/>
      <c r="Q23" s="786"/>
      <c r="R23" s="788"/>
      <c r="S23" s="538"/>
    </row>
    <row r="24" spans="1:19" s="7" customFormat="1" ht="33" customHeight="1" x14ac:dyDescent="0.25">
      <c r="A24" s="781"/>
      <c r="B24" s="781"/>
      <c r="C24" s="781"/>
      <c r="D24" s="783"/>
      <c r="E24" s="778"/>
      <c r="F24" s="778"/>
      <c r="G24" s="538"/>
      <c r="H24" s="579" t="s">
        <v>52</v>
      </c>
      <c r="I24" s="297" t="s">
        <v>53</v>
      </c>
      <c r="J24" s="297">
        <v>1</v>
      </c>
      <c r="K24" s="297" t="s">
        <v>74</v>
      </c>
      <c r="L24" s="538"/>
      <c r="M24" s="757"/>
      <c r="N24" s="788"/>
      <c r="O24" s="786"/>
      <c r="P24" s="788"/>
      <c r="Q24" s="786"/>
      <c r="R24" s="788"/>
      <c r="S24" s="538"/>
    </row>
    <row r="25" spans="1:19" s="7" customFormat="1" ht="31.5" customHeight="1" x14ac:dyDescent="0.25">
      <c r="A25" s="781"/>
      <c r="B25" s="781"/>
      <c r="C25" s="781"/>
      <c r="D25" s="783"/>
      <c r="E25" s="778"/>
      <c r="F25" s="778"/>
      <c r="G25" s="538"/>
      <c r="H25" s="580"/>
      <c r="I25" s="297" t="s">
        <v>148</v>
      </c>
      <c r="J25" s="297">
        <v>50</v>
      </c>
      <c r="K25" s="297" t="s">
        <v>50</v>
      </c>
      <c r="L25" s="538"/>
      <c r="M25" s="757"/>
      <c r="N25" s="788"/>
      <c r="O25" s="786"/>
      <c r="P25" s="788"/>
      <c r="Q25" s="786"/>
      <c r="R25" s="788"/>
      <c r="S25" s="538"/>
    </row>
    <row r="26" spans="1:19" s="7" customFormat="1" ht="28.5" customHeight="1" x14ac:dyDescent="0.25">
      <c r="A26" s="781"/>
      <c r="B26" s="781"/>
      <c r="C26" s="781"/>
      <c r="D26" s="783"/>
      <c r="E26" s="778"/>
      <c r="F26" s="778"/>
      <c r="G26" s="538"/>
      <c r="H26" s="579" t="s">
        <v>343</v>
      </c>
      <c r="I26" s="297" t="s">
        <v>1054</v>
      </c>
      <c r="J26" s="297">
        <v>2</v>
      </c>
      <c r="K26" s="297" t="s">
        <v>74</v>
      </c>
      <c r="L26" s="538"/>
      <c r="M26" s="757"/>
      <c r="N26" s="788"/>
      <c r="O26" s="786"/>
      <c r="P26" s="788"/>
      <c r="Q26" s="786"/>
      <c r="R26" s="788"/>
      <c r="S26" s="538"/>
    </row>
    <row r="27" spans="1:19" s="7" customFormat="1" ht="48" customHeight="1" x14ac:dyDescent="0.25">
      <c r="A27" s="781"/>
      <c r="B27" s="781"/>
      <c r="C27" s="781"/>
      <c r="D27" s="783"/>
      <c r="E27" s="778"/>
      <c r="F27" s="778"/>
      <c r="G27" s="538"/>
      <c r="H27" s="757"/>
      <c r="I27" s="297" t="s">
        <v>1087</v>
      </c>
      <c r="J27" s="297">
        <v>1000</v>
      </c>
      <c r="K27" s="297" t="s">
        <v>1456</v>
      </c>
      <c r="L27" s="538"/>
      <c r="M27" s="757"/>
      <c r="N27" s="788"/>
      <c r="O27" s="786"/>
      <c r="P27" s="788"/>
      <c r="Q27" s="786"/>
      <c r="R27" s="788"/>
      <c r="S27" s="538"/>
    </row>
    <row r="28" spans="1:19" s="7" customFormat="1" ht="48" customHeight="1" x14ac:dyDescent="0.25">
      <c r="A28" s="782"/>
      <c r="B28" s="782"/>
      <c r="C28" s="782"/>
      <c r="D28" s="784"/>
      <c r="E28" s="785"/>
      <c r="F28" s="785"/>
      <c r="G28" s="539"/>
      <c r="H28" s="580"/>
      <c r="I28" s="291" t="s">
        <v>1457</v>
      </c>
      <c r="J28" s="297">
        <v>1</v>
      </c>
      <c r="K28" s="297" t="s">
        <v>74</v>
      </c>
      <c r="L28" s="539"/>
      <c r="M28" s="580"/>
      <c r="N28" s="789"/>
      <c r="O28" s="779"/>
      <c r="P28" s="789"/>
      <c r="Q28" s="779"/>
      <c r="R28" s="789"/>
      <c r="S28" s="539"/>
    </row>
    <row r="29" spans="1:19" s="7" customFormat="1" ht="99.75" customHeight="1" x14ac:dyDescent="0.25">
      <c r="A29" s="537">
        <v>8</v>
      </c>
      <c r="B29" s="537">
        <v>1</v>
      </c>
      <c r="C29" s="537">
        <v>4</v>
      </c>
      <c r="D29" s="537">
        <v>5</v>
      </c>
      <c r="E29" s="537" t="s">
        <v>1458</v>
      </c>
      <c r="F29" s="771" t="s">
        <v>1459</v>
      </c>
      <c r="G29" s="537" t="s">
        <v>1460</v>
      </c>
      <c r="H29" s="587" t="s">
        <v>52</v>
      </c>
      <c r="I29" s="297" t="s">
        <v>53</v>
      </c>
      <c r="J29" s="297">
        <v>1</v>
      </c>
      <c r="K29" s="297" t="s">
        <v>74</v>
      </c>
      <c r="L29" s="537" t="s">
        <v>1461</v>
      </c>
      <c r="M29" s="579" t="s">
        <v>1435</v>
      </c>
      <c r="N29" s="790"/>
      <c r="O29" s="769">
        <v>30000</v>
      </c>
      <c r="P29" s="790"/>
      <c r="Q29" s="769">
        <v>30000</v>
      </c>
      <c r="R29" s="790"/>
      <c r="S29" s="537" t="s">
        <v>1426</v>
      </c>
    </row>
    <row r="30" spans="1:19" s="7" customFormat="1" ht="103.5" customHeight="1" x14ac:dyDescent="0.25">
      <c r="A30" s="538"/>
      <c r="B30" s="538"/>
      <c r="C30" s="538"/>
      <c r="D30" s="538"/>
      <c r="E30" s="538"/>
      <c r="F30" s="772"/>
      <c r="G30" s="757"/>
      <c r="H30" s="587"/>
      <c r="I30" s="297" t="s">
        <v>148</v>
      </c>
      <c r="J30" s="297">
        <v>50</v>
      </c>
      <c r="K30" s="297" t="s">
        <v>50</v>
      </c>
      <c r="L30" s="538"/>
      <c r="M30" s="757"/>
      <c r="N30" s="781"/>
      <c r="O30" s="786"/>
      <c r="P30" s="781"/>
      <c r="Q30" s="786"/>
      <c r="R30" s="781"/>
      <c r="S30" s="538"/>
    </row>
    <row r="31" spans="1:19" s="7" customFormat="1" ht="72.75" customHeight="1" x14ac:dyDescent="0.25">
      <c r="A31" s="538"/>
      <c r="B31" s="538"/>
      <c r="C31" s="538"/>
      <c r="D31" s="538"/>
      <c r="E31" s="538"/>
      <c r="F31" s="772"/>
      <c r="G31" s="757"/>
      <c r="H31" s="587" t="s">
        <v>1439</v>
      </c>
      <c r="I31" s="297" t="s">
        <v>929</v>
      </c>
      <c r="J31" s="297">
        <v>1</v>
      </c>
      <c r="K31" s="297" t="s">
        <v>74</v>
      </c>
      <c r="L31" s="538"/>
      <c r="M31" s="757"/>
      <c r="N31" s="781"/>
      <c r="O31" s="757"/>
      <c r="P31" s="781"/>
      <c r="Q31" s="757"/>
      <c r="R31" s="781"/>
      <c r="S31" s="538"/>
    </row>
    <row r="32" spans="1:19" ht="68.25" customHeight="1" x14ac:dyDescent="0.25">
      <c r="A32" s="539"/>
      <c r="B32" s="539"/>
      <c r="C32" s="539"/>
      <c r="D32" s="539"/>
      <c r="E32" s="539"/>
      <c r="F32" s="767"/>
      <c r="G32" s="580"/>
      <c r="H32" s="587"/>
      <c r="I32" s="297" t="s">
        <v>148</v>
      </c>
      <c r="J32" s="297">
        <v>50</v>
      </c>
      <c r="K32" s="297" t="s">
        <v>50</v>
      </c>
      <c r="L32" s="539"/>
      <c r="M32" s="580"/>
      <c r="N32" s="782"/>
      <c r="O32" s="781"/>
      <c r="P32" s="782"/>
      <c r="Q32" s="781"/>
      <c r="R32" s="782"/>
      <c r="S32" s="539"/>
    </row>
    <row r="33" spans="1:19" ht="159.75" customHeight="1" x14ac:dyDescent="0.25">
      <c r="A33" s="579">
        <v>9</v>
      </c>
      <c r="B33" s="579">
        <v>1</v>
      </c>
      <c r="C33" s="579">
        <v>4</v>
      </c>
      <c r="D33" s="579">
        <v>5</v>
      </c>
      <c r="E33" s="537" t="s">
        <v>1462</v>
      </c>
      <c r="F33" s="537" t="s">
        <v>1463</v>
      </c>
      <c r="G33" s="537" t="s">
        <v>1464</v>
      </c>
      <c r="H33" s="537" t="s">
        <v>159</v>
      </c>
      <c r="I33" s="291" t="s">
        <v>234</v>
      </c>
      <c r="J33" s="297">
        <v>1</v>
      </c>
      <c r="K33" s="297" t="s">
        <v>74</v>
      </c>
      <c r="L33" s="537" t="s">
        <v>1465</v>
      </c>
      <c r="M33" s="537" t="s">
        <v>1446</v>
      </c>
      <c r="N33" s="791"/>
      <c r="O33" s="769">
        <v>140000</v>
      </c>
      <c r="P33" s="791"/>
      <c r="Q33" s="769">
        <v>140000</v>
      </c>
      <c r="R33" s="791"/>
      <c r="S33" s="537" t="s">
        <v>1426</v>
      </c>
    </row>
    <row r="34" spans="1:19" ht="177.75" customHeight="1" x14ac:dyDescent="0.25">
      <c r="A34" s="785"/>
      <c r="B34" s="782"/>
      <c r="C34" s="782"/>
      <c r="D34" s="782"/>
      <c r="E34" s="580"/>
      <c r="F34" s="539"/>
      <c r="G34" s="539"/>
      <c r="H34" s="539"/>
      <c r="I34" s="291" t="s">
        <v>148</v>
      </c>
      <c r="J34" s="297">
        <v>30</v>
      </c>
      <c r="K34" s="297" t="s">
        <v>50</v>
      </c>
      <c r="L34" s="539"/>
      <c r="M34" s="539"/>
      <c r="N34" s="782"/>
      <c r="O34" s="786"/>
      <c r="P34" s="782"/>
      <c r="Q34" s="786"/>
      <c r="R34" s="782"/>
      <c r="S34" s="539"/>
    </row>
    <row r="35" spans="1:19" ht="140.25" customHeight="1" x14ac:dyDescent="0.25">
      <c r="A35" s="537">
        <v>10</v>
      </c>
      <c r="B35" s="537">
        <v>1</v>
      </c>
      <c r="C35" s="537">
        <v>4</v>
      </c>
      <c r="D35" s="537">
        <v>2</v>
      </c>
      <c r="E35" s="537" t="s">
        <v>1466</v>
      </c>
      <c r="F35" s="537" t="s">
        <v>1467</v>
      </c>
      <c r="G35" s="537" t="s">
        <v>1468</v>
      </c>
      <c r="H35" s="537" t="s">
        <v>205</v>
      </c>
      <c r="I35" s="291" t="s">
        <v>206</v>
      </c>
      <c r="J35" s="297">
        <v>30</v>
      </c>
      <c r="K35" s="297" t="s">
        <v>74</v>
      </c>
      <c r="L35" s="537" t="s">
        <v>1469</v>
      </c>
      <c r="M35" s="579" t="s">
        <v>1046</v>
      </c>
      <c r="N35" s="791"/>
      <c r="O35" s="769">
        <v>100000</v>
      </c>
      <c r="P35" s="791"/>
      <c r="Q35" s="769">
        <v>100000</v>
      </c>
      <c r="R35" s="791"/>
      <c r="S35" s="537" t="s">
        <v>1426</v>
      </c>
    </row>
    <row r="36" spans="1:19" ht="120" customHeight="1" x14ac:dyDescent="0.25">
      <c r="A36" s="785"/>
      <c r="B36" s="782"/>
      <c r="C36" s="782"/>
      <c r="D36" s="782"/>
      <c r="E36" s="580"/>
      <c r="F36" s="539"/>
      <c r="G36" s="539"/>
      <c r="H36" s="539"/>
      <c r="I36" s="291" t="s">
        <v>148</v>
      </c>
      <c r="J36" s="297">
        <v>450</v>
      </c>
      <c r="K36" s="297" t="s">
        <v>50</v>
      </c>
      <c r="L36" s="539"/>
      <c r="M36" s="580"/>
      <c r="N36" s="782"/>
      <c r="O36" s="786"/>
      <c r="P36" s="782"/>
      <c r="Q36" s="786"/>
      <c r="R36" s="782"/>
      <c r="S36" s="539"/>
    </row>
    <row r="37" spans="1:19" ht="133.5" customHeight="1" x14ac:dyDescent="0.25">
      <c r="A37" s="579">
        <v>11</v>
      </c>
      <c r="B37" s="579">
        <v>1</v>
      </c>
      <c r="C37" s="579">
        <v>4</v>
      </c>
      <c r="D37" s="579">
        <v>2</v>
      </c>
      <c r="E37" s="537" t="s">
        <v>1470</v>
      </c>
      <c r="F37" s="537" t="s">
        <v>1471</v>
      </c>
      <c r="G37" s="537" t="s">
        <v>1472</v>
      </c>
      <c r="H37" s="537" t="s">
        <v>1439</v>
      </c>
      <c r="I37" s="291" t="s">
        <v>929</v>
      </c>
      <c r="J37" s="297">
        <v>2</v>
      </c>
      <c r="K37" s="297" t="s">
        <v>74</v>
      </c>
      <c r="L37" s="537" t="s">
        <v>1473</v>
      </c>
      <c r="M37" s="579" t="s">
        <v>1435</v>
      </c>
      <c r="N37" s="791"/>
      <c r="O37" s="769">
        <v>40000</v>
      </c>
      <c r="P37" s="791"/>
      <c r="Q37" s="769">
        <v>40000</v>
      </c>
      <c r="R37" s="791"/>
      <c r="S37" s="537" t="s">
        <v>1426</v>
      </c>
    </row>
    <row r="38" spans="1:19" ht="120.75" customHeight="1" x14ac:dyDescent="0.25">
      <c r="A38" s="785"/>
      <c r="B38" s="782"/>
      <c r="C38" s="782"/>
      <c r="D38" s="782"/>
      <c r="E38" s="580"/>
      <c r="F38" s="539"/>
      <c r="G38" s="539"/>
      <c r="H38" s="539"/>
      <c r="I38" s="291" t="s">
        <v>148</v>
      </c>
      <c r="J38" s="297">
        <v>100</v>
      </c>
      <c r="K38" s="297" t="s">
        <v>50</v>
      </c>
      <c r="L38" s="539"/>
      <c r="M38" s="580"/>
      <c r="N38" s="782"/>
      <c r="O38" s="786"/>
      <c r="P38" s="782"/>
      <c r="Q38" s="786"/>
      <c r="R38" s="782"/>
      <c r="S38" s="539"/>
    </row>
    <row r="40" spans="1:19" ht="15.75" x14ac:dyDescent="0.25">
      <c r="G40" s="8"/>
      <c r="O40" s="572"/>
      <c r="P40" s="545" t="s">
        <v>30</v>
      </c>
      <c r="Q40" s="545"/>
      <c r="R40" s="545"/>
    </row>
    <row r="41" spans="1:19" x14ac:dyDescent="0.25">
      <c r="G41" s="9"/>
      <c r="O41" s="570"/>
      <c r="P41" s="545" t="s">
        <v>31</v>
      </c>
      <c r="Q41" s="545" t="s">
        <v>32</v>
      </c>
      <c r="R41" s="545"/>
    </row>
    <row r="42" spans="1:19" ht="13.15" customHeight="1" x14ac:dyDescent="0.25">
      <c r="G42" s="9"/>
      <c r="O42" s="571"/>
      <c r="P42" s="545"/>
      <c r="Q42" s="276">
        <v>2022</v>
      </c>
      <c r="R42" s="276">
        <v>2023</v>
      </c>
    </row>
    <row r="43" spans="1:19" x14ac:dyDescent="0.25">
      <c r="O43" s="276" t="s">
        <v>33</v>
      </c>
      <c r="P43" s="5">
        <v>11</v>
      </c>
      <c r="Q43" s="41">
        <f>Q37+Q35+Q33+Q29+Q20+Q16+Q18+Q14+Q12+Q8+Q6</f>
        <v>900000</v>
      </c>
      <c r="R43" s="41"/>
    </row>
  </sheetData>
  <mergeCells count="203">
    <mergeCell ref="O40:O42"/>
    <mergeCell ref="P40:R40"/>
    <mergeCell ref="P41:P42"/>
    <mergeCell ref="Q41:R41"/>
    <mergeCell ref="O37:O38"/>
    <mergeCell ref="P37:P38"/>
    <mergeCell ref="Q37:Q38"/>
    <mergeCell ref="R37:R38"/>
    <mergeCell ref="S37:S38"/>
    <mergeCell ref="P35:P36"/>
    <mergeCell ref="Q35:Q36"/>
    <mergeCell ref="R35:R36"/>
    <mergeCell ref="S35:S36"/>
    <mergeCell ref="A37:A38"/>
    <mergeCell ref="B37:B38"/>
    <mergeCell ref="C37:C38"/>
    <mergeCell ref="D37:D38"/>
    <mergeCell ref="E37:E38"/>
    <mergeCell ref="G35:G36"/>
    <mergeCell ref="H35:H36"/>
    <mergeCell ref="L35:L36"/>
    <mergeCell ref="M35:M36"/>
    <mergeCell ref="N35:N36"/>
    <mergeCell ref="O35:O36"/>
    <mergeCell ref="F37:F38"/>
    <mergeCell ref="G37:G38"/>
    <mergeCell ref="H37:H38"/>
    <mergeCell ref="L37:L38"/>
    <mergeCell ref="M37:M38"/>
    <mergeCell ref="N37:N38"/>
    <mergeCell ref="A35:A36"/>
    <mergeCell ref="B35:B36"/>
    <mergeCell ref="C35:C36"/>
    <mergeCell ref="D35:D36"/>
    <mergeCell ref="E35:E36"/>
    <mergeCell ref="F35:F36"/>
    <mergeCell ref="H33:H34"/>
    <mergeCell ref="L33:L34"/>
    <mergeCell ref="M33:M34"/>
    <mergeCell ref="S29:S32"/>
    <mergeCell ref="H31:H32"/>
    <mergeCell ref="A33:A34"/>
    <mergeCell ref="B33:B34"/>
    <mergeCell ref="C33:C34"/>
    <mergeCell ref="D33:D34"/>
    <mergeCell ref="E33:E34"/>
    <mergeCell ref="F33:F34"/>
    <mergeCell ref="G33:G34"/>
    <mergeCell ref="M29:M32"/>
    <mergeCell ref="N29:N32"/>
    <mergeCell ref="O29:O32"/>
    <mergeCell ref="P29:P32"/>
    <mergeCell ref="Q29:Q32"/>
    <mergeCell ref="R29:R32"/>
    <mergeCell ref="Q33:Q34"/>
    <mergeCell ref="R33:R34"/>
    <mergeCell ref="S33:S34"/>
    <mergeCell ref="N33:N34"/>
    <mergeCell ref="O33:O34"/>
    <mergeCell ref="P33:P34"/>
    <mergeCell ref="A29:A32"/>
    <mergeCell ref="B29:B32"/>
    <mergeCell ref="C29:C32"/>
    <mergeCell ref="D29:D32"/>
    <mergeCell ref="E29:E32"/>
    <mergeCell ref="F29:F32"/>
    <mergeCell ref="G29:G32"/>
    <mergeCell ref="H29:H30"/>
    <mergeCell ref="L29:L32"/>
    <mergeCell ref="O20:O28"/>
    <mergeCell ref="P20:P28"/>
    <mergeCell ref="Q20:Q28"/>
    <mergeCell ref="R20:R28"/>
    <mergeCell ref="S20:S28"/>
    <mergeCell ref="H22:H23"/>
    <mergeCell ref="H24:H25"/>
    <mergeCell ref="H26:H28"/>
    <mergeCell ref="F20:F28"/>
    <mergeCell ref="G20:G28"/>
    <mergeCell ref="H20:H21"/>
    <mergeCell ref="L20:L28"/>
    <mergeCell ref="M20:M28"/>
    <mergeCell ref="N20:N28"/>
    <mergeCell ref="A20:A28"/>
    <mergeCell ref="B20:B28"/>
    <mergeCell ref="C20:C28"/>
    <mergeCell ref="D20:D28"/>
    <mergeCell ref="E20:E28"/>
    <mergeCell ref="G18:G19"/>
    <mergeCell ref="H18:H19"/>
    <mergeCell ref="L18:L19"/>
    <mergeCell ref="M18:M19"/>
    <mergeCell ref="Q16:Q17"/>
    <mergeCell ref="R16:R17"/>
    <mergeCell ref="S16:S17"/>
    <mergeCell ref="A18:A19"/>
    <mergeCell ref="B18:B19"/>
    <mergeCell ref="C18:C19"/>
    <mergeCell ref="D18:D19"/>
    <mergeCell ref="E18:E19"/>
    <mergeCell ref="F18:F19"/>
    <mergeCell ref="H16:H17"/>
    <mergeCell ref="L16:L17"/>
    <mergeCell ref="M16:M17"/>
    <mergeCell ref="N16:N17"/>
    <mergeCell ref="O16:O17"/>
    <mergeCell ref="P16:P17"/>
    <mergeCell ref="P18:P19"/>
    <mergeCell ref="Q18:Q19"/>
    <mergeCell ref="R18:R19"/>
    <mergeCell ref="S18:S19"/>
    <mergeCell ref="N18:N19"/>
    <mergeCell ref="O18:O19"/>
    <mergeCell ref="A16:A17"/>
    <mergeCell ref="B16:B17"/>
    <mergeCell ref="C16:C17"/>
    <mergeCell ref="D16:D17"/>
    <mergeCell ref="E16:E17"/>
    <mergeCell ref="F16:F17"/>
    <mergeCell ref="G16:G17"/>
    <mergeCell ref="L14:L15"/>
    <mergeCell ref="M14:M15"/>
    <mergeCell ref="F14:F15"/>
    <mergeCell ref="G14:G15"/>
    <mergeCell ref="H14:H15"/>
    <mergeCell ref="I14:I15"/>
    <mergeCell ref="J14:J15"/>
    <mergeCell ref="K14:K15"/>
    <mergeCell ref="S12:S13"/>
    <mergeCell ref="A14:A15"/>
    <mergeCell ref="B14:B15"/>
    <mergeCell ref="C14:C15"/>
    <mergeCell ref="D14:D15"/>
    <mergeCell ref="E14:E15"/>
    <mergeCell ref="G12:G13"/>
    <mergeCell ref="H12:H13"/>
    <mergeCell ref="L12:L13"/>
    <mergeCell ref="M12:M13"/>
    <mergeCell ref="N12:N13"/>
    <mergeCell ref="O12:O13"/>
    <mergeCell ref="A12:A13"/>
    <mergeCell ref="B12:B13"/>
    <mergeCell ref="C12:C13"/>
    <mergeCell ref="D12:D13"/>
    <mergeCell ref="E12:E13"/>
    <mergeCell ref="F12:F13"/>
    <mergeCell ref="R14:R15"/>
    <mergeCell ref="S14:S15"/>
    <mergeCell ref="N14:N15"/>
    <mergeCell ref="O14:O15"/>
    <mergeCell ref="P14:P15"/>
    <mergeCell ref="Q14:Q15"/>
    <mergeCell ref="A8:A11"/>
    <mergeCell ref="B8:B11"/>
    <mergeCell ref="C8:C11"/>
    <mergeCell ref="D8:D11"/>
    <mergeCell ref="E8:E11"/>
    <mergeCell ref="F8:F11"/>
    <mergeCell ref="P12:P13"/>
    <mergeCell ref="Q12:Q13"/>
    <mergeCell ref="R12:R13"/>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1"/>
    <mergeCell ref="Q8:Q11"/>
    <mergeCell ref="R8:R11"/>
    <mergeCell ref="S8:S11"/>
    <mergeCell ref="H10:H11"/>
    <mergeCell ref="G8:G11"/>
    <mergeCell ref="H8:H9"/>
    <mergeCell ref="L8:L11"/>
    <mergeCell ref="M8:M11"/>
    <mergeCell ref="N8:N11"/>
    <mergeCell ref="O8:O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8" scale="5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70" zoomScaleNormal="70" workbookViewId="0">
      <selection activeCell="G48" sqref="G48"/>
    </sheetView>
  </sheetViews>
  <sheetFormatPr defaultColWidth="9.140625" defaultRowHeight="15" x14ac:dyDescent="0.25"/>
  <cols>
    <col min="1" max="1" width="5.28515625" style="1" customWidth="1"/>
    <col min="2" max="3" width="9.140625" style="296"/>
    <col min="4" max="4" width="7.140625" style="296" customWidth="1"/>
    <col min="5" max="5" width="18.28515625" style="296" customWidth="1"/>
    <col min="6" max="6" width="54.5703125" style="296" customWidth="1"/>
    <col min="7" max="7" width="92.28515625" style="296" customWidth="1"/>
    <col min="8" max="8" width="22.28515625" style="296" customWidth="1"/>
    <col min="9" max="9" width="20.5703125" style="296" customWidth="1"/>
    <col min="10" max="10" width="19" style="296" customWidth="1"/>
    <col min="11" max="11" width="16.85546875" style="296" customWidth="1"/>
    <col min="12" max="12" width="25.14062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9.5" customHeight="1" x14ac:dyDescent="0.3">
      <c r="A1" s="295" t="s">
        <v>2372</v>
      </c>
      <c r="E1" s="36"/>
      <c r="F1" s="36"/>
      <c r="L1" s="1"/>
      <c r="O1" s="2"/>
      <c r="P1" s="3"/>
      <c r="Q1" s="2"/>
      <c r="R1" s="2"/>
    </row>
    <row r="2" spans="1:19" x14ac:dyDescent="0.25">
      <c r="A2" s="37"/>
      <c r="E2" s="36"/>
      <c r="F2" s="36"/>
      <c r="L2" s="504"/>
      <c r="M2" s="504"/>
      <c r="N2" s="504"/>
      <c r="O2" s="504"/>
      <c r="P2" s="504"/>
      <c r="Q2" s="504"/>
      <c r="R2" s="504"/>
      <c r="S2" s="504"/>
    </row>
    <row r="3" spans="1:19" ht="64.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ht="11.25" customHeight="1"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s="7" customFormat="1" ht="43.5" customHeight="1" x14ac:dyDescent="0.25">
      <c r="A6" s="757">
        <v>1</v>
      </c>
      <c r="B6" s="757">
        <v>1</v>
      </c>
      <c r="C6" s="757">
        <v>4</v>
      </c>
      <c r="D6" s="757">
        <v>2</v>
      </c>
      <c r="E6" s="538" t="s">
        <v>1474</v>
      </c>
      <c r="F6" s="538" t="s">
        <v>1475</v>
      </c>
      <c r="G6" s="538" t="s">
        <v>1476</v>
      </c>
      <c r="H6" s="291" t="s">
        <v>1477</v>
      </c>
      <c r="I6" s="291" t="s">
        <v>1478</v>
      </c>
      <c r="J6" s="291">
        <v>1</v>
      </c>
      <c r="K6" s="297" t="s">
        <v>74</v>
      </c>
      <c r="L6" s="537" t="s">
        <v>1479</v>
      </c>
      <c r="M6" s="759" t="s">
        <v>44</v>
      </c>
      <c r="N6" s="757"/>
      <c r="O6" s="759">
        <v>80000</v>
      </c>
      <c r="P6" s="757"/>
      <c r="Q6" s="759">
        <v>80000</v>
      </c>
      <c r="R6" s="757"/>
      <c r="S6" s="538" t="s">
        <v>1480</v>
      </c>
    </row>
    <row r="7" spans="1:19" s="7" customFormat="1" ht="51" customHeight="1" x14ac:dyDescent="0.25">
      <c r="A7" s="757"/>
      <c r="B7" s="757"/>
      <c r="C7" s="757"/>
      <c r="D7" s="757"/>
      <c r="E7" s="538"/>
      <c r="F7" s="538"/>
      <c r="G7" s="538"/>
      <c r="H7" s="537" t="s">
        <v>1481</v>
      </c>
      <c r="I7" s="291" t="s">
        <v>1482</v>
      </c>
      <c r="J7" s="291">
        <v>2</v>
      </c>
      <c r="K7" s="297" t="s">
        <v>74</v>
      </c>
      <c r="L7" s="538"/>
      <c r="M7" s="759"/>
      <c r="N7" s="757"/>
      <c r="O7" s="757"/>
      <c r="P7" s="757"/>
      <c r="Q7" s="759"/>
      <c r="R7" s="757"/>
      <c r="S7" s="538"/>
    </row>
    <row r="8" spans="1:19" s="7" customFormat="1" ht="62.25" customHeight="1" x14ac:dyDescent="0.25">
      <c r="A8" s="757"/>
      <c r="B8" s="757"/>
      <c r="C8" s="757"/>
      <c r="D8" s="757"/>
      <c r="E8" s="538"/>
      <c r="F8" s="538"/>
      <c r="G8" s="538"/>
      <c r="H8" s="539"/>
      <c r="I8" s="291" t="s">
        <v>1483</v>
      </c>
      <c r="J8" s="291">
        <v>60</v>
      </c>
      <c r="K8" s="297" t="s">
        <v>50</v>
      </c>
      <c r="L8" s="538"/>
      <c r="M8" s="759"/>
      <c r="N8" s="757"/>
      <c r="O8" s="757"/>
      <c r="P8" s="757"/>
      <c r="Q8" s="759"/>
      <c r="R8" s="757"/>
      <c r="S8" s="538"/>
    </row>
    <row r="9" spans="1:19" s="7" customFormat="1" ht="231.75" customHeight="1" x14ac:dyDescent="0.25">
      <c r="A9" s="580"/>
      <c r="B9" s="580"/>
      <c r="C9" s="580"/>
      <c r="D9" s="580"/>
      <c r="E9" s="539"/>
      <c r="F9" s="539"/>
      <c r="G9" s="539"/>
      <c r="H9" s="291" t="s">
        <v>1484</v>
      </c>
      <c r="I9" s="291" t="s">
        <v>1485</v>
      </c>
      <c r="J9" s="297">
        <v>2</v>
      </c>
      <c r="K9" s="297" t="s">
        <v>74</v>
      </c>
      <c r="L9" s="539"/>
      <c r="M9" s="760"/>
      <c r="N9" s="580"/>
      <c r="O9" s="580"/>
      <c r="P9" s="580"/>
      <c r="Q9" s="760"/>
      <c r="R9" s="580"/>
      <c r="S9" s="539"/>
    </row>
    <row r="10" spans="1:19" ht="76.5" customHeight="1" x14ac:dyDescent="0.25">
      <c r="A10" s="587">
        <v>2</v>
      </c>
      <c r="B10" s="587">
        <v>1</v>
      </c>
      <c r="C10" s="587">
        <v>4</v>
      </c>
      <c r="D10" s="587">
        <v>2</v>
      </c>
      <c r="E10" s="569" t="s">
        <v>1486</v>
      </c>
      <c r="F10" s="569" t="s">
        <v>1487</v>
      </c>
      <c r="G10" s="569" t="s">
        <v>1488</v>
      </c>
      <c r="H10" s="587" t="s">
        <v>1095</v>
      </c>
      <c r="I10" s="297" t="s">
        <v>53</v>
      </c>
      <c r="J10" s="297">
        <v>1</v>
      </c>
      <c r="K10" s="297" t="s">
        <v>74</v>
      </c>
      <c r="L10" s="569" t="s">
        <v>1489</v>
      </c>
      <c r="M10" s="587" t="s">
        <v>44</v>
      </c>
      <c r="N10" s="587"/>
      <c r="O10" s="792">
        <v>60000</v>
      </c>
      <c r="P10" s="587"/>
      <c r="Q10" s="792">
        <v>60000</v>
      </c>
      <c r="R10" s="587"/>
      <c r="S10" s="569" t="s">
        <v>1480</v>
      </c>
    </row>
    <row r="11" spans="1:19" ht="72.75" customHeight="1" x14ac:dyDescent="0.25">
      <c r="A11" s="587"/>
      <c r="B11" s="587"/>
      <c r="C11" s="587"/>
      <c r="D11" s="587"/>
      <c r="E11" s="569"/>
      <c r="F11" s="569"/>
      <c r="G11" s="569"/>
      <c r="H11" s="587"/>
      <c r="I11" s="291" t="s">
        <v>1483</v>
      </c>
      <c r="J11" s="297">
        <v>40</v>
      </c>
      <c r="K11" s="297" t="s">
        <v>50</v>
      </c>
      <c r="L11" s="569"/>
      <c r="M11" s="587"/>
      <c r="N11" s="587"/>
      <c r="O11" s="792"/>
      <c r="P11" s="587"/>
      <c r="Q11" s="792"/>
      <c r="R11" s="587"/>
      <c r="S11" s="569"/>
    </row>
    <row r="12" spans="1:19" ht="78.75" customHeight="1" x14ac:dyDescent="0.25">
      <c r="A12" s="587"/>
      <c r="B12" s="587"/>
      <c r="C12" s="587"/>
      <c r="D12" s="587"/>
      <c r="E12" s="569"/>
      <c r="F12" s="569"/>
      <c r="G12" s="569"/>
      <c r="H12" s="587" t="s">
        <v>46</v>
      </c>
      <c r="I12" s="297" t="s">
        <v>47</v>
      </c>
      <c r="J12" s="297">
        <v>2</v>
      </c>
      <c r="K12" s="297" t="s">
        <v>74</v>
      </c>
      <c r="L12" s="569"/>
      <c r="M12" s="587"/>
      <c r="N12" s="587"/>
      <c r="O12" s="792"/>
      <c r="P12" s="587"/>
      <c r="Q12" s="792"/>
      <c r="R12" s="587"/>
      <c r="S12" s="569"/>
    </row>
    <row r="13" spans="1:19" ht="78.75" customHeight="1" x14ac:dyDescent="0.25">
      <c r="A13" s="587"/>
      <c r="B13" s="587"/>
      <c r="C13" s="587"/>
      <c r="D13" s="587"/>
      <c r="E13" s="569"/>
      <c r="F13" s="569"/>
      <c r="G13" s="569"/>
      <c r="H13" s="587"/>
      <c r="I13" s="291" t="s">
        <v>1490</v>
      </c>
      <c r="J13" s="297">
        <v>8</v>
      </c>
      <c r="K13" s="297" t="s">
        <v>50</v>
      </c>
      <c r="L13" s="569"/>
      <c r="M13" s="587"/>
      <c r="N13" s="587"/>
      <c r="O13" s="792"/>
      <c r="P13" s="587"/>
      <c r="Q13" s="792"/>
      <c r="R13" s="587"/>
      <c r="S13" s="569"/>
    </row>
    <row r="14" spans="1:19" ht="76.5" customHeight="1" x14ac:dyDescent="0.25">
      <c r="A14" s="579">
        <v>3</v>
      </c>
      <c r="B14" s="579">
        <v>1</v>
      </c>
      <c r="C14" s="579">
        <v>4</v>
      </c>
      <c r="D14" s="579">
        <v>2</v>
      </c>
      <c r="E14" s="537" t="s">
        <v>1491</v>
      </c>
      <c r="F14" s="537" t="s">
        <v>1492</v>
      </c>
      <c r="G14" s="537" t="s">
        <v>1493</v>
      </c>
      <c r="H14" s="579" t="s">
        <v>159</v>
      </c>
      <c r="I14" s="297" t="s">
        <v>1031</v>
      </c>
      <c r="J14" s="297">
        <v>1</v>
      </c>
      <c r="K14" s="297" t="s">
        <v>74</v>
      </c>
      <c r="L14" s="537" t="s">
        <v>1494</v>
      </c>
      <c r="M14" s="579" t="s">
        <v>44</v>
      </c>
      <c r="N14" s="579"/>
      <c r="O14" s="758">
        <v>45000</v>
      </c>
      <c r="P14" s="579"/>
      <c r="Q14" s="758">
        <v>45000</v>
      </c>
      <c r="R14" s="579"/>
      <c r="S14" s="537" t="s">
        <v>1480</v>
      </c>
    </row>
    <row r="15" spans="1:19" ht="79.5" customHeight="1" x14ac:dyDescent="0.25">
      <c r="A15" s="757"/>
      <c r="B15" s="757"/>
      <c r="C15" s="757"/>
      <c r="D15" s="757"/>
      <c r="E15" s="538"/>
      <c r="F15" s="538"/>
      <c r="G15" s="539"/>
      <c r="H15" s="580"/>
      <c r="I15" s="291" t="s">
        <v>1483</v>
      </c>
      <c r="J15" s="297">
        <v>30</v>
      </c>
      <c r="K15" s="297" t="s">
        <v>50</v>
      </c>
      <c r="L15" s="538"/>
      <c r="M15" s="757"/>
      <c r="N15" s="757"/>
      <c r="O15" s="757"/>
      <c r="P15" s="757"/>
      <c r="Q15" s="757"/>
      <c r="R15" s="757"/>
      <c r="S15" s="538"/>
    </row>
    <row r="16" spans="1:19" ht="81" customHeight="1" x14ac:dyDescent="0.25">
      <c r="A16" s="579">
        <v>4</v>
      </c>
      <c r="B16" s="579">
        <v>1</v>
      </c>
      <c r="C16" s="579">
        <v>4</v>
      </c>
      <c r="D16" s="579">
        <v>2</v>
      </c>
      <c r="E16" s="537" t="s">
        <v>1495</v>
      </c>
      <c r="F16" s="537" t="s">
        <v>1496</v>
      </c>
      <c r="G16" s="537" t="s">
        <v>1497</v>
      </c>
      <c r="H16" s="579" t="s">
        <v>77</v>
      </c>
      <c r="I16" s="297" t="s">
        <v>78</v>
      </c>
      <c r="J16" s="297">
        <v>1</v>
      </c>
      <c r="K16" s="297" t="s">
        <v>74</v>
      </c>
      <c r="L16" s="537" t="s">
        <v>1498</v>
      </c>
      <c r="M16" s="579" t="s">
        <v>44</v>
      </c>
      <c r="N16" s="579"/>
      <c r="O16" s="758">
        <v>15000</v>
      </c>
      <c r="P16" s="579"/>
      <c r="Q16" s="758">
        <v>15000</v>
      </c>
      <c r="R16" s="579"/>
      <c r="S16" s="537" t="s">
        <v>1480</v>
      </c>
    </row>
    <row r="17" spans="1:19" ht="84" customHeight="1" x14ac:dyDescent="0.25">
      <c r="A17" s="757"/>
      <c r="B17" s="757"/>
      <c r="C17" s="757"/>
      <c r="D17" s="757"/>
      <c r="E17" s="538"/>
      <c r="F17" s="538"/>
      <c r="G17" s="539"/>
      <c r="H17" s="580"/>
      <c r="I17" s="291" t="s">
        <v>1483</v>
      </c>
      <c r="J17" s="297">
        <v>30</v>
      </c>
      <c r="K17" s="297" t="s">
        <v>50</v>
      </c>
      <c r="L17" s="538"/>
      <c r="M17" s="757"/>
      <c r="N17" s="757"/>
      <c r="O17" s="757"/>
      <c r="P17" s="757"/>
      <c r="Q17" s="757"/>
      <c r="R17" s="757"/>
      <c r="S17" s="538"/>
    </row>
    <row r="18" spans="1:19" ht="88.5" customHeight="1" x14ac:dyDescent="0.25">
      <c r="A18" s="579">
        <v>5</v>
      </c>
      <c r="B18" s="579">
        <v>1</v>
      </c>
      <c r="C18" s="579">
        <v>4</v>
      </c>
      <c r="D18" s="579">
        <v>5</v>
      </c>
      <c r="E18" s="537" t="s">
        <v>1499</v>
      </c>
      <c r="F18" s="537" t="s">
        <v>1500</v>
      </c>
      <c r="G18" s="537" t="s">
        <v>1501</v>
      </c>
      <c r="H18" s="579" t="s">
        <v>159</v>
      </c>
      <c r="I18" s="297" t="s">
        <v>1031</v>
      </c>
      <c r="J18" s="297">
        <v>1</v>
      </c>
      <c r="K18" s="297" t="s">
        <v>74</v>
      </c>
      <c r="L18" s="537" t="s">
        <v>1502</v>
      </c>
      <c r="M18" s="579" t="s">
        <v>44</v>
      </c>
      <c r="N18" s="579"/>
      <c r="O18" s="758">
        <v>40000</v>
      </c>
      <c r="P18" s="579"/>
      <c r="Q18" s="758">
        <v>40000</v>
      </c>
      <c r="R18" s="579"/>
      <c r="S18" s="537" t="s">
        <v>1480</v>
      </c>
    </row>
    <row r="19" spans="1:19" ht="106.5" customHeight="1" x14ac:dyDescent="0.25">
      <c r="A19" s="757"/>
      <c r="B19" s="757"/>
      <c r="C19" s="757"/>
      <c r="D19" s="757"/>
      <c r="E19" s="538"/>
      <c r="F19" s="538"/>
      <c r="G19" s="539"/>
      <c r="H19" s="580"/>
      <c r="I19" s="291" t="s">
        <v>1483</v>
      </c>
      <c r="J19" s="297">
        <v>30</v>
      </c>
      <c r="K19" s="297" t="s">
        <v>50</v>
      </c>
      <c r="L19" s="538"/>
      <c r="M19" s="757"/>
      <c r="N19" s="757"/>
      <c r="O19" s="757"/>
      <c r="P19" s="757"/>
      <c r="Q19" s="757"/>
      <c r="R19" s="757"/>
      <c r="S19" s="538"/>
    </row>
    <row r="20" spans="1:19" ht="69.75" customHeight="1" x14ac:dyDescent="0.25">
      <c r="A20" s="579">
        <v>6</v>
      </c>
      <c r="B20" s="579">
        <v>1</v>
      </c>
      <c r="C20" s="579">
        <v>4</v>
      </c>
      <c r="D20" s="579">
        <v>2</v>
      </c>
      <c r="E20" s="537" t="s">
        <v>1400</v>
      </c>
      <c r="F20" s="793" t="s">
        <v>1503</v>
      </c>
      <c r="G20" s="537" t="s">
        <v>1504</v>
      </c>
      <c r="H20" s="579" t="s">
        <v>159</v>
      </c>
      <c r="I20" s="297" t="s">
        <v>1031</v>
      </c>
      <c r="J20" s="297">
        <v>1</v>
      </c>
      <c r="K20" s="297" t="s">
        <v>74</v>
      </c>
      <c r="L20" s="537" t="s">
        <v>1505</v>
      </c>
      <c r="M20" s="579" t="s">
        <v>44</v>
      </c>
      <c r="N20" s="579"/>
      <c r="O20" s="758">
        <v>40000</v>
      </c>
      <c r="P20" s="579"/>
      <c r="Q20" s="758">
        <v>40000</v>
      </c>
      <c r="R20" s="579"/>
      <c r="S20" s="537" t="s">
        <v>1480</v>
      </c>
    </row>
    <row r="21" spans="1:19" ht="145.5" customHeight="1" x14ac:dyDescent="0.25">
      <c r="A21" s="757"/>
      <c r="B21" s="757"/>
      <c r="C21" s="757"/>
      <c r="D21" s="757"/>
      <c r="E21" s="538"/>
      <c r="F21" s="794"/>
      <c r="G21" s="539"/>
      <c r="H21" s="580"/>
      <c r="I21" s="291" t="s">
        <v>1483</v>
      </c>
      <c r="J21" s="297">
        <v>30</v>
      </c>
      <c r="K21" s="297" t="s">
        <v>50</v>
      </c>
      <c r="L21" s="538"/>
      <c r="M21" s="757"/>
      <c r="N21" s="757"/>
      <c r="O21" s="757"/>
      <c r="P21" s="757"/>
      <c r="Q21" s="757"/>
      <c r="R21" s="757"/>
      <c r="S21" s="538"/>
    </row>
    <row r="22" spans="1:19" ht="61.5" customHeight="1" x14ac:dyDescent="0.25">
      <c r="A22" s="579">
        <v>7</v>
      </c>
      <c r="B22" s="579">
        <v>1</v>
      </c>
      <c r="C22" s="579">
        <v>4</v>
      </c>
      <c r="D22" s="579">
        <v>2</v>
      </c>
      <c r="E22" s="537" t="s">
        <v>1506</v>
      </c>
      <c r="F22" s="537" t="s">
        <v>1507</v>
      </c>
      <c r="G22" s="537" t="s">
        <v>1508</v>
      </c>
      <c r="H22" s="579" t="s">
        <v>159</v>
      </c>
      <c r="I22" s="297" t="s">
        <v>1031</v>
      </c>
      <c r="J22" s="297">
        <v>1</v>
      </c>
      <c r="K22" s="297" t="s">
        <v>74</v>
      </c>
      <c r="L22" s="537" t="s">
        <v>1509</v>
      </c>
      <c r="M22" s="579" t="s">
        <v>44</v>
      </c>
      <c r="N22" s="579"/>
      <c r="O22" s="758">
        <v>40000</v>
      </c>
      <c r="P22" s="579"/>
      <c r="Q22" s="758">
        <v>40000</v>
      </c>
      <c r="R22" s="579"/>
      <c r="S22" s="537" t="s">
        <v>1480</v>
      </c>
    </row>
    <row r="23" spans="1:19" ht="175.5" customHeight="1" x14ac:dyDescent="0.25">
      <c r="A23" s="757"/>
      <c r="B23" s="757"/>
      <c r="C23" s="757"/>
      <c r="D23" s="757"/>
      <c r="E23" s="538"/>
      <c r="F23" s="538"/>
      <c r="G23" s="539"/>
      <c r="H23" s="580"/>
      <c r="I23" s="291" t="s">
        <v>1483</v>
      </c>
      <c r="J23" s="297">
        <v>30</v>
      </c>
      <c r="K23" s="297" t="s">
        <v>50</v>
      </c>
      <c r="L23" s="538"/>
      <c r="M23" s="757"/>
      <c r="N23" s="757"/>
      <c r="O23" s="757"/>
      <c r="P23" s="757"/>
      <c r="Q23" s="757"/>
      <c r="R23" s="757"/>
      <c r="S23" s="538"/>
    </row>
    <row r="24" spans="1:19" ht="109.5" customHeight="1" x14ac:dyDescent="0.25">
      <c r="A24" s="579">
        <v>8</v>
      </c>
      <c r="B24" s="579">
        <v>1</v>
      </c>
      <c r="C24" s="579">
        <v>4</v>
      </c>
      <c r="D24" s="579">
        <v>2</v>
      </c>
      <c r="E24" s="537" t="s">
        <v>1510</v>
      </c>
      <c r="F24" s="537" t="s">
        <v>1511</v>
      </c>
      <c r="G24" s="537" t="s">
        <v>1512</v>
      </c>
      <c r="H24" s="579" t="s">
        <v>159</v>
      </c>
      <c r="I24" s="297" t="s">
        <v>1031</v>
      </c>
      <c r="J24" s="297">
        <v>1</v>
      </c>
      <c r="K24" s="297" t="s">
        <v>74</v>
      </c>
      <c r="L24" s="537" t="s">
        <v>1513</v>
      </c>
      <c r="M24" s="579" t="s">
        <v>44</v>
      </c>
      <c r="N24" s="579"/>
      <c r="O24" s="758">
        <v>40000</v>
      </c>
      <c r="P24" s="579"/>
      <c r="Q24" s="758">
        <v>40000</v>
      </c>
      <c r="R24" s="579"/>
      <c r="S24" s="537" t="s">
        <v>1480</v>
      </c>
    </row>
    <row r="25" spans="1:19" ht="161.25" customHeight="1" x14ac:dyDescent="0.25">
      <c r="A25" s="757"/>
      <c r="B25" s="757"/>
      <c r="C25" s="757"/>
      <c r="D25" s="757"/>
      <c r="E25" s="538"/>
      <c r="F25" s="538"/>
      <c r="G25" s="539"/>
      <c r="H25" s="580"/>
      <c r="I25" s="291" t="s">
        <v>1483</v>
      </c>
      <c r="J25" s="297">
        <v>30</v>
      </c>
      <c r="K25" s="297" t="s">
        <v>50</v>
      </c>
      <c r="L25" s="538"/>
      <c r="M25" s="757"/>
      <c r="N25" s="757"/>
      <c r="O25" s="757"/>
      <c r="P25" s="757"/>
      <c r="Q25" s="757"/>
      <c r="R25" s="757"/>
      <c r="S25" s="538"/>
    </row>
    <row r="26" spans="1:19" ht="69.75" customHeight="1" x14ac:dyDescent="0.25">
      <c r="A26" s="579">
        <v>9</v>
      </c>
      <c r="B26" s="579">
        <v>1</v>
      </c>
      <c r="C26" s="579">
        <v>4</v>
      </c>
      <c r="D26" s="579">
        <v>2</v>
      </c>
      <c r="E26" s="537" t="s">
        <v>1514</v>
      </c>
      <c r="F26" s="537" t="s">
        <v>1515</v>
      </c>
      <c r="G26" s="537" t="s">
        <v>1516</v>
      </c>
      <c r="H26" s="579" t="s">
        <v>159</v>
      </c>
      <c r="I26" s="297" t="s">
        <v>1031</v>
      </c>
      <c r="J26" s="297">
        <v>1</v>
      </c>
      <c r="K26" s="297" t="s">
        <v>74</v>
      </c>
      <c r="L26" s="537" t="s">
        <v>1517</v>
      </c>
      <c r="M26" s="579" t="s">
        <v>44</v>
      </c>
      <c r="N26" s="579"/>
      <c r="O26" s="758">
        <v>40000</v>
      </c>
      <c r="P26" s="579"/>
      <c r="Q26" s="758">
        <v>40000</v>
      </c>
      <c r="R26" s="579"/>
      <c r="S26" s="537" t="s">
        <v>1480</v>
      </c>
    </row>
    <row r="27" spans="1:19" ht="87" customHeight="1" x14ac:dyDescent="0.25">
      <c r="A27" s="757"/>
      <c r="B27" s="757"/>
      <c r="C27" s="757"/>
      <c r="D27" s="757"/>
      <c r="E27" s="538"/>
      <c r="F27" s="538"/>
      <c r="G27" s="539"/>
      <c r="H27" s="580"/>
      <c r="I27" s="291" t="s">
        <v>1483</v>
      </c>
      <c r="J27" s="297">
        <v>30</v>
      </c>
      <c r="K27" s="297" t="s">
        <v>50</v>
      </c>
      <c r="L27" s="538"/>
      <c r="M27" s="757"/>
      <c r="N27" s="757"/>
      <c r="O27" s="757"/>
      <c r="P27" s="757"/>
      <c r="Q27" s="757"/>
      <c r="R27" s="757"/>
      <c r="S27" s="538"/>
    </row>
    <row r="28" spans="1:19" ht="72" customHeight="1" x14ac:dyDescent="0.25">
      <c r="A28" s="579">
        <v>10</v>
      </c>
      <c r="B28" s="579">
        <v>1</v>
      </c>
      <c r="C28" s="579">
        <v>4</v>
      </c>
      <c r="D28" s="579">
        <v>5</v>
      </c>
      <c r="E28" s="537" t="s">
        <v>1518</v>
      </c>
      <c r="F28" s="771" t="s">
        <v>1519</v>
      </c>
      <c r="G28" s="537" t="s">
        <v>1520</v>
      </c>
      <c r="H28" s="579" t="s">
        <v>1521</v>
      </c>
      <c r="I28" s="297" t="s">
        <v>1031</v>
      </c>
      <c r="J28" s="297">
        <v>1</v>
      </c>
      <c r="K28" s="297" t="s">
        <v>74</v>
      </c>
      <c r="L28" s="537" t="s">
        <v>1517</v>
      </c>
      <c r="M28" s="579" t="s">
        <v>44</v>
      </c>
      <c r="N28" s="579"/>
      <c r="O28" s="758">
        <v>40000</v>
      </c>
      <c r="P28" s="579"/>
      <c r="Q28" s="758">
        <v>40000</v>
      </c>
      <c r="R28" s="579"/>
      <c r="S28" s="537" t="s">
        <v>1480</v>
      </c>
    </row>
    <row r="29" spans="1:19" ht="94.5" customHeight="1" x14ac:dyDescent="0.25">
      <c r="A29" s="757"/>
      <c r="B29" s="757"/>
      <c r="C29" s="757"/>
      <c r="D29" s="757"/>
      <c r="E29" s="538"/>
      <c r="F29" s="772"/>
      <c r="G29" s="538"/>
      <c r="H29" s="580"/>
      <c r="I29" s="291" t="s">
        <v>1483</v>
      </c>
      <c r="J29" s="297">
        <v>30</v>
      </c>
      <c r="K29" s="297" t="s">
        <v>50</v>
      </c>
      <c r="L29" s="538"/>
      <c r="M29" s="757"/>
      <c r="N29" s="757"/>
      <c r="O29" s="759"/>
      <c r="P29" s="757"/>
      <c r="Q29" s="759"/>
      <c r="R29" s="757"/>
      <c r="S29" s="538"/>
    </row>
    <row r="30" spans="1:19" ht="108" customHeight="1" x14ac:dyDescent="0.25">
      <c r="A30" s="579">
        <v>11</v>
      </c>
      <c r="B30" s="579">
        <v>1</v>
      </c>
      <c r="C30" s="579">
        <v>4</v>
      </c>
      <c r="D30" s="579">
        <v>2</v>
      </c>
      <c r="E30" s="537" t="s">
        <v>1522</v>
      </c>
      <c r="F30" s="537" t="s">
        <v>1523</v>
      </c>
      <c r="G30" s="537" t="s">
        <v>1524</v>
      </c>
      <c r="H30" s="537" t="s">
        <v>1525</v>
      </c>
      <c r="I30" s="291" t="s">
        <v>1526</v>
      </c>
      <c r="J30" s="297">
        <v>18</v>
      </c>
      <c r="K30" s="297" t="s">
        <v>74</v>
      </c>
      <c r="L30" s="537" t="s">
        <v>1527</v>
      </c>
      <c r="M30" s="579" t="s">
        <v>44</v>
      </c>
      <c r="N30" s="579"/>
      <c r="O30" s="758">
        <v>95000</v>
      </c>
      <c r="P30" s="579"/>
      <c r="Q30" s="758">
        <v>95000</v>
      </c>
      <c r="R30" s="579"/>
      <c r="S30" s="537" t="s">
        <v>1480</v>
      </c>
    </row>
    <row r="31" spans="1:19" ht="123" customHeight="1" x14ac:dyDescent="0.25">
      <c r="A31" s="757"/>
      <c r="B31" s="757"/>
      <c r="C31" s="757"/>
      <c r="D31" s="757"/>
      <c r="E31" s="538"/>
      <c r="F31" s="538"/>
      <c r="G31" s="538"/>
      <c r="H31" s="539"/>
      <c r="I31" s="291" t="s">
        <v>1483</v>
      </c>
      <c r="J31" s="297">
        <v>360</v>
      </c>
      <c r="K31" s="297" t="s">
        <v>50</v>
      </c>
      <c r="L31" s="538"/>
      <c r="M31" s="757"/>
      <c r="N31" s="757"/>
      <c r="O31" s="759"/>
      <c r="P31" s="757"/>
      <c r="Q31" s="759"/>
      <c r="R31" s="757"/>
      <c r="S31" s="538"/>
    </row>
    <row r="32" spans="1:19" ht="19.5" customHeight="1" x14ac:dyDescent="0.25">
      <c r="A32" s="579">
        <v>12</v>
      </c>
      <c r="B32" s="579">
        <v>1</v>
      </c>
      <c r="C32" s="579">
        <v>4</v>
      </c>
      <c r="D32" s="579">
        <v>2</v>
      </c>
      <c r="E32" s="537" t="s">
        <v>1528</v>
      </c>
      <c r="F32" s="537" t="s">
        <v>1529</v>
      </c>
      <c r="G32" s="771" t="s">
        <v>1530</v>
      </c>
      <c r="H32" s="579" t="s">
        <v>730</v>
      </c>
      <c r="I32" s="297" t="s">
        <v>206</v>
      </c>
      <c r="J32" s="297">
        <v>21</v>
      </c>
      <c r="K32" s="297" t="s">
        <v>74</v>
      </c>
      <c r="L32" s="537" t="s">
        <v>1531</v>
      </c>
      <c r="M32" s="579" t="s">
        <v>44</v>
      </c>
      <c r="N32" s="579"/>
      <c r="O32" s="758">
        <v>200000</v>
      </c>
      <c r="P32" s="579"/>
      <c r="Q32" s="758">
        <v>200000</v>
      </c>
      <c r="R32" s="579"/>
      <c r="S32" s="537" t="s">
        <v>1480</v>
      </c>
    </row>
    <row r="33" spans="1:19" ht="30" x14ac:dyDescent="0.25">
      <c r="A33" s="757"/>
      <c r="B33" s="757"/>
      <c r="C33" s="757"/>
      <c r="D33" s="757"/>
      <c r="E33" s="538"/>
      <c r="F33" s="538"/>
      <c r="G33" s="788"/>
      <c r="H33" s="580"/>
      <c r="I33" s="291" t="s">
        <v>1483</v>
      </c>
      <c r="J33" s="297">
        <v>359</v>
      </c>
      <c r="K33" s="297" t="s">
        <v>50</v>
      </c>
      <c r="L33" s="538"/>
      <c r="M33" s="757"/>
      <c r="N33" s="757"/>
      <c r="O33" s="757"/>
      <c r="P33" s="757"/>
      <c r="Q33" s="757"/>
      <c r="R33" s="757"/>
      <c r="S33" s="538"/>
    </row>
    <row r="34" spans="1:19" x14ac:dyDescent="0.25">
      <c r="A34" s="757"/>
      <c r="B34" s="757"/>
      <c r="C34" s="757"/>
      <c r="D34" s="757"/>
      <c r="E34" s="538"/>
      <c r="F34" s="538"/>
      <c r="G34" s="788"/>
      <c r="H34" s="579" t="s">
        <v>156</v>
      </c>
      <c r="I34" s="297" t="s">
        <v>211</v>
      </c>
      <c r="J34" s="297">
        <v>12</v>
      </c>
      <c r="K34" s="297" t="s">
        <v>74</v>
      </c>
      <c r="L34" s="538"/>
      <c r="M34" s="757"/>
      <c r="N34" s="757"/>
      <c r="O34" s="757"/>
      <c r="P34" s="757"/>
      <c r="Q34" s="757"/>
      <c r="R34" s="757"/>
      <c r="S34" s="538"/>
    </row>
    <row r="35" spans="1:19" ht="30" x14ac:dyDescent="0.25">
      <c r="A35" s="757"/>
      <c r="B35" s="757"/>
      <c r="C35" s="757"/>
      <c r="D35" s="757"/>
      <c r="E35" s="538"/>
      <c r="F35" s="538"/>
      <c r="G35" s="788"/>
      <c r="H35" s="580"/>
      <c r="I35" s="291" t="s">
        <v>1483</v>
      </c>
      <c r="J35" s="297">
        <v>360</v>
      </c>
      <c r="K35" s="297" t="s">
        <v>50</v>
      </c>
      <c r="L35" s="538"/>
      <c r="M35" s="757"/>
      <c r="N35" s="757"/>
      <c r="O35" s="757"/>
      <c r="P35" s="757"/>
      <c r="Q35" s="757"/>
      <c r="R35" s="757"/>
      <c r="S35" s="538"/>
    </row>
    <row r="36" spans="1:19" x14ac:dyDescent="0.25">
      <c r="A36" s="757"/>
      <c r="B36" s="757"/>
      <c r="C36" s="757"/>
      <c r="D36" s="757"/>
      <c r="E36" s="538"/>
      <c r="F36" s="538"/>
      <c r="G36" s="788"/>
      <c r="H36" s="579" t="s">
        <v>1532</v>
      </c>
      <c r="I36" s="297" t="s">
        <v>53</v>
      </c>
      <c r="J36" s="297">
        <v>1</v>
      </c>
      <c r="K36" s="297" t="s">
        <v>74</v>
      </c>
      <c r="L36" s="538"/>
      <c r="M36" s="757"/>
      <c r="N36" s="757"/>
      <c r="O36" s="757"/>
      <c r="P36" s="757"/>
      <c r="Q36" s="757"/>
      <c r="R36" s="757"/>
      <c r="S36" s="538"/>
    </row>
    <row r="37" spans="1:19" ht="30" x14ac:dyDescent="0.25">
      <c r="A37" s="757"/>
      <c r="B37" s="757"/>
      <c r="C37" s="757"/>
      <c r="D37" s="757"/>
      <c r="E37" s="538"/>
      <c r="F37" s="538"/>
      <c r="G37" s="788"/>
      <c r="H37" s="580"/>
      <c r="I37" s="291" t="s">
        <v>1483</v>
      </c>
      <c r="J37" s="297">
        <v>50</v>
      </c>
      <c r="K37" s="297" t="s">
        <v>50</v>
      </c>
      <c r="L37" s="538"/>
      <c r="M37" s="757"/>
      <c r="N37" s="757"/>
      <c r="O37" s="757"/>
      <c r="P37" s="757"/>
      <c r="Q37" s="757"/>
      <c r="R37" s="757"/>
      <c r="S37" s="538"/>
    </row>
    <row r="38" spans="1:19" ht="124.5" customHeight="1" x14ac:dyDescent="0.25">
      <c r="A38" s="580"/>
      <c r="B38" s="580"/>
      <c r="C38" s="580"/>
      <c r="D38" s="580"/>
      <c r="E38" s="539"/>
      <c r="F38" s="539"/>
      <c r="G38" s="789"/>
      <c r="H38" s="291" t="s">
        <v>1533</v>
      </c>
      <c r="I38" s="291" t="s">
        <v>1534</v>
      </c>
      <c r="J38" s="297">
        <v>12</v>
      </c>
      <c r="K38" s="297" t="s">
        <v>74</v>
      </c>
      <c r="L38" s="539"/>
      <c r="M38" s="580"/>
      <c r="N38" s="580"/>
      <c r="O38" s="580"/>
      <c r="P38" s="580"/>
      <c r="Q38" s="580"/>
      <c r="R38" s="580"/>
      <c r="S38" s="539"/>
    </row>
    <row r="40" spans="1:19" x14ac:dyDescent="0.25">
      <c r="O40" s="572"/>
      <c r="P40" s="545" t="s">
        <v>30</v>
      </c>
      <c r="Q40" s="545"/>
      <c r="R40" s="545"/>
    </row>
    <row r="41" spans="1:19" x14ac:dyDescent="0.25">
      <c r="E41" s="356"/>
      <c r="F41" s="357"/>
      <c r="O41" s="570"/>
      <c r="P41" s="545" t="s">
        <v>31</v>
      </c>
      <c r="Q41" s="545" t="s">
        <v>32</v>
      </c>
      <c r="R41" s="545"/>
    </row>
    <row r="42" spans="1:19" x14ac:dyDescent="0.25">
      <c r="O42" s="571"/>
      <c r="P42" s="545"/>
      <c r="Q42" s="276">
        <v>2022</v>
      </c>
      <c r="R42" s="276">
        <v>2023</v>
      </c>
    </row>
    <row r="43" spans="1:19" x14ac:dyDescent="0.25">
      <c r="O43" s="276" t="s">
        <v>33</v>
      </c>
      <c r="P43" s="5">
        <v>12</v>
      </c>
      <c r="Q43" s="41">
        <v>735000</v>
      </c>
      <c r="R43" s="6">
        <v>0</v>
      </c>
    </row>
  </sheetData>
  <mergeCells count="214">
    <mergeCell ref="G32:G38"/>
    <mergeCell ref="H32:H33"/>
    <mergeCell ref="L32:L38"/>
    <mergeCell ref="M32:M38"/>
    <mergeCell ref="N32:N38"/>
    <mergeCell ref="O40:O42"/>
    <mergeCell ref="P40:R40"/>
    <mergeCell ref="P41:P42"/>
    <mergeCell ref="Q41:R41"/>
    <mergeCell ref="O32:O38"/>
    <mergeCell ref="P32:P38"/>
    <mergeCell ref="Q32:Q38"/>
    <mergeCell ref="R32:R38"/>
    <mergeCell ref="S32:S38"/>
    <mergeCell ref="P30:P31"/>
    <mergeCell ref="Q30:Q31"/>
    <mergeCell ref="R30:R31"/>
    <mergeCell ref="S30:S31"/>
    <mergeCell ref="A32:A38"/>
    <mergeCell ref="B32:B38"/>
    <mergeCell ref="C32:C38"/>
    <mergeCell ref="D32:D38"/>
    <mergeCell ref="E32:E38"/>
    <mergeCell ref="G30:G31"/>
    <mergeCell ref="H30:H31"/>
    <mergeCell ref="L30:L31"/>
    <mergeCell ref="M30:M31"/>
    <mergeCell ref="N30:N31"/>
    <mergeCell ref="O30:O31"/>
    <mergeCell ref="A30:A31"/>
    <mergeCell ref="B30:B31"/>
    <mergeCell ref="C30:C31"/>
    <mergeCell ref="D30:D31"/>
    <mergeCell ref="E30:E31"/>
    <mergeCell ref="F30:F31"/>
    <mergeCell ref="H34:H35"/>
    <mergeCell ref="H36:H37"/>
    <mergeCell ref="F32:F38"/>
    <mergeCell ref="O28:O29"/>
    <mergeCell ref="P28:P29"/>
    <mergeCell ref="Q28:Q29"/>
    <mergeCell ref="R28:R29"/>
    <mergeCell ref="S28:S29"/>
    <mergeCell ref="F28:F29"/>
    <mergeCell ref="G28:G29"/>
    <mergeCell ref="H28:H29"/>
    <mergeCell ref="L28:L29"/>
    <mergeCell ref="M28:M29"/>
    <mergeCell ref="N28:N29"/>
    <mergeCell ref="A28:A29"/>
    <mergeCell ref="B28:B29"/>
    <mergeCell ref="C28:C29"/>
    <mergeCell ref="D28:D29"/>
    <mergeCell ref="E28:E29"/>
    <mergeCell ref="G26:G27"/>
    <mergeCell ref="H26:H27"/>
    <mergeCell ref="L26:L27"/>
    <mergeCell ref="M26:M27"/>
    <mergeCell ref="A26:A27"/>
    <mergeCell ref="B26:B27"/>
    <mergeCell ref="C26:C27"/>
    <mergeCell ref="D26:D27"/>
    <mergeCell ref="E26:E27"/>
    <mergeCell ref="F26:F27"/>
    <mergeCell ref="R24:R25"/>
    <mergeCell ref="S24:S25"/>
    <mergeCell ref="F24:F25"/>
    <mergeCell ref="G24:G25"/>
    <mergeCell ref="H24:H25"/>
    <mergeCell ref="L24:L25"/>
    <mergeCell ref="M24:M25"/>
    <mergeCell ref="N24:N25"/>
    <mergeCell ref="P26:P27"/>
    <mergeCell ref="Q26:Q27"/>
    <mergeCell ref="R26:R27"/>
    <mergeCell ref="S26:S27"/>
    <mergeCell ref="N26:N27"/>
    <mergeCell ref="O26:O27"/>
    <mergeCell ref="P22:P23"/>
    <mergeCell ref="Q22:Q23"/>
    <mergeCell ref="R22:R23"/>
    <mergeCell ref="S22:S23"/>
    <mergeCell ref="A24:A25"/>
    <mergeCell ref="B24:B25"/>
    <mergeCell ref="C24:C25"/>
    <mergeCell ref="D24:D25"/>
    <mergeCell ref="E24:E25"/>
    <mergeCell ref="G22:G23"/>
    <mergeCell ref="H22:H23"/>
    <mergeCell ref="L22:L23"/>
    <mergeCell ref="M22:M23"/>
    <mergeCell ref="N22:N23"/>
    <mergeCell ref="O22:O23"/>
    <mergeCell ref="A22:A23"/>
    <mergeCell ref="B22:B23"/>
    <mergeCell ref="C22:C23"/>
    <mergeCell ref="D22:D23"/>
    <mergeCell ref="E22:E23"/>
    <mergeCell ref="F22:F23"/>
    <mergeCell ref="O24:O25"/>
    <mergeCell ref="P24:P25"/>
    <mergeCell ref="Q24:Q25"/>
    <mergeCell ref="O20:O21"/>
    <mergeCell ref="P20:P21"/>
    <mergeCell ref="Q20:Q21"/>
    <mergeCell ref="R20:R21"/>
    <mergeCell ref="S20:S21"/>
    <mergeCell ref="F20:F21"/>
    <mergeCell ref="G20:G21"/>
    <mergeCell ref="H20:H21"/>
    <mergeCell ref="L20:L21"/>
    <mergeCell ref="M20:M21"/>
    <mergeCell ref="N20:N21"/>
    <mergeCell ref="A20:A21"/>
    <mergeCell ref="B20:B21"/>
    <mergeCell ref="C20:C21"/>
    <mergeCell ref="D20:D21"/>
    <mergeCell ref="E20:E21"/>
    <mergeCell ref="G18:G19"/>
    <mergeCell ref="H18:H19"/>
    <mergeCell ref="L18:L19"/>
    <mergeCell ref="M18:M19"/>
    <mergeCell ref="A18:A19"/>
    <mergeCell ref="B18:B19"/>
    <mergeCell ref="C18:C19"/>
    <mergeCell ref="D18:D19"/>
    <mergeCell ref="E18:E19"/>
    <mergeCell ref="F18:F19"/>
    <mergeCell ref="R16:R17"/>
    <mergeCell ref="S16:S17"/>
    <mergeCell ref="F16:F17"/>
    <mergeCell ref="G16:G17"/>
    <mergeCell ref="H16:H17"/>
    <mergeCell ref="L16:L17"/>
    <mergeCell ref="M16:M17"/>
    <mergeCell ref="N16:N17"/>
    <mergeCell ref="P18:P19"/>
    <mergeCell ref="Q18:Q19"/>
    <mergeCell ref="R18:R19"/>
    <mergeCell ref="S18:S19"/>
    <mergeCell ref="N18:N19"/>
    <mergeCell ref="O18:O19"/>
    <mergeCell ref="P14:P15"/>
    <mergeCell ref="Q14:Q15"/>
    <mergeCell ref="R14:R15"/>
    <mergeCell ref="S14:S15"/>
    <mergeCell ref="A16:A17"/>
    <mergeCell ref="B16:B17"/>
    <mergeCell ref="C16:C17"/>
    <mergeCell ref="D16:D17"/>
    <mergeCell ref="E16:E17"/>
    <mergeCell ref="G14:G15"/>
    <mergeCell ref="H14:H15"/>
    <mergeCell ref="L14:L15"/>
    <mergeCell ref="M14:M15"/>
    <mergeCell ref="N14:N15"/>
    <mergeCell ref="O14:O15"/>
    <mergeCell ref="A14:A15"/>
    <mergeCell ref="B14:B15"/>
    <mergeCell ref="C14:C15"/>
    <mergeCell ref="D14:D15"/>
    <mergeCell ref="E14:E15"/>
    <mergeCell ref="F14:F15"/>
    <mergeCell ref="O16:O17"/>
    <mergeCell ref="P16:P17"/>
    <mergeCell ref="Q16:Q17"/>
    <mergeCell ref="S10:S13"/>
    <mergeCell ref="H12:H13"/>
    <mergeCell ref="A6:A9"/>
    <mergeCell ref="B6:B9"/>
    <mergeCell ref="C6:C9"/>
    <mergeCell ref="D6:D9"/>
    <mergeCell ref="E6:E9"/>
    <mergeCell ref="P6:P9"/>
    <mergeCell ref="Q6:Q9"/>
    <mergeCell ref="R6:R9"/>
    <mergeCell ref="S6:S9"/>
    <mergeCell ref="H7:H8"/>
    <mergeCell ref="G10:G13"/>
    <mergeCell ref="H10:H11"/>
    <mergeCell ref="L10:L13"/>
    <mergeCell ref="M10:M13"/>
    <mergeCell ref="N10:N13"/>
    <mergeCell ref="O10:O13"/>
    <mergeCell ref="A10:A13"/>
    <mergeCell ref="B10:B13"/>
    <mergeCell ref="C10:C13"/>
    <mergeCell ref="D10:D13"/>
    <mergeCell ref="E10:E13"/>
    <mergeCell ref="F10:F13"/>
    <mergeCell ref="F6:F9"/>
    <mergeCell ref="G6:G9"/>
    <mergeCell ref="L6:L9"/>
    <mergeCell ref="M6:M9"/>
    <mergeCell ref="N6:N9"/>
    <mergeCell ref="O6:O9"/>
    <mergeCell ref="P10:P13"/>
    <mergeCell ref="Q10:Q13"/>
    <mergeCell ref="R10:R1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70" zoomScaleNormal="70" workbookViewId="0">
      <selection activeCell="I61" sqref="I61"/>
    </sheetView>
  </sheetViews>
  <sheetFormatPr defaultColWidth="9.140625" defaultRowHeight="15" x14ac:dyDescent="0.25"/>
  <cols>
    <col min="1" max="1" width="5.28515625" style="1" customWidth="1"/>
    <col min="2" max="4" width="9.140625" style="296"/>
    <col min="5" max="5" width="18.28515625" style="1" customWidth="1"/>
    <col min="6" max="6" width="54.42578125" style="356" customWidth="1"/>
    <col min="7" max="7" width="63.7109375" style="357" customWidth="1"/>
    <col min="8" max="8" width="14.42578125" style="296" customWidth="1"/>
    <col min="9" max="10" width="19" style="296" customWidth="1"/>
    <col min="11" max="11" width="16.85546875" style="1" customWidth="1"/>
    <col min="12" max="12" width="25.140625" style="296" customWidth="1"/>
    <col min="13" max="14" width="9.140625" style="296"/>
    <col min="15" max="18" width="12.7109375" style="296" customWidth="1"/>
    <col min="19" max="19" width="18.28515625" style="1" customWidth="1"/>
    <col min="20" max="16384" width="9.140625" style="296"/>
  </cols>
  <sheetData>
    <row r="1" spans="1:19" ht="18.75" x14ac:dyDescent="0.3">
      <c r="A1" s="295" t="s">
        <v>2373</v>
      </c>
      <c r="E1" s="358"/>
      <c r="F1" s="359"/>
      <c r="L1" s="1"/>
      <c r="O1" s="2"/>
      <c r="P1" s="3"/>
      <c r="Q1" s="2"/>
      <c r="R1" s="2"/>
    </row>
    <row r="2" spans="1:19" x14ac:dyDescent="0.25">
      <c r="A2" s="37"/>
      <c r="E2" s="358"/>
      <c r="F2" s="359"/>
      <c r="L2" s="504"/>
      <c r="M2" s="504"/>
      <c r="N2" s="504"/>
      <c r="O2" s="504"/>
      <c r="P2" s="504"/>
      <c r="Q2" s="504"/>
      <c r="R2" s="504"/>
      <c r="S2" s="504"/>
    </row>
    <row r="3" spans="1:19" ht="45.75" customHeight="1" x14ac:dyDescent="0.25">
      <c r="A3" s="505" t="s">
        <v>0</v>
      </c>
      <c r="B3" s="507" t="s">
        <v>1</v>
      </c>
      <c r="C3" s="507" t="s">
        <v>2</v>
      </c>
      <c r="D3" s="507" t="s">
        <v>3</v>
      </c>
      <c r="E3" s="509" t="s">
        <v>4</v>
      </c>
      <c r="F3" s="795" t="s">
        <v>34</v>
      </c>
      <c r="G3" s="507"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796"/>
      <c r="G4" s="508"/>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360" t="s">
        <v>17</v>
      </c>
      <c r="G5" s="285"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ht="78" customHeight="1" x14ac:dyDescent="0.25">
      <c r="A6" s="713">
        <v>1</v>
      </c>
      <c r="B6" s="713">
        <v>1</v>
      </c>
      <c r="C6" s="713">
        <v>4</v>
      </c>
      <c r="D6" s="713">
        <v>2</v>
      </c>
      <c r="E6" s="688" t="s">
        <v>1535</v>
      </c>
      <c r="F6" s="688" t="s">
        <v>1536</v>
      </c>
      <c r="G6" s="688" t="s">
        <v>1537</v>
      </c>
      <c r="H6" s="707" t="s">
        <v>46</v>
      </c>
      <c r="I6" s="306" t="s">
        <v>47</v>
      </c>
      <c r="J6" s="306">
        <v>1</v>
      </c>
      <c r="K6" s="103" t="s">
        <v>74</v>
      </c>
      <c r="L6" s="688" t="s">
        <v>1538</v>
      </c>
      <c r="M6" s="688" t="s">
        <v>72</v>
      </c>
      <c r="N6" s="713"/>
      <c r="O6" s="696">
        <v>40000</v>
      </c>
      <c r="P6" s="713"/>
      <c r="Q6" s="696">
        <v>40000</v>
      </c>
      <c r="R6" s="713"/>
      <c r="S6" s="688" t="s">
        <v>1539</v>
      </c>
    </row>
    <row r="7" spans="1:19" ht="75.599999999999994" customHeight="1" x14ac:dyDescent="0.25">
      <c r="A7" s="713"/>
      <c r="B7" s="713"/>
      <c r="C7" s="713"/>
      <c r="D7" s="713"/>
      <c r="E7" s="688"/>
      <c r="F7" s="688"/>
      <c r="G7" s="688"/>
      <c r="H7" s="708"/>
      <c r="I7" s="306" t="s">
        <v>1540</v>
      </c>
      <c r="J7" s="306">
        <v>8</v>
      </c>
      <c r="K7" s="103" t="s">
        <v>1541</v>
      </c>
      <c r="L7" s="688"/>
      <c r="M7" s="688"/>
      <c r="N7" s="713"/>
      <c r="O7" s="696"/>
      <c r="P7" s="713"/>
      <c r="Q7" s="696"/>
      <c r="R7" s="713"/>
      <c r="S7" s="688"/>
    </row>
    <row r="8" spans="1:19" ht="74.25" customHeight="1" x14ac:dyDescent="0.25">
      <c r="A8" s="707">
        <v>2</v>
      </c>
      <c r="B8" s="665">
        <v>1</v>
      </c>
      <c r="C8" s="665">
        <v>4</v>
      </c>
      <c r="D8" s="665">
        <v>2</v>
      </c>
      <c r="E8" s="665" t="s">
        <v>1542</v>
      </c>
      <c r="F8" s="665" t="s">
        <v>1543</v>
      </c>
      <c r="G8" s="665" t="s">
        <v>1544</v>
      </c>
      <c r="H8" s="707" t="s">
        <v>77</v>
      </c>
      <c r="I8" s="306" t="s">
        <v>78</v>
      </c>
      <c r="J8" s="306">
        <v>3</v>
      </c>
      <c r="K8" s="308" t="s">
        <v>74</v>
      </c>
      <c r="L8" s="688" t="s">
        <v>1545</v>
      </c>
      <c r="M8" s="688" t="s">
        <v>72</v>
      </c>
      <c r="N8" s="665"/>
      <c r="O8" s="696">
        <v>40000</v>
      </c>
      <c r="P8" s="701"/>
      <c r="Q8" s="696">
        <v>40000</v>
      </c>
      <c r="R8" s="701"/>
      <c r="S8" s="665" t="s">
        <v>1539</v>
      </c>
    </row>
    <row r="9" spans="1:19" ht="78.75" customHeight="1" x14ac:dyDescent="0.25">
      <c r="A9" s="708"/>
      <c r="B9" s="680"/>
      <c r="C9" s="680"/>
      <c r="D9" s="680"/>
      <c r="E9" s="680"/>
      <c r="F9" s="680"/>
      <c r="G9" s="680"/>
      <c r="H9" s="708"/>
      <c r="I9" s="306" t="s">
        <v>79</v>
      </c>
      <c r="J9" s="306">
        <v>60</v>
      </c>
      <c r="K9" s="308" t="s">
        <v>50</v>
      </c>
      <c r="L9" s="688"/>
      <c r="M9" s="688"/>
      <c r="N9" s="680"/>
      <c r="O9" s="696"/>
      <c r="P9" s="702"/>
      <c r="Q9" s="696"/>
      <c r="R9" s="702"/>
      <c r="S9" s="680"/>
    </row>
    <row r="10" spans="1:19" ht="71.45" customHeight="1" x14ac:dyDescent="0.25">
      <c r="A10" s="707">
        <v>3</v>
      </c>
      <c r="B10" s="665">
        <v>1</v>
      </c>
      <c r="C10" s="665">
        <v>4</v>
      </c>
      <c r="D10" s="665">
        <v>2</v>
      </c>
      <c r="E10" s="665" t="s">
        <v>1546</v>
      </c>
      <c r="F10" s="665" t="s">
        <v>1547</v>
      </c>
      <c r="G10" s="665" t="s">
        <v>1548</v>
      </c>
      <c r="H10" s="707" t="s">
        <v>77</v>
      </c>
      <c r="I10" s="306" t="s">
        <v>78</v>
      </c>
      <c r="J10" s="306">
        <v>4</v>
      </c>
      <c r="K10" s="308" t="s">
        <v>74</v>
      </c>
      <c r="L10" s="688" t="s">
        <v>1545</v>
      </c>
      <c r="M10" s="688" t="s">
        <v>72</v>
      </c>
      <c r="N10" s="665"/>
      <c r="O10" s="696">
        <v>40000</v>
      </c>
      <c r="P10" s="701"/>
      <c r="Q10" s="696">
        <v>40000</v>
      </c>
      <c r="R10" s="701"/>
      <c r="S10" s="665" t="s">
        <v>1539</v>
      </c>
    </row>
    <row r="11" spans="1:19" ht="81" customHeight="1" x14ac:dyDescent="0.25">
      <c r="A11" s="708"/>
      <c r="B11" s="680"/>
      <c r="C11" s="680"/>
      <c r="D11" s="680"/>
      <c r="E11" s="680"/>
      <c r="F11" s="680"/>
      <c r="G11" s="680"/>
      <c r="H11" s="708"/>
      <c r="I11" s="306" t="s">
        <v>79</v>
      </c>
      <c r="J11" s="306">
        <v>100</v>
      </c>
      <c r="K11" s="308" t="s">
        <v>50</v>
      </c>
      <c r="L11" s="688"/>
      <c r="M11" s="688"/>
      <c r="N11" s="680"/>
      <c r="O11" s="696"/>
      <c r="P11" s="702"/>
      <c r="Q11" s="696"/>
      <c r="R11" s="702"/>
      <c r="S11" s="680"/>
    </row>
    <row r="12" spans="1:19" s="7" customFormat="1" ht="99.75" customHeight="1" x14ac:dyDescent="0.25">
      <c r="A12" s="713">
        <v>4</v>
      </c>
      <c r="B12" s="713">
        <v>1</v>
      </c>
      <c r="C12" s="713">
        <v>4</v>
      </c>
      <c r="D12" s="713">
        <v>2</v>
      </c>
      <c r="E12" s="688" t="s">
        <v>1549</v>
      </c>
      <c r="F12" s="688" t="s">
        <v>1550</v>
      </c>
      <c r="G12" s="688" t="s">
        <v>1551</v>
      </c>
      <c r="H12" s="306" t="s">
        <v>1118</v>
      </c>
      <c r="I12" s="306" t="s">
        <v>1552</v>
      </c>
      <c r="J12" s="306">
        <v>1</v>
      </c>
      <c r="K12" s="103" t="s">
        <v>74</v>
      </c>
      <c r="L12" s="665" t="s">
        <v>1545</v>
      </c>
      <c r="M12" s="665" t="s">
        <v>95</v>
      </c>
      <c r="N12" s="707"/>
      <c r="O12" s="701">
        <v>140000</v>
      </c>
      <c r="P12" s="707"/>
      <c r="Q12" s="701">
        <v>140000</v>
      </c>
      <c r="R12" s="707"/>
      <c r="S12" s="665" t="s">
        <v>1539</v>
      </c>
    </row>
    <row r="13" spans="1:19" ht="79.5" customHeight="1" x14ac:dyDescent="0.25">
      <c r="A13" s="713"/>
      <c r="B13" s="713"/>
      <c r="C13" s="713"/>
      <c r="D13" s="713"/>
      <c r="E13" s="688"/>
      <c r="F13" s="688"/>
      <c r="G13" s="688"/>
      <c r="H13" s="688" t="s">
        <v>1553</v>
      </c>
      <c r="I13" s="306" t="s">
        <v>1554</v>
      </c>
      <c r="J13" s="306">
        <v>3</v>
      </c>
      <c r="K13" s="306" t="s">
        <v>74</v>
      </c>
      <c r="L13" s="676"/>
      <c r="M13" s="676"/>
      <c r="N13" s="711"/>
      <c r="O13" s="710"/>
      <c r="P13" s="711"/>
      <c r="Q13" s="710"/>
      <c r="R13" s="711"/>
      <c r="S13" s="676"/>
    </row>
    <row r="14" spans="1:19" ht="75.75" customHeight="1" x14ac:dyDescent="0.25">
      <c r="A14" s="713"/>
      <c r="B14" s="713"/>
      <c r="C14" s="713"/>
      <c r="D14" s="713"/>
      <c r="E14" s="688"/>
      <c r="F14" s="688"/>
      <c r="G14" s="688"/>
      <c r="H14" s="688"/>
      <c r="I14" s="306" t="s">
        <v>1555</v>
      </c>
      <c r="J14" s="306" t="s">
        <v>1556</v>
      </c>
      <c r="K14" s="306" t="s">
        <v>845</v>
      </c>
      <c r="L14" s="680"/>
      <c r="M14" s="680"/>
      <c r="N14" s="708"/>
      <c r="O14" s="702"/>
      <c r="P14" s="708"/>
      <c r="Q14" s="702"/>
      <c r="R14" s="708"/>
      <c r="S14" s="680"/>
    </row>
    <row r="15" spans="1:19" ht="85.5" customHeight="1" x14ac:dyDescent="0.25">
      <c r="A15" s="707">
        <v>5</v>
      </c>
      <c r="B15" s="707">
        <v>1</v>
      </c>
      <c r="C15" s="707">
        <v>4</v>
      </c>
      <c r="D15" s="707">
        <v>5</v>
      </c>
      <c r="E15" s="665" t="s">
        <v>1557</v>
      </c>
      <c r="F15" s="665" t="s">
        <v>1558</v>
      </c>
      <c r="G15" s="665" t="s">
        <v>1559</v>
      </c>
      <c r="H15" s="665" t="s">
        <v>1553</v>
      </c>
      <c r="I15" s="306" t="s">
        <v>1560</v>
      </c>
      <c r="J15" s="306">
        <v>2</v>
      </c>
      <c r="K15" s="306" t="s">
        <v>74</v>
      </c>
      <c r="L15" s="665" t="s">
        <v>1561</v>
      </c>
      <c r="M15" s="665" t="s">
        <v>44</v>
      </c>
      <c r="N15" s="707"/>
      <c r="O15" s="705">
        <v>50000</v>
      </c>
      <c r="P15" s="705"/>
      <c r="Q15" s="705">
        <v>50000</v>
      </c>
      <c r="R15" s="707"/>
      <c r="S15" s="665" t="s">
        <v>1539</v>
      </c>
    </row>
    <row r="16" spans="1:19" ht="71.25" customHeight="1" x14ac:dyDescent="0.25">
      <c r="A16" s="708"/>
      <c r="B16" s="708"/>
      <c r="C16" s="708"/>
      <c r="D16" s="708"/>
      <c r="E16" s="680"/>
      <c r="F16" s="680"/>
      <c r="G16" s="680"/>
      <c r="H16" s="680"/>
      <c r="I16" s="306" t="s">
        <v>1555</v>
      </c>
      <c r="J16" s="306" t="s">
        <v>1562</v>
      </c>
      <c r="K16" s="306" t="s">
        <v>845</v>
      </c>
      <c r="L16" s="680"/>
      <c r="M16" s="680"/>
      <c r="N16" s="708"/>
      <c r="O16" s="706"/>
      <c r="P16" s="706"/>
      <c r="Q16" s="706"/>
      <c r="R16" s="708"/>
      <c r="S16" s="680"/>
    </row>
    <row r="17" spans="1:19" ht="43.9" customHeight="1" x14ac:dyDescent="0.25">
      <c r="A17" s="707">
        <v>6</v>
      </c>
      <c r="B17" s="707">
        <v>1</v>
      </c>
      <c r="C17" s="707">
        <v>4</v>
      </c>
      <c r="D17" s="707">
        <v>2</v>
      </c>
      <c r="E17" s="665" t="s">
        <v>1563</v>
      </c>
      <c r="F17" s="665" t="s">
        <v>1564</v>
      </c>
      <c r="G17" s="665" t="s">
        <v>1565</v>
      </c>
      <c r="H17" s="665" t="s">
        <v>1566</v>
      </c>
      <c r="I17" s="306" t="s">
        <v>1567</v>
      </c>
      <c r="J17" s="306">
        <v>5</v>
      </c>
      <c r="K17" s="306" t="s">
        <v>74</v>
      </c>
      <c r="L17" s="688" t="s">
        <v>1568</v>
      </c>
      <c r="M17" s="688" t="s">
        <v>44</v>
      </c>
      <c r="N17" s="707"/>
      <c r="O17" s="696">
        <v>272000</v>
      </c>
      <c r="P17" s="707"/>
      <c r="Q17" s="696">
        <v>272000</v>
      </c>
      <c r="R17" s="707"/>
      <c r="S17" s="665" t="s">
        <v>1539</v>
      </c>
    </row>
    <row r="18" spans="1:19" ht="43.9" customHeight="1" x14ac:dyDescent="0.25">
      <c r="A18" s="711"/>
      <c r="B18" s="711"/>
      <c r="C18" s="711"/>
      <c r="D18" s="711"/>
      <c r="E18" s="676"/>
      <c r="F18" s="676"/>
      <c r="G18" s="676"/>
      <c r="H18" s="680"/>
      <c r="I18" s="306" t="s">
        <v>1555</v>
      </c>
      <c r="J18" s="306" t="s">
        <v>1569</v>
      </c>
      <c r="K18" s="306" t="s">
        <v>845</v>
      </c>
      <c r="L18" s="688"/>
      <c r="M18" s="688"/>
      <c r="N18" s="711"/>
      <c r="O18" s="696"/>
      <c r="P18" s="711"/>
      <c r="Q18" s="696"/>
      <c r="R18" s="711"/>
      <c r="S18" s="676"/>
    </row>
    <row r="19" spans="1:19" ht="49.15" customHeight="1" x14ac:dyDescent="0.25">
      <c r="A19" s="711"/>
      <c r="B19" s="711"/>
      <c r="C19" s="711"/>
      <c r="D19" s="711"/>
      <c r="E19" s="676"/>
      <c r="F19" s="676"/>
      <c r="G19" s="676"/>
      <c r="H19" s="688" t="s">
        <v>1570</v>
      </c>
      <c r="I19" s="306" t="s">
        <v>1571</v>
      </c>
      <c r="J19" s="306">
        <v>2</v>
      </c>
      <c r="K19" s="103" t="s">
        <v>74</v>
      </c>
      <c r="L19" s="688"/>
      <c r="M19" s="688"/>
      <c r="N19" s="711"/>
      <c r="O19" s="696"/>
      <c r="P19" s="711"/>
      <c r="Q19" s="696"/>
      <c r="R19" s="711"/>
      <c r="S19" s="676"/>
    </row>
    <row r="20" spans="1:19" ht="53.45" customHeight="1" x14ac:dyDescent="0.25">
      <c r="A20" s="711"/>
      <c r="B20" s="711"/>
      <c r="C20" s="711"/>
      <c r="D20" s="711"/>
      <c r="E20" s="676"/>
      <c r="F20" s="676"/>
      <c r="G20" s="676"/>
      <c r="H20" s="688"/>
      <c r="I20" s="306" t="s">
        <v>1572</v>
      </c>
      <c r="J20" s="306">
        <v>20</v>
      </c>
      <c r="K20" s="103" t="s">
        <v>50</v>
      </c>
      <c r="L20" s="688"/>
      <c r="M20" s="688"/>
      <c r="N20" s="711"/>
      <c r="O20" s="696"/>
      <c r="P20" s="711"/>
      <c r="Q20" s="696"/>
      <c r="R20" s="711"/>
      <c r="S20" s="676"/>
    </row>
    <row r="21" spans="1:19" ht="40.15" customHeight="1" x14ac:dyDescent="0.25">
      <c r="A21" s="711"/>
      <c r="B21" s="711"/>
      <c r="C21" s="711"/>
      <c r="D21" s="711"/>
      <c r="E21" s="676"/>
      <c r="F21" s="676"/>
      <c r="G21" s="676"/>
      <c r="H21" s="688" t="s">
        <v>52</v>
      </c>
      <c r="I21" s="306" t="s">
        <v>53</v>
      </c>
      <c r="J21" s="306">
        <v>1</v>
      </c>
      <c r="K21" s="103" t="s">
        <v>74</v>
      </c>
      <c r="L21" s="688"/>
      <c r="M21" s="688"/>
      <c r="N21" s="711"/>
      <c r="O21" s="696"/>
      <c r="P21" s="711"/>
      <c r="Q21" s="696"/>
      <c r="R21" s="711"/>
      <c r="S21" s="676"/>
    </row>
    <row r="22" spans="1:19" ht="49.9" customHeight="1" x14ac:dyDescent="0.25">
      <c r="A22" s="711"/>
      <c r="B22" s="711"/>
      <c r="C22" s="711"/>
      <c r="D22" s="711"/>
      <c r="E22" s="676"/>
      <c r="F22" s="676"/>
      <c r="G22" s="676"/>
      <c r="H22" s="688"/>
      <c r="I22" s="306" t="s">
        <v>54</v>
      </c>
      <c r="J22" s="306">
        <v>100</v>
      </c>
      <c r="K22" s="103" t="s">
        <v>50</v>
      </c>
      <c r="L22" s="688"/>
      <c r="M22" s="688"/>
      <c r="N22" s="711"/>
      <c r="O22" s="696"/>
      <c r="P22" s="711"/>
      <c r="Q22" s="696"/>
      <c r="R22" s="711"/>
      <c r="S22" s="676"/>
    </row>
    <row r="23" spans="1:19" ht="120.75" customHeight="1" x14ac:dyDescent="0.25">
      <c r="A23" s="711"/>
      <c r="B23" s="711"/>
      <c r="C23" s="711"/>
      <c r="D23" s="711"/>
      <c r="E23" s="676"/>
      <c r="F23" s="676"/>
      <c r="G23" s="676"/>
      <c r="H23" s="361" t="s">
        <v>1573</v>
      </c>
      <c r="I23" s="306" t="s">
        <v>1574</v>
      </c>
      <c r="J23" s="306">
        <v>8</v>
      </c>
      <c r="K23" s="103" t="s">
        <v>74</v>
      </c>
      <c r="L23" s="688"/>
      <c r="M23" s="688"/>
      <c r="N23" s="711"/>
      <c r="O23" s="696"/>
      <c r="P23" s="711"/>
      <c r="Q23" s="696"/>
      <c r="R23" s="711"/>
      <c r="S23" s="676"/>
    </row>
    <row r="24" spans="1:19" ht="87.6" customHeight="1" x14ac:dyDescent="0.25">
      <c r="A24" s="707">
        <v>7</v>
      </c>
      <c r="B24" s="707">
        <v>1</v>
      </c>
      <c r="C24" s="707">
        <v>4</v>
      </c>
      <c r="D24" s="707">
        <v>2</v>
      </c>
      <c r="E24" s="665" t="s">
        <v>1575</v>
      </c>
      <c r="F24" s="665" t="s">
        <v>1576</v>
      </c>
      <c r="G24" s="665" t="s">
        <v>1577</v>
      </c>
      <c r="H24" s="665" t="s">
        <v>1578</v>
      </c>
      <c r="I24" s="306" t="s">
        <v>47</v>
      </c>
      <c r="J24" s="306">
        <v>2</v>
      </c>
      <c r="K24" s="103" t="s">
        <v>74</v>
      </c>
      <c r="L24" s="665" t="s">
        <v>1545</v>
      </c>
      <c r="M24" s="707" t="s">
        <v>44</v>
      </c>
      <c r="N24" s="707"/>
      <c r="O24" s="705">
        <v>31000</v>
      </c>
      <c r="P24" s="705"/>
      <c r="Q24" s="701">
        <v>31000</v>
      </c>
      <c r="R24" s="707"/>
      <c r="S24" s="665" t="s">
        <v>1539</v>
      </c>
    </row>
    <row r="25" spans="1:19" ht="94.15" customHeight="1" x14ac:dyDescent="0.25">
      <c r="A25" s="711"/>
      <c r="B25" s="711"/>
      <c r="C25" s="711"/>
      <c r="D25" s="711"/>
      <c r="E25" s="676"/>
      <c r="F25" s="676"/>
      <c r="G25" s="676"/>
      <c r="H25" s="680"/>
      <c r="I25" s="306" t="s">
        <v>1579</v>
      </c>
      <c r="J25" s="306">
        <v>10</v>
      </c>
      <c r="K25" s="103" t="s">
        <v>50</v>
      </c>
      <c r="L25" s="676"/>
      <c r="M25" s="711"/>
      <c r="N25" s="711"/>
      <c r="O25" s="712"/>
      <c r="P25" s="712"/>
      <c r="Q25" s="710"/>
      <c r="R25" s="711"/>
      <c r="S25" s="676"/>
    </row>
    <row r="26" spans="1:19" ht="51.75" customHeight="1" x14ac:dyDescent="0.25">
      <c r="A26" s="711"/>
      <c r="B26" s="711"/>
      <c r="C26" s="711"/>
      <c r="D26" s="711"/>
      <c r="E26" s="676"/>
      <c r="F26" s="676"/>
      <c r="G26" s="676"/>
      <c r="H26" s="688" t="s">
        <v>1580</v>
      </c>
      <c r="I26" s="306" t="s">
        <v>1581</v>
      </c>
      <c r="J26" s="306">
        <v>1</v>
      </c>
      <c r="K26" s="103" t="s">
        <v>74</v>
      </c>
      <c r="L26" s="676"/>
      <c r="M26" s="711"/>
      <c r="N26" s="711"/>
      <c r="O26" s="712"/>
      <c r="P26" s="712"/>
      <c r="Q26" s="710"/>
      <c r="R26" s="711"/>
      <c r="S26" s="676"/>
    </row>
    <row r="27" spans="1:19" ht="51.75" customHeight="1" x14ac:dyDescent="0.25">
      <c r="A27" s="711"/>
      <c r="B27" s="711"/>
      <c r="C27" s="711"/>
      <c r="D27" s="711"/>
      <c r="E27" s="676"/>
      <c r="F27" s="676"/>
      <c r="G27" s="676"/>
      <c r="H27" s="688"/>
      <c r="I27" s="306" t="s">
        <v>1582</v>
      </c>
      <c r="J27" s="306">
        <v>1</v>
      </c>
      <c r="K27" s="103" t="s">
        <v>74</v>
      </c>
      <c r="L27" s="676"/>
      <c r="M27" s="711"/>
      <c r="N27" s="711"/>
      <c r="O27" s="712"/>
      <c r="P27" s="712"/>
      <c r="Q27" s="710"/>
      <c r="R27" s="711"/>
      <c r="S27" s="676"/>
    </row>
    <row r="28" spans="1:19" ht="51.75" customHeight="1" x14ac:dyDescent="0.25">
      <c r="A28" s="711"/>
      <c r="B28" s="711"/>
      <c r="C28" s="711"/>
      <c r="D28" s="711"/>
      <c r="E28" s="676"/>
      <c r="F28" s="676"/>
      <c r="G28" s="676"/>
      <c r="H28" s="688"/>
      <c r="I28" s="306" t="s">
        <v>1583</v>
      </c>
      <c r="J28" s="306">
        <v>2000</v>
      </c>
      <c r="K28" s="103" t="s">
        <v>599</v>
      </c>
      <c r="L28" s="676"/>
      <c r="M28" s="711"/>
      <c r="N28" s="711"/>
      <c r="O28" s="712"/>
      <c r="P28" s="712"/>
      <c r="Q28" s="710"/>
      <c r="R28" s="711"/>
      <c r="S28" s="676"/>
    </row>
    <row r="29" spans="1:19" ht="51.75" customHeight="1" x14ac:dyDescent="0.25">
      <c r="A29" s="708"/>
      <c r="B29" s="708"/>
      <c r="C29" s="708"/>
      <c r="D29" s="708"/>
      <c r="E29" s="680"/>
      <c r="F29" s="680"/>
      <c r="G29" s="680"/>
      <c r="H29" s="306" t="s">
        <v>1118</v>
      </c>
      <c r="I29" s="306" t="s">
        <v>1552</v>
      </c>
      <c r="J29" s="306">
        <v>1</v>
      </c>
      <c r="K29" s="103" t="s">
        <v>74</v>
      </c>
      <c r="L29" s="680"/>
      <c r="M29" s="708"/>
      <c r="N29" s="708"/>
      <c r="O29" s="706"/>
      <c r="P29" s="706"/>
      <c r="Q29" s="702"/>
      <c r="R29" s="708"/>
      <c r="S29" s="680"/>
    </row>
    <row r="31" spans="1:19" ht="15.75" x14ac:dyDescent="0.25">
      <c r="G31" s="362"/>
      <c r="O31" s="572"/>
      <c r="P31" s="545" t="s">
        <v>30</v>
      </c>
      <c r="Q31" s="545"/>
      <c r="R31" s="545"/>
    </row>
    <row r="32" spans="1:19" x14ac:dyDescent="0.25">
      <c r="G32" s="363"/>
      <c r="O32" s="570"/>
      <c r="P32" s="545" t="s">
        <v>31</v>
      </c>
      <c r="Q32" s="545" t="s">
        <v>32</v>
      </c>
      <c r="R32" s="545"/>
    </row>
    <row r="33" spans="7:18" ht="11.25" customHeight="1" x14ac:dyDescent="0.25">
      <c r="G33" s="363"/>
      <c r="O33" s="571"/>
      <c r="P33" s="545"/>
      <c r="Q33" s="275">
        <v>2022</v>
      </c>
      <c r="R33" s="275">
        <v>2023</v>
      </c>
    </row>
    <row r="34" spans="7:18" x14ac:dyDescent="0.25">
      <c r="O34" s="276" t="s">
        <v>33</v>
      </c>
      <c r="P34" s="5">
        <v>7</v>
      </c>
      <c r="Q34" s="41">
        <f>Q24+Q17+Q15+Q12+Q10+Q8+Q6</f>
        <v>613000</v>
      </c>
      <c r="R34" s="6">
        <v>0</v>
      </c>
    </row>
    <row r="36" spans="7:18" x14ac:dyDescent="0.25">
      <c r="Q36" s="2"/>
    </row>
  </sheetData>
  <mergeCells count="134">
    <mergeCell ref="S24:S29"/>
    <mergeCell ref="H26:H28"/>
    <mergeCell ref="O31:O33"/>
    <mergeCell ref="P31:R31"/>
    <mergeCell ref="P32:P33"/>
    <mergeCell ref="Q32:R32"/>
    <mergeCell ref="M24:M29"/>
    <mergeCell ref="N24:N29"/>
    <mergeCell ref="O24:O29"/>
    <mergeCell ref="P24:P29"/>
    <mergeCell ref="Q24:Q29"/>
    <mergeCell ref="R24:R29"/>
    <mergeCell ref="A24:A29"/>
    <mergeCell ref="B24:B29"/>
    <mergeCell ref="C24:C29"/>
    <mergeCell ref="D24:D29"/>
    <mergeCell ref="E24:E29"/>
    <mergeCell ref="F24:F29"/>
    <mergeCell ref="G24:G29"/>
    <mergeCell ref="H24:H25"/>
    <mergeCell ref="L24:L29"/>
    <mergeCell ref="O15:O16"/>
    <mergeCell ref="P15:P16"/>
    <mergeCell ref="Q15:Q16"/>
    <mergeCell ref="P17:P23"/>
    <mergeCell ref="Q17:Q23"/>
    <mergeCell ref="R17:R23"/>
    <mergeCell ref="S17:S23"/>
    <mergeCell ref="H19:H20"/>
    <mergeCell ref="H21:H22"/>
    <mergeCell ref="H17:H18"/>
    <mergeCell ref="L17:L23"/>
    <mergeCell ref="M17:M23"/>
    <mergeCell ref="N17:N23"/>
    <mergeCell ref="O17:O23"/>
    <mergeCell ref="G15:G16"/>
    <mergeCell ref="H15:H16"/>
    <mergeCell ref="L15:L16"/>
    <mergeCell ref="M15:M16"/>
    <mergeCell ref="N15:N16"/>
    <mergeCell ref="A17:A23"/>
    <mergeCell ref="B17:B23"/>
    <mergeCell ref="C17:C23"/>
    <mergeCell ref="D17:D23"/>
    <mergeCell ref="E17:E23"/>
    <mergeCell ref="F17:F23"/>
    <mergeCell ref="G17:G23"/>
    <mergeCell ref="Q12:Q14"/>
    <mergeCell ref="R12:R14"/>
    <mergeCell ref="S12:S14"/>
    <mergeCell ref="H13:H14"/>
    <mergeCell ref="A15:A16"/>
    <mergeCell ref="B15:B16"/>
    <mergeCell ref="C15:C16"/>
    <mergeCell ref="D15:D16"/>
    <mergeCell ref="E15:E16"/>
    <mergeCell ref="G12:G14"/>
    <mergeCell ref="L12:L14"/>
    <mergeCell ref="M12:M14"/>
    <mergeCell ref="N12:N14"/>
    <mergeCell ref="O12:O14"/>
    <mergeCell ref="P12:P14"/>
    <mergeCell ref="A12:A14"/>
    <mergeCell ref="B12:B14"/>
    <mergeCell ref="C12:C14"/>
    <mergeCell ref="D12:D14"/>
    <mergeCell ref="E12:E14"/>
    <mergeCell ref="F12:F14"/>
    <mergeCell ref="R15:R16"/>
    <mergeCell ref="S15:S16"/>
    <mergeCell ref="F15:F16"/>
    <mergeCell ref="O10:O11"/>
    <mergeCell ref="P10:P11"/>
    <mergeCell ref="Q10:Q11"/>
    <mergeCell ref="R10:R11"/>
    <mergeCell ref="S10:S11"/>
    <mergeCell ref="F10:F11"/>
    <mergeCell ref="G10:G11"/>
    <mergeCell ref="H10:H11"/>
    <mergeCell ref="L10:L11"/>
    <mergeCell ref="M10:M11"/>
    <mergeCell ref="N10:N11"/>
    <mergeCell ref="A10:A11"/>
    <mergeCell ref="B10:B11"/>
    <mergeCell ref="C10:C11"/>
    <mergeCell ref="D10:D11"/>
    <mergeCell ref="E10:E11"/>
    <mergeCell ref="G8:G9"/>
    <mergeCell ref="H8:H9"/>
    <mergeCell ref="L8:L9"/>
    <mergeCell ref="M8:M9"/>
    <mergeCell ref="A8:A9"/>
    <mergeCell ref="B8:B9"/>
    <mergeCell ref="C8:C9"/>
    <mergeCell ref="D8:D9"/>
    <mergeCell ref="E8:E9"/>
    <mergeCell ref="F8:F9"/>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9" scale="4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70" zoomScaleNormal="70" workbookViewId="0">
      <selection activeCell="I56" sqref="I56"/>
    </sheetView>
  </sheetViews>
  <sheetFormatPr defaultColWidth="9.140625" defaultRowHeight="15" x14ac:dyDescent="0.25"/>
  <cols>
    <col min="1" max="1" width="5.28515625" style="1" customWidth="1"/>
    <col min="2" max="4" width="9.140625" style="1"/>
    <col min="5" max="5" width="18.28515625" style="1" customWidth="1"/>
    <col min="6" max="6" width="54.42578125" style="296" customWidth="1"/>
    <col min="7" max="7" width="63.7109375" style="296" customWidth="1"/>
    <col min="8" max="8" width="14.42578125" style="273" customWidth="1"/>
    <col min="9" max="10" width="19" style="273" customWidth="1"/>
    <col min="11" max="11" width="16.85546875" style="273" customWidth="1"/>
    <col min="12" max="12" width="25.140625" style="296" customWidth="1"/>
    <col min="13" max="14" width="9.140625" style="1"/>
    <col min="15" max="15" width="16.28515625" style="1" customWidth="1"/>
    <col min="16" max="16" width="15.85546875" style="1" customWidth="1"/>
    <col min="17" max="17" width="12.5703125" style="1" customWidth="1"/>
    <col min="18" max="18" width="13.42578125" style="1" customWidth="1"/>
    <col min="19" max="19" width="18.28515625" style="1" customWidth="1"/>
    <col min="20" max="16384" width="9.140625" style="296"/>
  </cols>
  <sheetData>
    <row r="1" spans="1:19" ht="18.75" x14ac:dyDescent="0.3">
      <c r="A1" s="295" t="s">
        <v>2374</v>
      </c>
      <c r="E1" s="358"/>
      <c r="F1" s="36"/>
      <c r="L1" s="1"/>
      <c r="O1" s="364"/>
      <c r="P1" s="37"/>
      <c r="Q1" s="364"/>
      <c r="R1" s="364"/>
    </row>
    <row r="2" spans="1:19" x14ac:dyDescent="0.25">
      <c r="A2" s="37"/>
      <c r="E2" s="358"/>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s="7" customFormat="1" ht="114" customHeight="1" x14ac:dyDescent="0.25">
      <c r="A6" s="579">
        <v>1</v>
      </c>
      <c r="B6" s="579">
        <v>1</v>
      </c>
      <c r="C6" s="579">
        <v>4</v>
      </c>
      <c r="D6" s="579">
        <v>5</v>
      </c>
      <c r="E6" s="537" t="s">
        <v>1584</v>
      </c>
      <c r="F6" s="537" t="s">
        <v>1585</v>
      </c>
      <c r="G6" s="537" t="s">
        <v>1586</v>
      </c>
      <c r="H6" s="579" t="s">
        <v>52</v>
      </c>
      <c r="I6" s="291" t="s">
        <v>53</v>
      </c>
      <c r="J6" s="291">
        <v>1</v>
      </c>
      <c r="K6" s="297" t="s">
        <v>74</v>
      </c>
      <c r="L6" s="537" t="s">
        <v>1587</v>
      </c>
      <c r="M6" s="579" t="s">
        <v>72</v>
      </c>
      <c r="N6" s="579"/>
      <c r="O6" s="758">
        <v>18000</v>
      </c>
      <c r="P6" s="758"/>
      <c r="Q6" s="758">
        <f>O6</f>
        <v>18000</v>
      </c>
      <c r="R6" s="797"/>
      <c r="S6" s="569" t="s">
        <v>1588</v>
      </c>
    </row>
    <row r="7" spans="1:19" s="7" customFormat="1" ht="73.5" customHeight="1" x14ac:dyDescent="0.25">
      <c r="A7" s="580"/>
      <c r="B7" s="580"/>
      <c r="C7" s="580"/>
      <c r="D7" s="580"/>
      <c r="E7" s="539"/>
      <c r="F7" s="539"/>
      <c r="G7" s="539"/>
      <c r="H7" s="580"/>
      <c r="I7" s="291" t="s">
        <v>148</v>
      </c>
      <c r="J7" s="291">
        <v>100</v>
      </c>
      <c r="K7" s="297" t="s">
        <v>50</v>
      </c>
      <c r="L7" s="539"/>
      <c r="M7" s="580"/>
      <c r="N7" s="580"/>
      <c r="O7" s="760"/>
      <c r="P7" s="760"/>
      <c r="Q7" s="760"/>
      <c r="R7" s="798"/>
      <c r="S7" s="569"/>
    </row>
    <row r="8" spans="1:19" s="7" customFormat="1" ht="54.75" customHeight="1" x14ac:dyDescent="0.25">
      <c r="A8" s="579">
        <v>2</v>
      </c>
      <c r="B8" s="579">
        <v>1</v>
      </c>
      <c r="C8" s="579">
        <v>4</v>
      </c>
      <c r="D8" s="579">
        <v>2</v>
      </c>
      <c r="E8" s="537" t="s">
        <v>1589</v>
      </c>
      <c r="F8" s="537" t="s">
        <v>1590</v>
      </c>
      <c r="G8" s="537" t="s">
        <v>1591</v>
      </c>
      <c r="H8" s="579" t="s">
        <v>77</v>
      </c>
      <c r="I8" s="297" t="s">
        <v>78</v>
      </c>
      <c r="J8" s="297">
        <v>12</v>
      </c>
      <c r="K8" s="297" t="s">
        <v>74</v>
      </c>
      <c r="L8" s="537" t="s">
        <v>1592</v>
      </c>
      <c r="M8" s="579" t="s">
        <v>44</v>
      </c>
      <c r="N8" s="579"/>
      <c r="O8" s="758">
        <v>174000</v>
      </c>
      <c r="P8" s="758"/>
      <c r="Q8" s="758">
        <f>O8</f>
        <v>174000</v>
      </c>
      <c r="R8" s="758"/>
      <c r="S8" s="537" t="s">
        <v>1588</v>
      </c>
    </row>
    <row r="9" spans="1:19" s="7" customFormat="1" ht="59.25" customHeight="1" x14ac:dyDescent="0.25">
      <c r="A9" s="757"/>
      <c r="B9" s="757"/>
      <c r="C9" s="757"/>
      <c r="D9" s="757"/>
      <c r="E9" s="538"/>
      <c r="F9" s="538"/>
      <c r="G9" s="538"/>
      <c r="H9" s="580"/>
      <c r="I9" s="297" t="s">
        <v>148</v>
      </c>
      <c r="J9" s="297">
        <v>240</v>
      </c>
      <c r="K9" s="297" t="s">
        <v>50</v>
      </c>
      <c r="L9" s="538"/>
      <c r="M9" s="757"/>
      <c r="N9" s="757"/>
      <c r="O9" s="759"/>
      <c r="P9" s="759"/>
      <c r="Q9" s="759"/>
      <c r="R9" s="759"/>
      <c r="S9" s="538"/>
    </row>
    <row r="10" spans="1:19" s="7" customFormat="1" ht="60.75" customHeight="1" x14ac:dyDescent="0.25">
      <c r="A10" s="757"/>
      <c r="B10" s="757"/>
      <c r="C10" s="757"/>
      <c r="D10" s="757"/>
      <c r="E10" s="538"/>
      <c r="F10" s="538"/>
      <c r="G10" s="538"/>
      <c r="H10" s="297" t="s">
        <v>1593</v>
      </c>
      <c r="I10" s="297" t="s">
        <v>1594</v>
      </c>
      <c r="J10" s="297">
        <v>28</v>
      </c>
      <c r="K10" s="297" t="s">
        <v>74</v>
      </c>
      <c r="L10" s="538"/>
      <c r="M10" s="757"/>
      <c r="N10" s="757"/>
      <c r="O10" s="759"/>
      <c r="P10" s="759"/>
      <c r="Q10" s="759"/>
      <c r="R10" s="759"/>
      <c r="S10" s="538"/>
    </row>
    <row r="11" spans="1:19" s="7" customFormat="1" ht="50.25" customHeight="1" x14ac:dyDescent="0.25">
      <c r="A11" s="757"/>
      <c r="B11" s="757"/>
      <c r="C11" s="757"/>
      <c r="D11" s="757"/>
      <c r="E11" s="538"/>
      <c r="F11" s="538"/>
      <c r="G11" s="538"/>
      <c r="H11" s="579" t="s">
        <v>52</v>
      </c>
      <c r="I11" s="297" t="s">
        <v>53</v>
      </c>
      <c r="J11" s="297">
        <v>1</v>
      </c>
      <c r="K11" s="297" t="s">
        <v>74</v>
      </c>
      <c r="L11" s="538"/>
      <c r="M11" s="757"/>
      <c r="N11" s="757"/>
      <c r="O11" s="759"/>
      <c r="P11" s="759"/>
      <c r="Q11" s="759"/>
      <c r="R11" s="759"/>
      <c r="S11" s="538"/>
    </row>
    <row r="12" spans="1:19" s="7" customFormat="1" ht="54" customHeight="1" x14ac:dyDescent="0.25">
      <c r="A12" s="757"/>
      <c r="B12" s="757"/>
      <c r="C12" s="757"/>
      <c r="D12" s="757"/>
      <c r="E12" s="538"/>
      <c r="F12" s="538"/>
      <c r="G12" s="538"/>
      <c r="H12" s="580"/>
      <c r="I12" s="297" t="s">
        <v>1338</v>
      </c>
      <c r="J12" s="297">
        <v>200</v>
      </c>
      <c r="K12" s="297" t="s">
        <v>50</v>
      </c>
      <c r="L12" s="538"/>
      <c r="M12" s="757"/>
      <c r="N12" s="757"/>
      <c r="O12" s="759"/>
      <c r="P12" s="759"/>
      <c r="Q12" s="759"/>
      <c r="R12" s="759"/>
      <c r="S12" s="538"/>
    </row>
    <row r="13" spans="1:19" s="7" customFormat="1" ht="48.75" customHeight="1" x14ac:dyDescent="0.25">
      <c r="A13" s="757"/>
      <c r="B13" s="757"/>
      <c r="C13" s="757"/>
      <c r="D13" s="757"/>
      <c r="E13" s="538"/>
      <c r="F13" s="538"/>
      <c r="G13" s="538"/>
      <c r="H13" s="537" t="s">
        <v>159</v>
      </c>
      <c r="I13" s="297" t="s">
        <v>1031</v>
      </c>
      <c r="J13" s="297">
        <v>1</v>
      </c>
      <c r="K13" s="297" t="s">
        <v>74</v>
      </c>
      <c r="L13" s="538"/>
      <c r="M13" s="757"/>
      <c r="N13" s="757"/>
      <c r="O13" s="759"/>
      <c r="P13" s="759"/>
      <c r="Q13" s="759"/>
      <c r="R13" s="759"/>
      <c r="S13" s="538"/>
    </row>
    <row r="14" spans="1:19" s="7" customFormat="1" ht="140.25" customHeight="1" x14ac:dyDescent="0.25">
      <c r="A14" s="580"/>
      <c r="B14" s="580"/>
      <c r="C14" s="580"/>
      <c r="D14" s="580"/>
      <c r="E14" s="539"/>
      <c r="F14" s="539"/>
      <c r="G14" s="539"/>
      <c r="H14" s="539"/>
      <c r="I14" s="297" t="s">
        <v>148</v>
      </c>
      <c r="J14" s="297">
        <v>30</v>
      </c>
      <c r="K14" s="297" t="s">
        <v>50</v>
      </c>
      <c r="L14" s="539"/>
      <c r="M14" s="580"/>
      <c r="N14" s="580"/>
      <c r="O14" s="760"/>
      <c r="P14" s="760"/>
      <c r="Q14" s="760"/>
      <c r="R14" s="760"/>
      <c r="S14" s="539"/>
    </row>
    <row r="15" spans="1:19" ht="43.5" customHeight="1" x14ac:dyDescent="0.25">
      <c r="A15" s="579">
        <v>3</v>
      </c>
      <c r="B15" s="579">
        <v>1</v>
      </c>
      <c r="C15" s="579">
        <v>4</v>
      </c>
      <c r="D15" s="579">
        <v>2</v>
      </c>
      <c r="E15" s="537" t="s">
        <v>1595</v>
      </c>
      <c r="F15" s="537" t="s">
        <v>1596</v>
      </c>
      <c r="G15" s="537" t="s">
        <v>1597</v>
      </c>
      <c r="H15" s="579" t="s">
        <v>52</v>
      </c>
      <c r="I15" s="291" t="s">
        <v>53</v>
      </c>
      <c r="J15" s="291">
        <v>1</v>
      </c>
      <c r="K15" s="279" t="s">
        <v>74</v>
      </c>
      <c r="L15" s="537" t="s">
        <v>1598</v>
      </c>
      <c r="M15" s="579" t="s">
        <v>72</v>
      </c>
      <c r="N15" s="537"/>
      <c r="O15" s="758">
        <v>12100</v>
      </c>
      <c r="P15" s="537"/>
      <c r="Q15" s="758">
        <f>O15</f>
        <v>12100</v>
      </c>
      <c r="R15" s="775"/>
      <c r="S15" s="569" t="s">
        <v>1588</v>
      </c>
    </row>
    <row r="16" spans="1:19" ht="173.25" customHeight="1" x14ac:dyDescent="0.25">
      <c r="A16" s="580"/>
      <c r="B16" s="580"/>
      <c r="C16" s="580"/>
      <c r="D16" s="580"/>
      <c r="E16" s="539"/>
      <c r="F16" s="539"/>
      <c r="G16" s="539"/>
      <c r="H16" s="580"/>
      <c r="I16" s="297" t="s">
        <v>148</v>
      </c>
      <c r="J16" s="297">
        <v>70</v>
      </c>
      <c r="K16" s="365" t="s">
        <v>50</v>
      </c>
      <c r="L16" s="539"/>
      <c r="M16" s="580"/>
      <c r="N16" s="539"/>
      <c r="O16" s="760"/>
      <c r="P16" s="539"/>
      <c r="Q16" s="760"/>
      <c r="R16" s="799"/>
      <c r="S16" s="569"/>
    </row>
    <row r="17" spans="1:19" ht="59.25" customHeight="1" x14ac:dyDescent="0.25">
      <c r="A17" s="579">
        <v>4</v>
      </c>
      <c r="B17" s="579">
        <v>1</v>
      </c>
      <c r="C17" s="579">
        <v>4</v>
      </c>
      <c r="D17" s="579">
        <v>2</v>
      </c>
      <c r="E17" s="537" t="s">
        <v>1599</v>
      </c>
      <c r="F17" s="537" t="s">
        <v>1600</v>
      </c>
      <c r="G17" s="537" t="s">
        <v>1601</v>
      </c>
      <c r="H17" s="537" t="s">
        <v>1602</v>
      </c>
      <c r="I17" s="297" t="s">
        <v>53</v>
      </c>
      <c r="J17" s="297">
        <v>1</v>
      </c>
      <c r="K17" s="297" t="s">
        <v>74</v>
      </c>
      <c r="L17" s="537" t="s">
        <v>1603</v>
      </c>
      <c r="M17" s="579" t="s">
        <v>44</v>
      </c>
      <c r="N17" s="579"/>
      <c r="O17" s="758">
        <v>3600</v>
      </c>
      <c r="P17" s="579"/>
      <c r="Q17" s="758">
        <f>O17</f>
        <v>3600</v>
      </c>
      <c r="R17" s="800"/>
      <c r="S17" s="569" t="s">
        <v>1588</v>
      </c>
    </row>
    <row r="18" spans="1:19" ht="77.25" customHeight="1" x14ac:dyDescent="0.25">
      <c r="A18" s="580"/>
      <c r="B18" s="580"/>
      <c r="C18" s="580"/>
      <c r="D18" s="580"/>
      <c r="E18" s="539"/>
      <c r="F18" s="539"/>
      <c r="G18" s="539"/>
      <c r="H18" s="539"/>
      <c r="I18" s="297" t="s">
        <v>148</v>
      </c>
      <c r="J18" s="297">
        <v>60</v>
      </c>
      <c r="K18" s="297" t="s">
        <v>50</v>
      </c>
      <c r="L18" s="539"/>
      <c r="M18" s="580"/>
      <c r="N18" s="580"/>
      <c r="O18" s="760"/>
      <c r="P18" s="580"/>
      <c r="Q18" s="760"/>
      <c r="R18" s="801"/>
      <c r="S18" s="569"/>
    </row>
    <row r="19" spans="1:19" ht="110.25" customHeight="1" x14ac:dyDescent="0.25">
      <c r="A19" s="579">
        <v>5</v>
      </c>
      <c r="B19" s="579">
        <v>1</v>
      </c>
      <c r="C19" s="579">
        <v>4</v>
      </c>
      <c r="D19" s="579">
        <v>2</v>
      </c>
      <c r="E19" s="537" t="s">
        <v>1604</v>
      </c>
      <c r="F19" s="537" t="s">
        <v>1605</v>
      </c>
      <c r="G19" s="537" t="s">
        <v>1606</v>
      </c>
      <c r="H19" s="537" t="s">
        <v>1602</v>
      </c>
      <c r="I19" s="291" t="s">
        <v>53</v>
      </c>
      <c r="J19" s="291">
        <v>1</v>
      </c>
      <c r="K19" s="291" t="s">
        <v>74</v>
      </c>
      <c r="L19" s="537" t="s">
        <v>1607</v>
      </c>
      <c r="M19" s="579" t="s">
        <v>44</v>
      </c>
      <c r="N19" s="537"/>
      <c r="O19" s="758">
        <v>2400</v>
      </c>
      <c r="P19" s="537"/>
      <c r="Q19" s="758">
        <f>O19</f>
        <v>2400</v>
      </c>
      <c r="R19" s="775"/>
      <c r="S19" s="569" t="s">
        <v>1588</v>
      </c>
    </row>
    <row r="20" spans="1:19" ht="110.25" customHeight="1" x14ac:dyDescent="0.25">
      <c r="A20" s="580"/>
      <c r="B20" s="580"/>
      <c r="C20" s="580"/>
      <c r="D20" s="580"/>
      <c r="E20" s="539"/>
      <c r="F20" s="539"/>
      <c r="G20" s="539"/>
      <c r="H20" s="539"/>
      <c r="I20" s="291" t="s">
        <v>148</v>
      </c>
      <c r="J20" s="291">
        <v>100</v>
      </c>
      <c r="K20" s="297" t="s">
        <v>50</v>
      </c>
      <c r="L20" s="539"/>
      <c r="M20" s="580"/>
      <c r="N20" s="539"/>
      <c r="O20" s="760"/>
      <c r="P20" s="539"/>
      <c r="Q20" s="760"/>
      <c r="R20" s="799"/>
      <c r="S20" s="569"/>
    </row>
    <row r="21" spans="1:19" ht="109.5" customHeight="1" x14ac:dyDescent="0.25">
      <c r="A21" s="579">
        <v>6</v>
      </c>
      <c r="B21" s="579">
        <v>1</v>
      </c>
      <c r="C21" s="579">
        <v>4</v>
      </c>
      <c r="D21" s="579">
        <v>2</v>
      </c>
      <c r="E21" s="537" t="s">
        <v>1608</v>
      </c>
      <c r="F21" s="537" t="s">
        <v>1609</v>
      </c>
      <c r="G21" s="537" t="s">
        <v>1610</v>
      </c>
      <c r="H21" s="579" t="s">
        <v>52</v>
      </c>
      <c r="I21" s="291" t="s">
        <v>53</v>
      </c>
      <c r="J21" s="291">
        <v>1</v>
      </c>
      <c r="K21" s="291" t="s">
        <v>74</v>
      </c>
      <c r="L21" s="537" t="s">
        <v>1611</v>
      </c>
      <c r="M21" s="579" t="s">
        <v>44</v>
      </c>
      <c r="N21" s="537"/>
      <c r="O21" s="758">
        <v>14000</v>
      </c>
      <c r="P21" s="537"/>
      <c r="Q21" s="758">
        <f>O21</f>
        <v>14000</v>
      </c>
      <c r="R21" s="775"/>
      <c r="S21" s="569" t="s">
        <v>1588</v>
      </c>
    </row>
    <row r="22" spans="1:19" ht="126" customHeight="1" x14ac:dyDescent="0.25">
      <c r="A22" s="580"/>
      <c r="B22" s="580"/>
      <c r="C22" s="580"/>
      <c r="D22" s="580"/>
      <c r="E22" s="539"/>
      <c r="F22" s="539"/>
      <c r="G22" s="539"/>
      <c r="H22" s="580"/>
      <c r="I22" s="291" t="s">
        <v>148</v>
      </c>
      <c r="J22" s="291">
        <v>100</v>
      </c>
      <c r="K22" s="297" t="s">
        <v>50</v>
      </c>
      <c r="L22" s="539"/>
      <c r="M22" s="580"/>
      <c r="N22" s="539"/>
      <c r="O22" s="760"/>
      <c r="P22" s="539"/>
      <c r="Q22" s="760"/>
      <c r="R22" s="799"/>
      <c r="S22" s="569"/>
    </row>
    <row r="23" spans="1:19" ht="84" customHeight="1" x14ac:dyDescent="0.25">
      <c r="A23" s="579">
        <v>7</v>
      </c>
      <c r="B23" s="579">
        <v>1</v>
      </c>
      <c r="C23" s="579">
        <v>4</v>
      </c>
      <c r="D23" s="579">
        <v>2</v>
      </c>
      <c r="E23" s="537" t="s">
        <v>1612</v>
      </c>
      <c r="F23" s="537" t="s">
        <v>1613</v>
      </c>
      <c r="G23" s="537" t="s">
        <v>1614</v>
      </c>
      <c r="H23" s="579" t="s">
        <v>52</v>
      </c>
      <c r="I23" s="291" t="s">
        <v>53</v>
      </c>
      <c r="J23" s="291">
        <v>1</v>
      </c>
      <c r="K23" s="291" t="s">
        <v>74</v>
      </c>
      <c r="L23" s="537" t="s">
        <v>1615</v>
      </c>
      <c r="M23" s="579" t="s">
        <v>44</v>
      </c>
      <c r="N23" s="537"/>
      <c r="O23" s="758">
        <v>10500</v>
      </c>
      <c r="P23" s="537"/>
      <c r="Q23" s="758">
        <f>O23</f>
        <v>10500</v>
      </c>
      <c r="R23" s="775"/>
      <c r="S23" s="569" t="s">
        <v>1588</v>
      </c>
    </row>
    <row r="24" spans="1:19" ht="108.75" customHeight="1" x14ac:dyDescent="0.25">
      <c r="A24" s="580"/>
      <c r="B24" s="580"/>
      <c r="C24" s="580"/>
      <c r="D24" s="580"/>
      <c r="E24" s="539"/>
      <c r="F24" s="539"/>
      <c r="G24" s="539"/>
      <c r="H24" s="580"/>
      <c r="I24" s="291" t="s">
        <v>148</v>
      </c>
      <c r="J24" s="291">
        <v>60</v>
      </c>
      <c r="K24" s="297" t="s">
        <v>50</v>
      </c>
      <c r="L24" s="539"/>
      <c r="M24" s="580"/>
      <c r="N24" s="539"/>
      <c r="O24" s="760"/>
      <c r="P24" s="539"/>
      <c r="Q24" s="760"/>
      <c r="R24" s="799"/>
      <c r="S24" s="569"/>
    </row>
    <row r="25" spans="1:19" ht="96" customHeight="1" x14ac:dyDescent="0.25">
      <c r="A25" s="579">
        <v>8</v>
      </c>
      <c r="B25" s="579">
        <v>1</v>
      </c>
      <c r="C25" s="579">
        <v>4</v>
      </c>
      <c r="D25" s="579">
        <v>2</v>
      </c>
      <c r="E25" s="537" t="s">
        <v>1616</v>
      </c>
      <c r="F25" s="537" t="s">
        <v>1617</v>
      </c>
      <c r="G25" s="537" t="s">
        <v>1618</v>
      </c>
      <c r="H25" s="579" t="s">
        <v>52</v>
      </c>
      <c r="I25" s="291" t="s">
        <v>53</v>
      </c>
      <c r="J25" s="291">
        <v>1</v>
      </c>
      <c r="K25" s="291" t="s">
        <v>74</v>
      </c>
      <c r="L25" s="537" t="s">
        <v>1619</v>
      </c>
      <c r="M25" s="579" t="s">
        <v>44</v>
      </c>
      <c r="N25" s="537"/>
      <c r="O25" s="758">
        <v>8100</v>
      </c>
      <c r="P25" s="537"/>
      <c r="Q25" s="758">
        <f>O25</f>
        <v>8100</v>
      </c>
      <c r="R25" s="775"/>
      <c r="S25" s="569" t="s">
        <v>1588</v>
      </c>
    </row>
    <row r="26" spans="1:19" ht="105" customHeight="1" x14ac:dyDescent="0.25">
      <c r="A26" s="580"/>
      <c r="B26" s="580"/>
      <c r="C26" s="580"/>
      <c r="D26" s="580"/>
      <c r="E26" s="539"/>
      <c r="F26" s="539"/>
      <c r="G26" s="539"/>
      <c r="H26" s="580"/>
      <c r="I26" s="291" t="s">
        <v>148</v>
      </c>
      <c r="J26" s="291">
        <v>60</v>
      </c>
      <c r="K26" s="297" t="s">
        <v>50</v>
      </c>
      <c r="L26" s="539"/>
      <c r="M26" s="580"/>
      <c r="N26" s="539"/>
      <c r="O26" s="760"/>
      <c r="P26" s="539"/>
      <c r="Q26" s="760"/>
      <c r="R26" s="799"/>
      <c r="S26" s="569"/>
    </row>
    <row r="27" spans="1:19" ht="126" customHeight="1" x14ac:dyDescent="0.25">
      <c r="A27" s="579">
        <v>9</v>
      </c>
      <c r="B27" s="579">
        <v>1</v>
      </c>
      <c r="C27" s="579">
        <v>4</v>
      </c>
      <c r="D27" s="579">
        <v>2</v>
      </c>
      <c r="E27" s="537" t="s">
        <v>1620</v>
      </c>
      <c r="F27" s="537" t="s">
        <v>1621</v>
      </c>
      <c r="G27" s="537" t="s">
        <v>1622</v>
      </c>
      <c r="H27" s="579" t="s">
        <v>52</v>
      </c>
      <c r="I27" s="291" t="s">
        <v>53</v>
      </c>
      <c r="J27" s="291">
        <v>1</v>
      </c>
      <c r="K27" s="291" t="s">
        <v>74</v>
      </c>
      <c r="L27" s="537" t="s">
        <v>1623</v>
      </c>
      <c r="M27" s="579" t="s">
        <v>44</v>
      </c>
      <c r="N27" s="537"/>
      <c r="O27" s="758">
        <v>11600</v>
      </c>
      <c r="P27" s="537"/>
      <c r="Q27" s="758">
        <f>O27</f>
        <v>11600</v>
      </c>
      <c r="R27" s="775"/>
      <c r="S27" s="569" t="s">
        <v>1588</v>
      </c>
    </row>
    <row r="28" spans="1:19" ht="183.75" customHeight="1" x14ac:dyDescent="0.25">
      <c r="A28" s="580"/>
      <c r="B28" s="580"/>
      <c r="C28" s="580"/>
      <c r="D28" s="580"/>
      <c r="E28" s="539"/>
      <c r="F28" s="539"/>
      <c r="G28" s="539"/>
      <c r="H28" s="580"/>
      <c r="I28" s="291" t="s">
        <v>148</v>
      </c>
      <c r="J28" s="291">
        <v>60</v>
      </c>
      <c r="K28" s="297" t="s">
        <v>50</v>
      </c>
      <c r="L28" s="539"/>
      <c r="M28" s="580"/>
      <c r="N28" s="539"/>
      <c r="O28" s="760"/>
      <c r="P28" s="539"/>
      <c r="Q28" s="760"/>
      <c r="R28" s="799"/>
      <c r="S28" s="569"/>
    </row>
    <row r="29" spans="1:19" ht="60" customHeight="1" x14ac:dyDescent="0.25">
      <c r="A29" s="579">
        <v>10</v>
      </c>
      <c r="B29" s="579">
        <v>1</v>
      </c>
      <c r="C29" s="579">
        <v>4</v>
      </c>
      <c r="D29" s="579">
        <v>2</v>
      </c>
      <c r="E29" s="537" t="s">
        <v>1624</v>
      </c>
      <c r="F29" s="537" t="s">
        <v>1625</v>
      </c>
      <c r="G29" s="537" t="s">
        <v>1626</v>
      </c>
      <c r="H29" s="579" t="s">
        <v>52</v>
      </c>
      <c r="I29" s="297" t="s">
        <v>53</v>
      </c>
      <c r="J29" s="297">
        <v>3</v>
      </c>
      <c r="K29" s="297" t="s">
        <v>74</v>
      </c>
      <c r="L29" s="537" t="s">
        <v>1627</v>
      </c>
      <c r="M29" s="579" t="s">
        <v>371</v>
      </c>
      <c r="N29" s="579"/>
      <c r="O29" s="758">
        <v>549700</v>
      </c>
      <c r="P29" s="758"/>
      <c r="Q29" s="758">
        <f>O29</f>
        <v>549700</v>
      </c>
      <c r="R29" s="758"/>
      <c r="S29" s="537" t="s">
        <v>1588</v>
      </c>
    </row>
    <row r="30" spans="1:19" ht="34.5" customHeight="1" x14ac:dyDescent="0.25">
      <c r="A30" s="757"/>
      <c r="B30" s="757"/>
      <c r="C30" s="757"/>
      <c r="D30" s="757"/>
      <c r="E30" s="538"/>
      <c r="F30" s="538"/>
      <c r="G30" s="538"/>
      <c r="H30" s="580"/>
      <c r="I30" s="297" t="s">
        <v>148</v>
      </c>
      <c r="J30" s="297">
        <v>300</v>
      </c>
      <c r="K30" s="297" t="s">
        <v>50</v>
      </c>
      <c r="L30" s="538"/>
      <c r="M30" s="757"/>
      <c r="N30" s="757"/>
      <c r="O30" s="759"/>
      <c r="P30" s="759"/>
      <c r="Q30" s="759"/>
      <c r="R30" s="759"/>
      <c r="S30" s="538"/>
    </row>
    <row r="31" spans="1:19" ht="33.75" customHeight="1" x14ac:dyDescent="0.25">
      <c r="A31" s="757"/>
      <c r="B31" s="757"/>
      <c r="C31" s="757"/>
      <c r="D31" s="757"/>
      <c r="E31" s="538"/>
      <c r="F31" s="538"/>
      <c r="G31" s="538"/>
      <c r="H31" s="297" t="s">
        <v>1628</v>
      </c>
      <c r="I31" s="297" t="s">
        <v>1072</v>
      </c>
      <c r="J31" s="297">
        <v>3</v>
      </c>
      <c r="K31" s="297" t="s">
        <v>74</v>
      </c>
      <c r="L31" s="538"/>
      <c r="M31" s="757"/>
      <c r="N31" s="757"/>
      <c r="O31" s="759"/>
      <c r="P31" s="759"/>
      <c r="Q31" s="759"/>
      <c r="R31" s="759"/>
      <c r="S31" s="538"/>
    </row>
    <row r="32" spans="1:19" ht="33.75" customHeight="1" x14ac:dyDescent="0.25">
      <c r="A32" s="757"/>
      <c r="B32" s="757"/>
      <c r="C32" s="757"/>
      <c r="D32" s="757"/>
      <c r="E32" s="538"/>
      <c r="F32" s="538"/>
      <c r="G32" s="538"/>
      <c r="H32" s="291" t="s">
        <v>1553</v>
      </c>
      <c r="I32" s="297" t="s">
        <v>1629</v>
      </c>
      <c r="J32" s="297">
        <v>2</v>
      </c>
      <c r="K32" s="297" t="s">
        <v>74</v>
      </c>
      <c r="L32" s="538"/>
      <c r="M32" s="757"/>
      <c r="N32" s="757"/>
      <c r="O32" s="759"/>
      <c r="P32" s="759"/>
      <c r="Q32" s="759"/>
      <c r="R32" s="759"/>
      <c r="S32" s="538"/>
    </row>
    <row r="33" spans="1:19" ht="34.5" customHeight="1" x14ac:dyDescent="0.25">
      <c r="A33" s="757"/>
      <c r="B33" s="757"/>
      <c r="C33" s="757"/>
      <c r="D33" s="757"/>
      <c r="E33" s="538"/>
      <c r="F33" s="538"/>
      <c r="G33" s="538"/>
      <c r="H33" s="291" t="s">
        <v>1630</v>
      </c>
      <c r="I33" s="297" t="s">
        <v>1631</v>
      </c>
      <c r="J33" s="297">
        <v>2</v>
      </c>
      <c r="K33" s="297" t="s">
        <v>74</v>
      </c>
      <c r="L33" s="538"/>
      <c r="M33" s="757"/>
      <c r="N33" s="757"/>
      <c r="O33" s="759"/>
      <c r="P33" s="759"/>
      <c r="Q33" s="759"/>
      <c r="R33" s="759"/>
      <c r="S33" s="538"/>
    </row>
    <row r="34" spans="1:19" ht="43.5" customHeight="1" x14ac:dyDescent="0.25">
      <c r="A34" s="757"/>
      <c r="B34" s="757"/>
      <c r="C34" s="757"/>
      <c r="D34" s="757"/>
      <c r="E34" s="538"/>
      <c r="F34" s="538"/>
      <c r="G34" s="538"/>
      <c r="H34" s="291" t="s">
        <v>1632</v>
      </c>
      <c r="I34" s="291" t="s">
        <v>1633</v>
      </c>
      <c r="J34" s="297">
        <v>55</v>
      </c>
      <c r="K34" s="297" t="s">
        <v>74</v>
      </c>
      <c r="L34" s="538"/>
      <c r="M34" s="757"/>
      <c r="N34" s="757"/>
      <c r="O34" s="759"/>
      <c r="P34" s="759"/>
      <c r="Q34" s="759"/>
      <c r="R34" s="759"/>
      <c r="S34" s="538"/>
    </row>
    <row r="35" spans="1:19" ht="41.25" customHeight="1" x14ac:dyDescent="0.25">
      <c r="A35" s="757"/>
      <c r="B35" s="757"/>
      <c r="C35" s="757"/>
      <c r="D35" s="757"/>
      <c r="E35" s="538"/>
      <c r="F35" s="538"/>
      <c r="G35" s="538"/>
      <c r="H35" s="579" t="s">
        <v>343</v>
      </c>
      <c r="I35" s="297" t="s">
        <v>300</v>
      </c>
      <c r="J35" s="297">
        <v>1</v>
      </c>
      <c r="K35" s="297" t="s">
        <v>1634</v>
      </c>
      <c r="L35" s="538"/>
      <c r="M35" s="757"/>
      <c r="N35" s="757"/>
      <c r="O35" s="759"/>
      <c r="P35" s="759"/>
      <c r="Q35" s="759"/>
      <c r="R35" s="759"/>
      <c r="S35" s="538"/>
    </row>
    <row r="36" spans="1:19" ht="36.75" customHeight="1" x14ac:dyDescent="0.25">
      <c r="A36" s="757"/>
      <c r="B36" s="757"/>
      <c r="C36" s="757"/>
      <c r="D36" s="757"/>
      <c r="E36" s="538"/>
      <c r="F36" s="538"/>
      <c r="G36" s="538"/>
      <c r="H36" s="757"/>
      <c r="I36" s="291" t="s">
        <v>1457</v>
      </c>
      <c r="J36" s="297">
        <v>1</v>
      </c>
      <c r="K36" s="297" t="s">
        <v>74</v>
      </c>
      <c r="L36" s="538"/>
      <c r="M36" s="757"/>
      <c r="N36" s="757"/>
      <c r="O36" s="759"/>
      <c r="P36" s="759"/>
      <c r="Q36" s="759"/>
      <c r="R36" s="759"/>
      <c r="S36" s="538"/>
    </row>
    <row r="37" spans="1:19" ht="34.5" customHeight="1" x14ac:dyDescent="0.25">
      <c r="A37" s="757"/>
      <c r="B37" s="757"/>
      <c r="C37" s="757"/>
      <c r="D37" s="757"/>
      <c r="E37" s="538"/>
      <c r="F37" s="538"/>
      <c r="G37" s="538"/>
      <c r="H37" s="580"/>
      <c r="I37" s="297" t="s">
        <v>141</v>
      </c>
      <c r="J37" s="297">
        <v>3000</v>
      </c>
      <c r="K37" s="297" t="s">
        <v>599</v>
      </c>
      <c r="L37" s="538"/>
      <c r="M37" s="757"/>
      <c r="N37" s="757"/>
      <c r="O37" s="759"/>
      <c r="P37" s="759"/>
      <c r="Q37" s="759"/>
      <c r="R37" s="759"/>
      <c r="S37" s="538"/>
    </row>
    <row r="38" spans="1:19" ht="77.25" customHeight="1" x14ac:dyDescent="0.25">
      <c r="A38" s="757"/>
      <c r="B38" s="757"/>
      <c r="C38" s="757"/>
      <c r="D38" s="757"/>
      <c r="E38" s="538"/>
      <c r="F38" s="538"/>
      <c r="G38" s="538"/>
      <c r="H38" s="291" t="s">
        <v>1635</v>
      </c>
      <c r="I38" s="297" t="s">
        <v>1636</v>
      </c>
      <c r="J38" s="297">
        <v>24</v>
      </c>
      <c r="K38" s="297" t="s">
        <v>74</v>
      </c>
      <c r="L38" s="538"/>
      <c r="M38" s="757"/>
      <c r="N38" s="757"/>
      <c r="O38" s="759"/>
      <c r="P38" s="759"/>
      <c r="Q38" s="759"/>
      <c r="R38" s="759"/>
      <c r="S38" s="538"/>
    </row>
    <row r="39" spans="1:19" ht="36" customHeight="1" x14ac:dyDescent="0.25">
      <c r="A39" s="757"/>
      <c r="B39" s="757"/>
      <c r="C39" s="757"/>
      <c r="D39" s="757"/>
      <c r="E39" s="538"/>
      <c r="F39" s="538"/>
      <c r="G39" s="538"/>
      <c r="H39" s="537" t="s">
        <v>1637</v>
      </c>
      <c r="I39" s="297" t="s">
        <v>1638</v>
      </c>
      <c r="J39" s="297">
        <v>4</v>
      </c>
      <c r="K39" s="297" t="s">
        <v>74</v>
      </c>
      <c r="L39" s="539"/>
      <c r="M39" s="580"/>
      <c r="N39" s="580"/>
      <c r="O39" s="760"/>
      <c r="P39" s="760"/>
      <c r="Q39" s="760"/>
      <c r="R39" s="760"/>
      <c r="S39" s="539"/>
    </row>
    <row r="40" spans="1:19" ht="36" customHeight="1" x14ac:dyDescent="0.25">
      <c r="A40" s="580"/>
      <c r="B40" s="580"/>
      <c r="C40" s="580"/>
      <c r="D40" s="580"/>
      <c r="E40" s="539"/>
      <c r="F40" s="539"/>
      <c r="G40" s="539"/>
      <c r="H40" s="539"/>
      <c r="I40" s="297" t="s">
        <v>148</v>
      </c>
      <c r="J40" s="297">
        <v>100</v>
      </c>
      <c r="K40" s="297" t="s">
        <v>50</v>
      </c>
      <c r="L40" s="278"/>
      <c r="M40" s="299"/>
      <c r="N40" s="299"/>
      <c r="O40" s="366"/>
      <c r="P40" s="366"/>
      <c r="Q40" s="366"/>
      <c r="R40" s="366"/>
      <c r="S40" s="278"/>
    </row>
    <row r="41" spans="1:19" ht="61.5" customHeight="1" x14ac:dyDescent="0.25">
      <c r="A41" s="579">
        <v>11</v>
      </c>
      <c r="B41" s="579">
        <v>1</v>
      </c>
      <c r="C41" s="579">
        <v>4</v>
      </c>
      <c r="D41" s="579">
        <v>2</v>
      </c>
      <c r="E41" s="537" t="s">
        <v>1639</v>
      </c>
      <c r="F41" s="537" t="s">
        <v>1640</v>
      </c>
      <c r="G41" s="537" t="s">
        <v>1641</v>
      </c>
      <c r="H41" s="537" t="s">
        <v>1521</v>
      </c>
      <c r="I41" s="291" t="s">
        <v>234</v>
      </c>
      <c r="J41" s="291">
        <v>1</v>
      </c>
      <c r="K41" s="291" t="s">
        <v>74</v>
      </c>
      <c r="L41" s="537" t="s">
        <v>1598</v>
      </c>
      <c r="M41" s="579" t="s">
        <v>44</v>
      </c>
      <c r="N41" s="537"/>
      <c r="O41" s="758">
        <v>29400</v>
      </c>
      <c r="P41" s="537"/>
      <c r="Q41" s="758">
        <f>O41</f>
        <v>29400</v>
      </c>
      <c r="R41" s="775"/>
      <c r="S41" s="569" t="s">
        <v>1588</v>
      </c>
    </row>
    <row r="42" spans="1:19" ht="69" customHeight="1" x14ac:dyDescent="0.25">
      <c r="A42" s="580"/>
      <c r="B42" s="580"/>
      <c r="C42" s="580"/>
      <c r="D42" s="580"/>
      <c r="E42" s="539"/>
      <c r="F42" s="539"/>
      <c r="G42" s="539"/>
      <c r="H42" s="539"/>
      <c r="I42" s="291" t="s">
        <v>148</v>
      </c>
      <c r="J42" s="291">
        <v>25</v>
      </c>
      <c r="K42" s="297" t="s">
        <v>50</v>
      </c>
      <c r="L42" s="539"/>
      <c r="M42" s="580"/>
      <c r="N42" s="539"/>
      <c r="O42" s="760"/>
      <c r="P42" s="539"/>
      <c r="Q42" s="760"/>
      <c r="R42" s="799"/>
      <c r="S42" s="569"/>
    </row>
    <row r="43" spans="1:19" ht="101.25" customHeight="1" x14ac:dyDescent="0.25">
      <c r="A43" s="579">
        <v>12</v>
      </c>
      <c r="B43" s="579">
        <v>1</v>
      </c>
      <c r="C43" s="579">
        <v>4</v>
      </c>
      <c r="D43" s="579">
        <v>2</v>
      </c>
      <c r="E43" s="537" t="s">
        <v>1642</v>
      </c>
      <c r="F43" s="537" t="s">
        <v>1643</v>
      </c>
      <c r="G43" s="537" t="s">
        <v>1644</v>
      </c>
      <c r="H43" s="537" t="s">
        <v>159</v>
      </c>
      <c r="I43" s="291" t="s">
        <v>234</v>
      </c>
      <c r="J43" s="291">
        <v>1</v>
      </c>
      <c r="K43" s="291" t="s">
        <v>74</v>
      </c>
      <c r="L43" s="537" t="s">
        <v>1598</v>
      </c>
      <c r="M43" s="579" t="s">
        <v>371</v>
      </c>
      <c r="N43" s="537"/>
      <c r="O43" s="758">
        <v>25600</v>
      </c>
      <c r="P43" s="537"/>
      <c r="Q43" s="758">
        <f>O43</f>
        <v>25600</v>
      </c>
      <c r="R43" s="775"/>
      <c r="S43" s="569" t="s">
        <v>1588</v>
      </c>
    </row>
    <row r="44" spans="1:19" ht="120.75" customHeight="1" x14ac:dyDescent="0.25">
      <c r="A44" s="580"/>
      <c r="B44" s="580"/>
      <c r="C44" s="580"/>
      <c r="D44" s="580"/>
      <c r="E44" s="539"/>
      <c r="F44" s="539"/>
      <c r="G44" s="539"/>
      <c r="H44" s="539"/>
      <c r="I44" s="291" t="s">
        <v>148</v>
      </c>
      <c r="J44" s="291">
        <v>23</v>
      </c>
      <c r="K44" s="297" t="s">
        <v>50</v>
      </c>
      <c r="L44" s="539"/>
      <c r="M44" s="580"/>
      <c r="N44" s="539"/>
      <c r="O44" s="760"/>
      <c r="P44" s="539"/>
      <c r="Q44" s="760"/>
      <c r="R44" s="799"/>
      <c r="S44" s="569"/>
    </row>
    <row r="45" spans="1:19" ht="63.75" customHeight="1" x14ac:dyDescent="0.25">
      <c r="A45" s="579">
        <v>13</v>
      </c>
      <c r="B45" s="579">
        <v>1</v>
      </c>
      <c r="C45" s="579">
        <v>4</v>
      </c>
      <c r="D45" s="579">
        <v>2</v>
      </c>
      <c r="E45" s="793" t="s">
        <v>1645</v>
      </c>
      <c r="F45" s="537" t="s">
        <v>1646</v>
      </c>
      <c r="G45" s="537" t="s">
        <v>1647</v>
      </c>
      <c r="H45" s="579" t="s">
        <v>46</v>
      </c>
      <c r="I45" s="291" t="s">
        <v>47</v>
      </c>
      <c r="J45" s="291">
        <v>1</v>
      </c>
      <c r="K45" s="291" t="s">
        <v>74</v>
      </c>
      <c r="L45" s="537" t="s">
        <v>1648</v>
      </c>
      <c r="M45" s="579" t="s">
        <v>371</v>
      </c>
      <c r="N45" s="537"/>
      <c r="O45" s="758">
        <v>11000</v>
      </c>
      <c r="P45" s="537"/>
      <c r="Q45" s="758">
        <f>O45</f>
        <v>11000</v>
      </c>
      <c r="R45" s="775"/>
      <c r="S45" s="569" t="s">
        <v>1588</v>
      </c>
    </row>
    <row r="46" spans="1:19" ht="82.5" customHeight="1" x14ac:dyDescent="0.25">
      <c r="A46" s="580"/>
      <c r="B46" s="580"/>
      <c r="C46" s="580"/>
      <c r="D46" s="580"/>
      <c r="E46" s="802"/>
      <c r="F46" s="539"/>
      <c r="G46" s="539"/>
      <c r="H46" s="580"/>
      <c r="I46" s="291" t="s">
        <v>148</v>
      </c>
      <c r="J46" s="291">
        <v>6</v>
      </c>
      <c r="K46" s="297" t="s">
        <v>50</v>
      </c>
      <c r="L46" s="539"/>
      <c r="M46" s="580"/>
      <c r="N46" s="539"/>
      <c r="O46" s="760"/>
      <c r="P46" s="539"/>
      <c r="Q46" s="760"/>
      <c r="R46" s="799"/>
      <c r="S46" s="569"/>
    </row>
    <row r="48" spans="1:19" x14ac:dyDescent="0.25">
      <c r="O48" s="572"/>
      <c r="P48" s="545" t="s">
        <v>30</v>
      </c>
      <c r="Q48" s="545"/>
      <c r="R48" s="545"/>
    </row>
    <row r="49" spans="7:18" x14ac:dyDescent="0.25">
      <c r="G49" s="329"/>
      <c r="O49" s="570"/>
      <c r="P49" s="545" t="s">
        <v>31</v>
      </c>
      <c r="Q49" s="545" t="s">
        <v>32</v>
      </c>
      <c r="R49" s="545"/>
    </row>
    <row r="50" spans="7:18" ht="11.25" customHeight="1" x14ac:dyDescent="0.25">
      <c r="G50" s="329"/>
      <c r="O50" s="571"/>
      <c r="P50" s="545"/>
      <c r="Q50" s="276">
        <v>2022</v>
      </c>
      <c r="R50" s="276">
        <v>2023</v>
      </c>
    </row>
    <row r="51" spans="7:18" x14ac:dyDescent="0.25">
      <c r="O51" s="276" t="s">
        <v>33</v>
      </c>
      <c r="P51" s="5">
        <v>13</v>
      </c>
      <c r="Q51" s="41">
        <f>Q45+Q43+Q41+Q29+Q27+Q25+Q23+Q21+Q19+Q17+Q15+Q8+Q6</f>
        <v>870000</v>
      </c>
      <c r="R51" s="47">
        <v>0</v>
      </c>
    </row>
  </sheetData>
  <mergeCells count="231">
    <mergeCell ref="Q45:Q46"/>
    <mergeCell ref="R45:R46"/>
    <mergeCell ref="S45:S46"/>
    <mergeCell ref="O48:O50"/>
    <mergeCell ref="P48:R48"/>
    <mergeCell ref="P49:P50"/>
    <mergeCell ref="Q49:R49"/>
    <mergeCell ref="H45:H46"/>
    <mergeCell ref="L45:L46"/>
    <mergeCell ref="M45:M46"/>
    <mergeCell ref="N45:N46"/>
    <mergeCell ref="O45:O46"/>
    <mergeCell ref="P45:P46"/>
    <mergeCell ref="A45:A46"/>
    <mergeCell ref="B45:B46"/>
    <mergeCell ref="C45:C46"/>
    <mergeCell ref="D45:D46"/>
    <mergeCell ref="E45:E46"/>
    <mergeCell ref="F45:F46"/>
    <mergeCell ref="G45:G46"/>
    <mergeCell ref="L43:L44"/>
    <mergeCell ref="M43:M44"/>
    <mergeCell ref="S41:S42"/>
    <mergeCell ref="M41:M42"/>
    <mergeCell ref="N41:N42"/>
    <mergeCell ref="O41:O42"/>
    <mergeCell ref="P41:P42"/>
    <mergeCell ref="Q41:Q42"/>
    <mergeCell ref="R41:R42"/>
    <mergeCell ref="A43:A44"/>
    <mergeCell ref="B43:B44"/>
    <mergeCell ref="C43:C44"/>
    <mergeCell ref="D43:D44"/>
    <mergeCell ref="E43:E44"/>
    <mergeCell ref="F43:F44"/>
    <mergeCell ref="G43:G44"/>
    <mergeCell ref="H43:H44"/>
    <mergeCell ref="R43:R44"/>
    <mergeCell ref="S43:S44"/>
    <mergeCell ref="N43:N44"/>
    <mergeCell ref="O43:O44"/>
    <mergeCell ref="P43:P44"/>
    <mergeCell ref="Q43:Q44"/>
    <mergeCell ref="A41:A42"/>
    <mergeCell ref="B41:B42"/>
    <mergeCell ref="C41:C42"/>
    <mergeCell ref="D41:D42"/>
    <mergeCell ref="E41:E42"/>
    <mergeCell ref="F41:F42"/>
    <mergeCell ref="G41:G42"/>
    <mergeCell ref="H41:H42"/>
    <mergeCell ref="L41:L42"/>
    <mergeCell ref="O27:O28"/>
    <mergeCell ref="P27:P28"/>
    <mergeCell ref="Q27:Q28"/>
    <mergeCell ref="P29:P39"/>
    <mergeCell ref="Q29:Q39"/>
    <mergeCell ref="R29:R39"/>
    <mergeCell ref="S29:S39"/>
    <mergeCell ref="H35:H37"/>
    <mergeCell ref="H39:H40"/>
    <mergeCell ref="H29:H30"/>
    <mergeCell ref="L29:L39"/>
    <mergeCell ref="M29:M39"/>
    <mergeCell ref="N29:N39"/>
    <mergeCell ref="O29:O39"/>
    <mergeCell ref="G27:G28"/>
    <mergeCell ref="H27:H28"/>
    <mergeCell ref="L27:L28"/>
    <mergeCell ref="M27:M28"/>
    <mergeCell ref="N27:N28"/>
    <mergeCell ref="A29:A40"/>
    <mergeCell ref="B29:B40"/>
    <mergeCell ref="C29:C40"/>
    <mergeCell ref="D29:D40"/>
    <mergeCell ref="E29:E40"/>
    <mergeCell ref="F29:F40"/>
    <mergeCell ref="G29:G40"/>
    <mergeCell ref="P25:P26"/>
    <mergeCell ref="Q25:Q26"/>
    <mergeCell ref="R25:R26"/>
    <mergeCell ref="S25:S26"/>
    <mergeCell ref="A27:A28"/>
    <mergeCell ref="B27:B28"/>
    <mergeCell ref="C27:C28"/>
    <mergeCell ref="D27:D28"/>
    <mergeCell ref="E27:E28"/>
    <mergeCell ref="G25:G26"/>
    <mergeCell ref="H25:H26"/>
    <mergeCell ref="L25:L26"/>
    <mergeCell ref="M25:M26"/>
    <mergeCell ref="N25:N26"/>
    <mergeCell ref="O25:O26"/>
    <mergeCell ref="A25:A26"/>
    <mergeCell ref="B25:B26"/>
    <mergeCell ref="C25:C26"/>
    <mergeCell ref="D25:D26"/>
    <mergeCell ref="E25:E26"/>
    <mergeCell ref="F25:F26"/>
    <mergeCell ref="R27:R28"/>
    <mergeCell ref="S27:S28"/>
    <mergeCell ref="F27:F28"/>
    <mergeCell ref="O23:O24"/>
    <mergeCell ref="P23:P24"/>
    <mergeCell ref="Q23:Q24"/>
    <mergeCell ref="R23:R24"/>
    <mergeCell ref="S23:S24"/>
    <mergeCell ref="F23:F24"/>
    <mergeCell ref="G23:G24"/>
    <mergeCell ref="H23:H24"/>
    <mergeCell ref="L23:L24"/>
    <mergeCell ref="M23:M24"/>
    <mergeCell ref="N23:N24"/>
    <mergeCell ref="A23:A24"/>
    <mergeCell ref="B23:B24"/>
    <mergeCell ref="C23:C24"/>
    <mergeCell ref="D23:D24"/>
    <mergeCell ref="E23:E24"/>
    <mergeCell ref="G21:G22"/>
    <mergeCell ref="H21:H22"/>
    <mergeCell ref="L21:L22"/>
    <mergeCell ref="M21:M22"/>
    <mergeCell ref="Q19:Q20"/>
    <mergeCell ref="R19:R20"/>
    <mergeCell ref="S19:S20"/>
    <mergeCell ref="A21:A22"/>
    <mergeCell ref="B21:B22"/>
    <mergeCell ref="C21:C22"/>
    <mergeCell ref="D21:D22"/>
    <mergeCell ref="E21:E22"/>
    <mergeCell ref="F21:F22"/>
    <mergeCell ref="H19:H20"/>
    <mergeCell ref="L19:L20"/>
    <mergeCell ref="M19:M20"/>
    <mergeCell ref="N19:N20"/>
    <mergeCell ref="O19:O20"/>
    <mergeCell ref="P19:P20"/>
    <mergeCell ref="P21:P22"/>
    <mergeCell ref="Q21:Q22"/>
    <mergeCell ref="R21:R22"/>
    <mergeCell ref="S21:S22"/>
    <mergeCell ref="N21:N22"/>
    <mergeCell ref="O21:O22"/>
    <mergeCell ref="A19:A20"/>
    <mergeCell ref="B19:B20"/>
    <mergeCell ref="C19:C20"/>
    <mergeCell ref="D19:D20"/>
    <mergeCell ref="E19:E20"/>
    <mergeCell ref="F19:F20"/>
    <mergeCell ref="G19:G20"/>
    <mergeCell ref="L17:L18"/>
    <mergeCell ref="M17:M18"/>
    <mergeCell ref="S15:S16"/>
    <mergeCell ref="M15:M16"/>
    <mergeCell ref="N15:N16"/>
    <mergeCell ref="O15:O16"/>
    <mergeCell ref="P15:P16"/>
    <mergeCell ref="Q15:Q16"/>
    <mergeCell ref="R15:R16"/>
    <mergeCell ref="A17:A18"/>
    <mergeCell ref="B17:B18"/>
    <mergeCell ref="C17:C18"/>
    <mergeCell ref="D17:D18"/>
    <mergeCell ref="E17:E18"/>
    <mergeCell ref="F17:F18"/>
    <mergeCell ref="G17:G18"/>
    <mergeCell ref="H17:H18"/>
    <mergeCell ref="R17:R18"/>
    <mergeCell ref="S17:S18"/>
    <mergeCell ref="N17:N18"/>
    <mergeCell ref="O17:O18"/>
    <mergeCell ref="P17:P18"/>
    <mergeCell ref="Q17:Q18"/>
    <mergeCell ref="A15:A16"/>
    <mergeCell ref="B15:B16"/>
    <mergeCell ref="C15:C16"/>
    <mergeCell ref="D15:D16"/>
    <mergeCell ref="E15:E16"/>
    <mergeCell ref="F15:F16"/>
    <mergeCell ref="G15:G16"/>
    <mergeCell ref="H15:H16"/>
    <mergeCell ref="L15:L16"/>
    <mergeCell ref="R8:R14"/>
    <mergeCell ref="S8:S14"/>
    <mergeCell ref="H11:H12"/>
    <mergeCell ref="H13:H14"/>
    <mergeCell ref="G8:G14"/>
    <mergeCell ref="H8:H9"/>
    <mergeCell ref="L8:L14"/>
    <mergeCell ref="M8:M14"/>
    <mergeCell ref="N8:N14"/>
    <mergeCell ref="O8:O14"/>
    <mergeCell ref="R6:R7"/>
    <mergeCell ref="S6:S7"/>
    <mergeCell ref="F6:F7"/>
    <mergeCell ref="G6:G7"/>
    <mergeCell ref="H6:H7"/>
    <mergeCell ref="L6:L7"/>
    <mergeCell ref="M6:M7"/>
    <mergeCell ref="N6:N7"/>
    <mergeCell ref="A8:A14"/>
    <mergeCell ref="B8:B14"/>
    <mergeCell ref="C8:C14"/>
    <mergeCell ref="D8:D14"/>
    <mergeCell ref="E8:E14"/>
    <mergeCell ref="F8:F14"/>
    <mergeCell ref="O6:O7"/>
    <mergeCell ref="P6:P7"/>
    <mergeCell ref="Q6:Q7"/>
    <mergeCell ref="P8:P14"/>
    <mergeCell ref="Q8:Q1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9" scale="3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zoomScale="80" zoomScaleNormal="80" workbookViewId="0">
      <selection activeCell="H78" sqref="H78"/>
    </sheetView>
  </sheetViews>
  <sheetFormatPr defaultColWidth="9.140625" defaultRowHeight="15" x14ac:dyDescent="0.25"/>
  <cols>
    <col min="1" max="1" width="5.28515625" style="1" customWidth="1"/>
    <col min="2" max="2" width="8.7109375" style="296" customWidth="1"/>
    <col min="3" max="3" width="8.5703125" style="296" customWidth="1"/>
    <col min="4" max="4" width="8.85546875" style="296" customWidth="1"/>
    <col min="5" max="5" width="24.42578125" style="296" customWidth="1"/>
    <col min="6" max="6" width="58" style="296" customWidth="1"/>
    <col min="7" max="7" width="46" style="296" customWidth="1"/>
    <col min="8" max="8" width="20.7109375" style="296" customWidth="1"/>
    <col min="9" max="11" width="19" style="296" customWidth="1"/>
    <col min="12" max="12" width="27.7109375" style="296" customWidth="1"/>
    <col min="13" max="13" width="17.140625" style="296" customWidth="1"/>
    <col min="14" max="14" width="9" style="296" customWidth="1"/>
    <col min="15" max="15" width="14.7109375" style="367" customWidth="1"/>
    <col min="16" max="16" width="6.5703125" style="296" customWidth="1"/>
    <col min="17" max="17" width="16.7109375" style="367" customWidth="1"/>
    <col min="18" max="18" width="7.5703125" style="296" customWidth="1"/>
    <col min="19" max="19" width="21.140625" style="296" customWidth="1"/>
    <col min="20" max="20" width="18.28515625" style="296" customWidth="1"/>
    <col min="21" max="16384" width="9.140625" style="296"/>
  </cols>
  <sheetData>
    <row r="1" spans="1:19" ht="18.75" x14ac:dyDescent="0.3">
      <c r="A1" s="472" t="s">
        <v>2375</v>
      </c>
      <c r="E1" s="36"/>
      <c r="F1" s="36"/>
      <c r="L1" s="1"/>
      <c r="P1" s="3"/>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368" t="s">
        <v>26</v>
      </c>
      <c r="P5" s="288" t="s">
        <v>27</v>
      </c>
      <c r="Q5" s="368" t="s">
        <v>37</v>
      </c>
      <c r="R5" s="288" t="s">
        <v>28</v>
      </c>
      <c r="S5" s="284" t="s">
        <v>29</v>
      </c>
    </row>
    <row r="6" spans="1:19" ht="63" customHeight="1" x14ac:dyDescent="0.25">
      <c r="A6" s="613">
        <v>1</v>
      </c>
      <c r="B6" s="764">
        <v>1</v>
      </c>
      <c r="C6" s="764">
        <v>4</v>
      </c>
      <c r="D6" s="764">
        <v>2</v>
      </c>
      <c r="E6" s="805" t="s">
        <v>1649</v>
      </c>
      <c r="F6" s="805" t="s">
        <v>1650</v>
      </c>
      <c r="G6" s="764" t="s">
        <v>1651</v>
      </c>
      <c r="H6" s="353" t="s">
        <v>1652</v>
      </c>
      <c r="I6" s="353" t="s">
        <v>818</v>
      </c>
      <c r="J6" s="353">
        <v>6</v>
      </c>
      <c r="K6" s="353" t="s">
        <v>74</v>
      </c>
      <c r="L6" s="764" t="s">
        <v>1653</v>
      </c>
      <c r="M6" s="764" t="s">
        <v>94</v>
      </c>
      <c r="N6" s="764"/>
      <c r="O6" s="807">
        <v>132945</v>
      </c>
      <c r="P6" s="769"/>
      <c r="Q6" s="807">
        <v>132945</v>
      </c>
      <c r="R6" s="769"/>
      <c r="S6" s="764" t="s">
        <v>1654</v>
      </c>
    </row>
    <row r="7" spans="1:19" ht="56.45" customHeight="1" x14ac:dyDescent="0.25">
      <c r="A7" s="803"/>
      <c r="B7" s="804"/>
      <c r="C7" s="804"/>
      <c r="D7" s="804"/>
      <c r="E7" s="806"/>
      <c r="F7" s="806"/>
      <c r="G7" s="804"/>
      <c r="H7" s="770" t="s">
        <v>52</v>
      </c>
      <c r="I7" s="353" t="s">
        <v>53</v>
      </c>
      <c r="J7" s="353">
        <v>1</v>
      </c>
      <c r="K7" s="353" t="s">
        <v>74</v>
      </c>
      <c r="L7" s="804"/>
      <c r="M7" s="804"/>
      <c r="N7" s="804"/>
      <c r="O7" s="808"/>
      <c r="P7" s="786"/>
      <c r="Q7" s="808"/>
      <c r="R7" s="786"/>
      <c r="S7" s="804"/>
    </row>
    <row r="8" spans="1:19" ht="55.9" customHeight="1" x14ac:dyDescent="0.25">
      <c r="A8" s="803"/>
      <c r="B8" s="804"/>
      <c r="C8" s="804"/>
      <c r="D8" s="804"/>
      <c r="E8" s="806"/>
      <c r="F8" s="806"/>
      <c r="G8" s="804"/>
      <c r="H8" s="809"/>
      <c r="I8" s="180" t="s">
        <v>148</v>
      </c>
      <c r="J8" s="180">
        <v>50</v>
      </c>
      <c r="K8" s="180" t="s">
        <v>50</v>
      </c>
      <c r="L8" s="804"/>
      <c r="M8" s="804"/>
      <c r="N8" s="804"/>
      <c r="O8" s="808"/>
      <c r="P8" s="786"/>
      <c r="Q8" s="808"/>
      <c r="R8" s="786"/>
      <c r="S8" s="804"/>
    </row>
    <row r="9" spans="1:19" ht="55.9" customHeight="1" x14ac:dyDescent="0.25">
      <c r="A9" s="803"/>
      <c r="B9" s="804"/>
      <c r="C9" s="804"/>
      <c r="D9" s="804"/>
      <c r="E9" s="806"/>
      <c r="F9" s="806"/>
      <c r="G9" s="804"/>
      <c r="H9" s="764" t="s">
        <v>1655</v>
      </c>
      <c r="I9" s="353" t="s">
        <v>78</v>
      </c>
      <c r="J9" s="353">
        <v>1</v>
      </c>
      <c r="K9" s="353" t="s">
        <v>74</v>
      </c>
      <c r="L9" s="804"/>
      <c r="M9" s="804"/>
      <c r="N9" s="804"/>
      <c r="O9" s="808"/>
      <c r="P9" s="786"/>
      <c r="Q9" s="808"/>
      <c r="R9" s="786"/>
      <c r="S9" s="804"/>
    </row>
    <row r="10" spans="1:19" s="7" customFormat="1" ht="55.15" customHeight="1" x14ac:dyDescent="0.25">
      <c r="A10" s="803"/>
      <c r="B10" s="804"/>
      <c r="C10" s="804"/>
      <c r="D10" s="804"/>
      <c r="E10" s="806"/>
      <c r="F10" s="806"/>
      <c r="G10" s="804"/>
      <c r="H10" s="810"/>
      <c r="I10" s="181" t="s">
        <v>148</v>
      </c>
      <c r="J10" s="181">
        <v>30</v>
      </c>
      <c r="K10" s="180" t="s">
        <v>50</v>
      </c>
      <c r="L10" s="804"/>
      <c r="M10" s="804"/>
      <c r="N10" s="804"/>
      <c r="O10" s="808"/>
      <c r="P10" s="786"/>
      <c r="Q10" s="808"/>
      <c r="R10" s="786"/>
      <c r="S10" s="804"/>
    </row>
    <row r="11" spans="1:19" ht="88.15" customHeight="1" x14ac:dyDescent="0.25">
      <c r="A11" s="613">
        <v>2</v>
      </c>
      <c r="B11" s="613">
        <v>1</v>
      </c>
      <c r="C11" s="613">
        <v>4</v>
      </c>
      <c r="D11" s="613">
        <v>2</v>
      </c>
      <c r="E11" s="805" t="s">
        <v>1656</v>
      </c>
      <c r="F11" s="805" t="s">
        <v>1657</v>
      </c>
      <c r="G11" s="805" t="s">
        <v>1658</v>
      </c>
      <c r="H11" s="613" t="s">
        <v>484</v>
      </c>
      <c r="I11" s="181" t="s">
        <v>1136</v>
      </c>
      <c r="J11" s="180">
        <v>1</v>
      </c>
      <c r="K11" s="180" t="s">
        <v>74</v>
      </c>
      <c r="L11" s="805" t="s">
        <v>1659</v>
      </c>
      <c r="M11" s="613" t="s">
        <v>95</v>
      </c>
      <c r="N11" s="613"/>
      <c r="O11" s="812">
        <v>43000</v>
      </c>
      <c r="P11" s="613"/>
      <c r="Q11" s="812">
        <v>43000</v>
      </c>
      <c r="R11" s="613"/>
      <c r="S11" s="805" t="s">
        <v>1654</v>
      </c>
    </row>
    <row r="12" spans="1:19" s="7" customFormat="1" ht="88.15" customHeight="1" x14ac:dyDescent="0.25">
      <c r="A12" s="614"/>
      <c r="B12" s="614"/>
      <c r="C12" s="614"/>
      <c r="D12" s="614"/>
      <c r="E12" s="811"/>
      <c r="F12" s="811"/>
      <c r="G12" s="811"/>
      <c r="H12" s="614"/>
      <c r="I12" s="181" t="s">
        <v>148</v>
      </c>
      <c r="J12" s="180">
        <v>30</v>
      </c>
      <c r="K12" s="180" t="s">
        <v>50</v>
      </c>
      <c r="L12" s="811"/>
      <c r="M12" s="614"/>
      <c r="N12" s="614"/>
      <c r="O12" s="813"/>
      <c r="P12" s="614"/>
      <c r="Q12" s="813"/>
      <c r="R12" s="614"/>
      <c r="S12" s="811"/>
    </row>
    <row r="13" spans="1:19" s="7" customFormat="1" ht="99" customHeight="1" x14ac:dyDescent="0.25">
      <c r="A13" s="613">
        <v>3</v>
      </c>
      <c r="B13" s="613">
        <v>1</v>
      </c>
      <c r="C13" s="613">
        <v>4</v>
      </c>
      <c r="D13" s="613">
        <v>5</v>
      </c>
      <c r="E13" s="805" t="s">
        <v>1660</v>
      </c>
      <c r="F13" s="805" t="s">
        <v>1661</v>
      </c>
      <c r="G13" s="805" t="s">
        <v>1662</v>
      </c>
      <c r="H13" s="613" t="s">
        <v>1663</v>
      </c>
      <c r="I13" s="181" t="s">
        <v>1664</v>
      </c>
      <c r="J13" s="180">
        <v>6</v>
      </c>
      <c r="K13" s="180" t="s">
        <v>74</v>
      </c>
      <c r="L13" s="805" t="s">
        <v>1665</v>
      </c>
      <c r="M13" s="613" t="s">
        <v>44</v>
      </c>
      <c r="N13" s="613"/>
      <c r="O13" s="812">
        <v>18600</v>
      </c>
      <c r="P13" s="613"/>
      <c r="Q13" s="812">
        <v>18600</v>
      </c>
      <c r="R13" s="613"/>
      <c r="S13" s="805" t="s">
        <v>1654</v>
      </c>
    </row>
    <row r="14" spans="1:19" s="7" customFormat="1" ht="100.9" customHeight="1" x14ac:dyDescent="0.25">
      <c r="A14" s="614"/>
      <c r="B14" s="614"/>
      <c r="C14" s="614"/>
      <c r="D14" s="614"/>
      <c r="E14" s="811"/>
      <c r="F14" s="811"/>
      <c r="G14" s="811"/>
      <c r="H14" s="614"/>
      <c r="I14" s="180" t="s">
        <v>148</v>
      </c>
      <c r="J14" s="180">
        <v>120</v>
      </c>
      <c r="K14" s="180" t="s">
        <v>50</v>
      </c>
      <c r="L14" s="811"/>
      <c r="M14" s="614"/>
      <c r="N14" s="614"/>
      <c r="O14" s="813"/>
      <c r="P14" s="614"/>
      <c r="Q14" s="813"/>
      <c r="R14" s="614"/>
      <c r="S14" s="811"/>
    </row>
    <row r="15" spans="1:19" s="7" customFormat="1" ht="91.15" customHeight="1" x14ac:dyDescent="0.25">
      <c r="A15" s="613">
        <v>4</v>
      </c>
      <c r="B15" s="613">
        <v>1</v>
      </c>
      <c r="C15" s="613">
        <v>4</v>
      </c>
      <c r="D15" s="613">
        <v>5</v>
      </c>
      <c r="E15" s="805" t="s">
        <v>1666</v>
      </c>
      <c r="F15" s="805" t="s">
        <v>1667</v>
      </c>
      <c r="G15" s="805" t="s">
        <v>1668</v>
      </c>
      <c r="H15" s="613" t="s">
        <v>1669</v>
      </c>
      <c r="I15" s="181" t="s">
        <v>984</v>
      </c>
      <c r="J15" s="181">
        <v>1</v>
      </c>
      <c r="K15" s="180" t="s">
        <v>74</v>
      </c>
      <c r="L15" s="805" t="s">
        <v>1670</v>
      </c>
      <c r="M15" s="613" t="s">
        <v>94</v>
      </c>
      <c r="N15" s="613"/>
      <c r="O15" s="812">
        <v>35955</v>
      </c>
      <c r="P15" s="613"/>
      <c r="Q15" s="812">
        <v>35955</v>
      </c>
      <c r="R15" s="613"/>
      <c r="S15" s="805" t="s">
        <v>1654</v>
      </c>
    </row>
    <row r="16" spans="1:19" s="7" customFormat="1" ht="133.15" customHeight="1" x14ac:dyDescent="0.25">
      <c r="A16" s="614"/>
      <c r="B16" s="614"/>
      <c r="C16" s="614"/>
      <c r="D16" s="614"/>
      <c r="E16" s="811"/>
      <c r="F16" s="811"/>
      <c r="G16" s="811"/>
      <c r="H16" s="614"/>
      <c r="I16" s="181" t="s">
        <v>986</v>
      </c>
      <c r="J16" s="181">
        <v>50</v>
      </c>
      <c r="K16" s="180" t="s">
        <v>50</v>
      </c>
      <c r="L16" s="811"/>
      <c r="M16" s="614"/>
      <c r="N16" s="614"/>
      <c r="O16" s="813"/>
      <c r="P16" s="614"/>
      <c r="Q16" s="813"/>
      <c r="R16" s="614"/>
      <c r="S16" s="811"/>
    </row>
    <row r="17" spans="1:19" s="7" customFormat="1" ht="39" customHeight="1" x14ac:dyDescent="0.25">
      <c r="A17" s="613">
        <v>5</v>
      </c>
      <c r="B17" s="613">
        <v>1</v>
      </c>
      <c r="C17" s="613">
        <v>4</v>
      </c>
      <c r="D17" s="613">
        <v>5</v>
      </c>
      <c r="E17" s="805" t="s">
        <v>1671</v>
      </c>
      <c r="F17" s="805" t="s">
        <v>1672</v>
      </c>
      <c r="G17" s="805" t="s">
        <v>1673</v>
      </c>
      <c r="H17" s="613" t="s">
        <v>1674</v>
      </c>
      <c r="I17" s="180" t="s">
        <v>1076</v>
      </c>
      <c r="J17" s="180">
        <v>1</v>
      </c>
      <c r="K17" s="180" t="s">
        <v>74</v>
      </c>
      <c r="L17" s="805" t="s">
        <v>1675</v>
      </c>
      <c r="M17" s="613" t="s">
        <v>94</v>
      </c>
      <c r="N17" s="613"/>
      <c r="O17" s="812">
        <v>10000</v>
      </c>
      <c r="P17" s="613"/>
      <c r="Q17" s="812">
        <v>10000</v>
      </c>
      <c r="R17" s="613"/>
      <c r="S17" s="805" t="s">
        <v>1654</v>
      </c>
    </row>
    <row r="18" spans="1:19" s="7" customFormat="1" ht="38.450000000000003" customHeight="1" x14ac:dyDescent="0.25">
      <c r="A18" s="803"/>
      <c r="B18" s="803"/>
      <c r="C18" s="803"/>
      <c r="D18" s="803"/>
      <c r="E18" s="806"/>
      <c r="F18" s="806"/>
      <c r="G18" s="806"/>
      <c r="H18" s="614"/>
      <c r="I18" s="180" t="s">
        <v>141</v>
      </c>
      <c r="J18" s="180">
        <v>500</v>
      </c>
      <c r="K18" s="180" t="s">
        <v>1456</v>
      </c>
      <c r="L18" s="806"/>
      <c r="M18" s="803"/>
      <c r="N18" s="803"/>
      <c r="O18" s="814"/>
      <c r="P18" s="803"/>
      <c r="Q18" s="814"/>
      <c r="R18" s="803"/>
      <c r="S18" s="806"/>
    </row>
    <row r="19" spans="1:19" s="7" customFormat="1" ht="68.45" customHeight="1" x14ac:dyDescent="0.25">
      <c r="A19" s="614"/>
      <c r="B19" s="614"/>
      <c r="C19" s="614"/>
      <c r="D19" s="614"/>
      <c r="E19" s="811"/>
      <c r="F19" s="811"/>
      <c r="G19" s="811"/>
      <c r="H19" s="305" t="s">
        <v>1676</v>
      </c>
      <c r="I19" s="180" t="s">
        <v>1677</v>
      </c>
      <c r="J19" s="180">
        <v>1</v>
      </c>
      <c r="K19" s="180" t="s">
        <v>74</v>
      </c>
      <c r="L19" s="811"/>
      <c r="M19" s="614"/>
      <c r="N19" s="614"/>
      <c r="O19" s="813"/>
      <c r="P19" s="614"/>
      <c r="Q19" s="813"/>
      <c r="R19" s="614"/>
      <c r="S19" s="811"/>
    </row>
    <row r="20" spans="1:19" s="7" customFormat="1" ht="82.15" customHeight="1" x14ac:dyDescent="0.25">
      <c r="A20" s="815">
        <v>6</v>
      </c>
      <c r="B20" s="815">
        <v>1</v>
      </c>
      <c r="C20" s="815">
        <v>4</v>
      </c>
      <c r="D20" s="815">
        <v>2</v>
      </c>
      <c r="E20" s="816" t="s">
        <v>1678</v>
      </c>
      <c r="F20" s="816" t="s">
        <v>1679</v>
      </c>
      <c r="G20" s="816" t="s">
        <v>1680</v>
      </c>
      <c r="H20" s="815" t="s">
        <v>77</v>
      </c>
      <c r="I20" s="180" t="s">
        <v>78</v>
      </c>
      <c r="J20" s="180">
        <v>1</v>
      </c>
      <c r="K20" s="180" t="s">
        <v>74</v>
      </c>
      <c r="L20" s="816" t="s">
        <v>1681</v>
      </c>
      <c r="M20" s="815" t="s">
        <v>139</v>
      </c>
      <c r="N20" s="815"/>
      <c r="O20" s="817">
        <v>40000</v>
      </c>
      <c r="P20" s="815"/>
      <c r="Q20" s="817">
        <v>40000</v>
      </c>
      <c r="R20" s="815"/>
      <c r="S20" s="816" t="s">
        <v>1654</v>
      </c>
    </row>
    <row r="21" spans="1:19" s="7" customFormat="1" ht="74.45" customHeight="1" x14ac:dyDescent="0.25">
      <c r="A21" s="815"/>
      <c r="B21" s="815"/>
      <c r="C21" s="815"/>
      <c r="D21" s="815"/>
      <c r="E21" s="816"/>
      <c r="F21" s="816"/>
      <c r="G21" s="816"/>
      <c r="H21" s="815"/>
      <c r="I21" s="180" t="s">
        <v>148</v>
      </c>
      <c r="J21" s="180">
        <v>40</v>
      </c>
      <c r="K21" s="180" t="s">
        <v>50</v>
      </c>
      <c r="L21" s="816"/>
      <c r="M21" s="815"/>
      <c r="N21" s="815"/>
      <c r="O21" s="817"/>
      <c r="P21" s="815"/>
      <c r="Q21" s="817"/>
      <c r="R21" s="815"/>
      <c r="S21" s="816"/>
    </row>
    <row r="22" spans="1:19" s="7" customFormat="1" ht="88.9" customHeight="1" x14ac:dyDescent="0.25">
      <c r="A22" s="815">
        <v>7</v>
      </c>
      <c r="B22" s="815">
        <v>1</v>
      </c>
      <c r="C22" s="815">
        <v>4</v>
      </c>
      <c r="D22" s="815">
        <v>2</v>
      </c>
      <c r="E22" s="816" t="s">
        <v>1682</v>
      </c>
      <c r="F22" s="816" t="s">
        <v>1683</v>
      </c>
      <c r="G22" s="816" t="s">
        <v>1684</v>
      </c>
      <c r="H22" s="815" t="s">
        <v>1669</v>
      </c>
      <c r="I22" s="180" t="s">
        <v>53</v>
      </c>
      <c r="J22" s="180">
        <v>1</v>
      </c>
      <c r="K22" s="180" t="s">
        <v>74</v>
      </c>
      <c r="L22" s="816" t="s">
        <v>1685</v>
      </c>
      <c r="M22" s="815" t="s">
        <v>71</v>
      </c>
      <c r="N22" s="815"/>
      <c r="O22" s="817">
        <v>40000</v>
      </c>
      <c r="P22" s="815"/>
      <c r="Q22" s="817">
        <v>40000</v>
      </c>
      <c r="R22" s="815"/>
      <c r="S22" s="816" t="s">
        <v>1654</v>
      </c>
    </row>
    <row r="23" spans="1:19" s="7" customFormat="1" ht="94.9" customHeight="1" x14ac:dyDescent="0.25">
      <c r="A23" s="815"/>
      <c r="B23" s="815"/>
      <c r="C23" s="815"/>
      <c r="D23" s="815"/>
      <c r="E23" s="816"/>
      <c r="F23" s="816"/>
      <c r="G23" s="816"/>
      <c r="H23" s="815"/>
      <c r="I23" s="180" t="s">
        <v>148</v>
      </c>
      <c r="J23" s="180">
        <v>50</v>
      </c>
      <c r="K23" s="180" t="s">
        <v>1686</v>
      </c>
      <c r="L23" s="816"/>
      <c r="M23" s="815"/>
      <c r="N23" s="815"/>
      <c r="O23" s="817"/>
      <c r="P23" s="815"/>
      <c r="Q23" s="817"/>
      <c r="R23" s="815"/>
      <c r="S23" s="816"/>
    </row>
    <row r="24" spans="1:19" s="7" customFormat="1" ht="47.45" customHeight="1" x14ac:dyDescent="0.25">
      <c r="A24" s="815">
        <v>8</v>
      </c>
      <c r="B24" s="815">
        <v>1</v>
      </c>
      <c r="C24" s="815">
        <v>4</v>
      </c>
      <c r="D24" s="815">
        <v>2</v>
      </c>
      <c r="E24" s="805" t="s">
        <v>1687</v>
      </c>
      <c r="F24" s="805" t="s">
        <v>1688</v>
      </c>
      <c r="G24" s="816" t="s">
        <v>1689</v>
      </c>
      <c r="H24" s="818" t="s">
        <v>1690</v>
      </c>
      <c r="I24" s="180" t="s">
        <v>1076</v>
      </c>
      <c r="J24" s="180">
        <v>3</v>
      </c>
      <c r="K24" s="369" t="s">
        <v>74</v>
      </c>
      <c r="L24" s="816" t="s">
        <v>1691</v>
      </c>
      <c r="M24" s="815" t="s">
        <v>139</v>
      </c>
      <c r="N24" s="815"/>
      <c r="O24" s="812">
        <v>30000</v>
      </c>
      <c r="P24" s="613"/>
      <c r="Q24" s="812">
        <v>30000</v>
      </c>
      <c r="R24" s="613"/>
      <c r="S24" s="805" t="s">
        <v>1654</v>
      </c>
    </row>
    <row r="25" spans="1:19" s="7" customFormat="1" ht="104.45" customHeight="1" x14ac:dyDescent="0.25">
      <c r="A25" s="815"/>
      <c r="B25" s="815"/>
      <c r="C25" s="815"/>
      <c r="D25" s="815"/>
      <c r="E25" s="806"/>
      <c r="F25" s="806"/>
      <c r="G25" s="816"/>
      <c r="H25" s="819"/>
      <c r="I25" s="180" t="s">
        <v>141</v>
      </c>
      <c r="J25" s="180">
        <v>750</v>
      </c>
      <c r="K25" s="369" t="s">
        <v>74</v>
      </c>
      <c r="L25" s="816"/>
      <c r="M25" s="815"/>
      <c r="N25" s="815"/>
      <c r="O25" s="814"/>
      <c r="P25" s="803"/>
      <c r="Q25" s="814"/>
      <c r="R25" s="803"/>
      <c r="S25" s="806"/>
    </row>
    <row r="26" spans="1:19" s="7" customFormat="1" ht="105.6" customHeight="1" x14ac:dyDescent="0.25">
      <c r="A26" s="815"/>
      <c r="B26" s="815"/>
      <c r="C26" s="815"/>
      <c r="D26" s="815"/>
      <c r="E26" s="811"/>
      <c r="F26" s="811"/>
      <c r="G26" s="816"/>
      <c r="H26" s="370" t="s">
        <v>1692</v>
      </c>
      <c r="I26" s="180" t="s">
        <v>1677</v>
      </c>
      <c r="J26" s="180">
        <v>3</v>
      </c>
      <c r="K26" s="371" t="s">
        <v>74</v>
      </c>
      <c r="L26" s="816"/>
      <c r="M26" s="815"/>
      <c r="N26" s="815"/>
      <c r="O26" s="813"/>
      <c r="P26" s="614"/>
      <c r="Q26" s="813"/>
      <c r="R26" s="614"/>
      <c r="S26" s="811"/>
    </row>
    <row r="27" spans="1:19" s="7" customFormat="1" ht="69" customHeight="1" x14ac:dyDescent="0.25">
      <c r="A27" s="613">
        <v>9</v>
      </c>
      <c r="B27" s="613">
        <v>1</v>
      </c>
      <c r="C27" s="613">
        <v>4</v>
      </c>
      <c r="D27" s="613">
        <v>2</v>
      </c>
      <c r="E27" s="805" t="s">
        <v>1693</v>
      </c>
      <c r="F27" s="805" t="s">
        <v>1694</v>
      </c>
      <c r="G27" s="805" t="s">
        <v>1695</v>
      </c>
      <c r="H27" s="181" t="s">
        <v>1676</v>
      </c>
      <c r="I27" s="372" t="s">
        <v>1696</v>
      </c>
      <c r="J27" s="304">
        <v>1</v>
      </c>
      <c r="K27" s="304" t="s">
        <v>74</v>
      </c>
      <c r="L27" s="805" t="s">
        <v>1697</v>
      </c>
      <c r="M27" s="613" t="s">
        <v>94</v>
      </c>
      <c r="N27" s="613"/>
      <c r="O27" s="812">
        <v>6500</v>
      </c>
      <c r="P27" s="613"/>
      <c r="Q27" s="812">
        <v>6500</v>
      </c>
      <c r="R27" s="613"/>
      <c r="S27" s="805" t="s">
        <v>1654</v>
      </c>
    </row>
    <row r="28" spans="1:19" s="7" customFormat="1" ht="74.45" customHeight="1" x14ac:dyDescent="0.25">
      <c r="A28" s="803"/>
      <c r="B28" s="803"/>
      <c r="C28" s="803"/>
      <c r="D28" s="803"/>
      <c r="E28" s="806"/>
      <c r="F28" s="806"/>
      <c r="G28" s="806"/>
      <c r="H28" s="805" t="s">
        <v>596</v>
      </c>
      <c r="I28" s="372" t="s">
        <v>1076</v>
      </c>
      <c r="J28" s="304">
        <v>1</v>
      </c>
      <c r="K28" s="304" t="s">
        <v>74</v>
      </c>
      <c r="L28" s="806"/>
      <c r="M28" s="803"/>
      <c r="N28" s="803"/>
      <c r="O28" s="814"/>
      <c r="P28" s="803"/>
      <c r="Q28" s="814"/>
      <c r="R28" s="803"/>
      <c r="S28" s="806"/>
    </row>
    <row r="29" spans="1:19" s="7" customFormat="1" ht="117" customHeight="1" x14ac:dyDescent="0.25">
      <c r="A29" s="614"/>
      <c r="B29" s="614"/>
      <c r="C29" s="614"/>
      <c r="D29" s="614"/>
      <c r="E29" s="811"/>
      <c r="F29" s="811"/>
      <c r="G29" s="811"/>
      <c r="H29" s="811"/>
      <c r="I29" s="372" t="s">
        <v>1698</v>
      </c>
      <c r="J29" s="304">
        <v>300</v>
      </c>
      <c r="K29" s="304" t="s">
        <v>599</v>
      </c>
      <c r="L29" s="811"/>
      <c r="M29" s="614"/>
      <c r="N29" s="614"/>
      <c r="O29" s="813"/>
      <c r="P29" s="614"/>
      <c r="Q29" s="813"/>
      <c r="R29" s="614"/>
      <c r="S29" s="811"/>
    </row>
    <row r="30" spans="1:19" s="7" customFormat="1" ht="104.45" customHeight="1" x14ac:dyDescent="0.25">
      <c r="A30" s="613">
        <v>10</v>
      </c>
      <c r="B30" s="613">
        <v>1</v>
      </c>
      <c r="C30" s="613">
        <v>4</v>
      </c>
      <c r="D30" s="613">
        <v>2</v>
      </c>
      <c r="E30" s="805" t="s">
        <v>1699</v>
      </c>
      <c r="F30" s="820" t="s">
        <v>1700</v>
      </c>
      <c r="G30" s="805" t="s">
        <v>1701</v>
      </c>
      <c r="H30" s="805" t="s">
        <v>1702</v>
      </c>
      <c r="I30" s="181" t="s">
        <v>1703</v>
      </c>
      <c r="J30" s="180">
        <v>1</v>
      </c>
      <c r="K30" s="181" t="s">
        <v>74</v>
      </c>
      <c r="L30" s="805" t="s">
        <v>1697</v>
      </c>
      <c r="M30" s="613" t="s">
        <v>95</v>
      </c>
      <c r="N30" s="613"/>
      <c r="O30" s="812">
        <v>43000</v>
      </c>
      <c r="P30" s="613"/>
      <c r="Q30" s="812">
        <v>43000</v>
      </c>
      <c r="R30" s="613"/>
      <c r="S30" s="805" t="s">
        <v>1654</v>
      </c>
    </row>
    <row r="31" spans="1:19" s="7" customFormat="1" ht="91.9" customHeight="1" x14ac:dyDescent="0.25">
      <c r="A31" s="614"/>
      <c r="B31" s="614"/>
      <c r="C31" s="614"/>
      <c r="D31" s="614"/>
      <c r="E31" s="811"/>
      <c r="F31" s="821"/>
      <c r="G31" s="811"/>
      <c r="H31" s="811"/>
      <c r="I31" s="181" t="s">
        <v>148</v>
      </c>
      <c r="J31" s="180">
        <v>40</v>
      </c>
      <c r="K31" s="181" t="s">
        <v>50</v>
      </c>
      <c r="L31" s="811"/>
      <c r="M31" s="614"/>
      <c r="N31" s="614"/>
      <c r="O31" s="813"/>
      <c r="P31" s="614"/>
      <c r="Q31" s="813"/>
      <c r="R31" s="614"/>
      <c r="S31" s="811"/>
    </row>
    <row r="32" spans="1:19" s="104" customFormat="1" ht="66.599999999999994" customHeight="1" x14ac:dyDescent="0.25">
      <c r="A32" s="613">
        <v>11</v>
      </c>
      <c r="B32" s="613">
        <v>1</v>
      </c>
      <c r="C32" s="613">
        <v>4</v>
      </c>
      <c r="D32" s="613">
        <v>2</v>
      </c>
      <c r="E32" s="805" t="s">
        <v>1704</v>
      </c>
      <c r="F32" s="805" t="s">
        <v>1705</v>
      </c>
      <c r="G32" s="805" t="s">
        <v>1706</v>
      </c>
      <c r="H32" s="181" t="s">
        <v>1676</v>
      </c>
      <c r="I32" s="372" t="s">
        <v>1696</v>
      </c>
      <c r="J32" s="304">
        <v>1</v>
      </c>
      <c r="K32" s="304" t="s">
        <v>74</v>
      </c>
      <c r="L32" s="805" t="s">
        <v>1697</v>
      </c>
      <c r="M32" s="613" t="s">
        <v>94</v>
      </c>
      <c r="N32" s="613"/>
      <c r="O32" s="812">
        <v>6500</v>
      </c>
      <c r="P32" s="613"/>
      <c r="Q32" s="812">
        <v>6500</v>
      </c>
      <c r="R32" s="613"/>
      <c r="S32" s="805" t="s">
        <v>1654</v>
      </c>
    </row>
    <row r="33" spans="1:19" s="104" customFormat="1" ht="67.150000000000006" customHeight="1" x14ac:dyDescent="0.25">
      <c r="A33" s="803"/>
      <c r="B33" s="803"/>
      <c r="C33" s="803"/>
      <c r="D33" s="803"/>
      <c r="E33" s="806"/>
      <c r="F33" s="806"/>
      <c r="G33" s="806"/>
      <c r="H33" s="805" t="s">
        <v>596</v>
      </c>
      <c r="I33" s="372" t="s">
        <v>1076</v>
      </c>
      <c r="J33" s="304">
        <v>1</v>
      </c>
      <c r="K33" s="304" t="s">
        <v>74</v>
      </c>
      <c r="L33" s="806"/>
      <c r="M33" s="803"/>
      <c r="N33" s="803"/>
      <c r="O33" s="814"/>
      <c r="P33" s="803"/>
      <c r="Q33" s="814"/>
      <c r="R33" s="803"/>
      <c r="S33" s="806"/>
    </row>
    <row r="34" spans="1:19" s="104" customFormat="1" ht="72.599999999999994" customHeight="1" x14ac:dyDescent="0.25">
      <c r="A34" s="614"/>
      <c r="B34" s="614"/>
      <c r="C34" s="614"/>
      <c r="D34" s="614"/>
      <c r="E34" s="811"/>
      <c r="F34" s="811"/>
      <c r="G34" s="811"/>
      <c r="H34" s="811"/>
      <c r="I34" s="372" t="s">
        <v>1698</v>
      </c>
      <c r="J34" s="304">
        <v>300</v>
      </c>
      <c r="K34" s="304" t="s">
        <v>599</v>
      </c>
      <c r="L34" s="811"/>
      <c r="M34" s="614"/>
      <c r="N34" s="614"/>
      <c r="O34" s="813"/>
      <c r="P34" s="614"/>
      <c r="Q34" s="813"/>
      <c r="R34" s="614"/>
      <c r="S34" s="811"/>
    </row>
    <row r="35" spans="1:19" s="7" customFormat="1" ht="98.45" customHeight="1" x14ac:dyDescent="0.25">
      <c r="A35" s="613">
        <v>12</v>
      </c>
      <c r="B35" s="613">
        <v>1</v>
      </c>
      <c r="C35" s="613">
        <v>4</v>
      </c>
      <c r="D35" s="613">
        <v>2</v>
      </c>
      <c r="E35" s="805" t="s">
        <v>1707</v>
      </c>
      <c r="F35" s="822" t="s">
        <v>1708</v>
      </c>
      <c r="G35" s="805" t="s">
        <v>1709</v>
      </c>
      <c r="H35" s="805" t="s">
        <v>1702</v>
      </c>
      <c r="I35" s="181" t="s">
        <v>1702</v>
      </c>
      <c r="J35" s="180">
        <v>1</v>
      </c>
      <c r="K35" s="180" t="s">
        <v>74</v>
      </c>
      <c r="L35" s="805" t="s">
        <v>1697</v>
      </c>
      <c r="M35" s="613" t="s">
        <v>72</v>
      </c>
      <c r="N35" s="613"/>
      <c r="O35" s="812">
        <v>44500</v>
      </c>
      <c r="P35" s="613"/>
      <c r="Q35" s="812">
        <v>44500</v>
      </c>
      <c r="R35" s="613"/>
      <c r="S35" s="805" t="s">
        <v>1654</v>
      </c>
    </row>
    <row r="36" spans="1:19" s="7" customFormat="1" ht="153" customHeight="1" x14ac:dyDescent="0.25">
      <c r="A36" s="614"/>
      <c r="B36" s="614"/>
      <c r="C36" s="614"/>
      <c r="D36" s="614"/>
      <c r="E36" s="811"/>
      <c r="F36" s="823"/>
      <c r="G36" s="811"/>
      <c r="H36" s="811"/>
      <c r="I36" s="180" t="s">
        <v>148</v>
      </c>
      <c r="J36" s="180">
        <v>40</v>
      </c>
      <c r="K36" s="180" t="s">
        <v>50</v>
      </c>
      <c r="L36" s="811"/>
      <c r="M36" s="614"/>
      <c r="N36" s="614"/>
      <c r="O36" s="813"/>
      <c r="P36" s="614"/>
      <c r="Q36" s="813"/>
      <c r="R36" s="614"/>
      <c r="S36" s="811"/>
    </row>
    <row r="37" spans="1:19" s="7" customFormat="1" ht="82.9" customHeight="1" x14ac:dyDescent="0.25">
      <c r="A37" s="613">
        <v>13</v>
      </c>
      <c r="B37" s="613">
        <v>1</v>
      </c>
      <c r="C37" s="613">
        <v>4</v>
      </c>
      <c r="D37" s="613">
        <v>2</v>
      </c>
      <c r="E37" s="805" t="s">
        <v>1710</v>
      </c>
      <c r="F37" s="805" t="s">
        <v>1711</v>
      </c>
      <c r="G37" s="805" t="s">
        <v>1712</v>
      </c>
      <c r="H37" s="805" t="s">
        <v>1713</v>
      </c>
      <c r="I37" s="181" t="s">
        <v>1714</v>
      </c>
      <c r="J37" s="180">
        <v>4</v>
      </c>
      <c r="K37" s="180" t="s">
        <v>74</v>
      </c>
      <c r="L37" s="805" t="s">
        <v>1715</v>
      </c>
      <c r="M37" s="613" t="s">
        <v>378</v>
      </c>
      <c r="N37" s="613"/>
      <c r="O37" s="812">
        <v>10000</v>
      </c>
      <c r="P37" s="613"/>
      <c r="Q37" s="812">
        <v>10000</v>
      </c>
      <c r="R37" s="613"/>
      <c r="S37" s="805" t="s">
        <v>1654</v>
      </c>
    </row>
    <row r="38" spans="1:19" s="7" customFormat="1" ht="78" customHeight="1" x14ac:dyDescent="0.25">
      <c r="A38" s="614"/>
      <c r="B38" s="614"/>
      <c r="C38" s="614"/>
      <c r="D38" s="614"/>
      <c r="E38" s="811"/>
      <c r="F38" s="811"/>
      <c r="G38" s="811"/>
      <c r="H38" s="811"/>
      <c r="I38" s="180" t="s">
        <v>148</v>
      </c>
      <c r="J38" s="180">
        <v>100</v>
      </c>
      <c r="K38" s="180" t="s">
        <v>50</v>
      </c>
      <c r="L38" s="811"/>
      <c r="M38" s="614"/>
      <c r="N38" s="614"/>
      <c r="O38" s="813"/>
      <c r="P38" s="614"/>
      <c r="Q38" s="813"/>
      <c r="R38" s="614"/>
      <c r="S38" s="811"/>
    </row>
    <row r="39" spans="1:19" s="7" customFormat="1" ht="72.599999999999994" customHeight="1" x14ac:dyDescent="0.25">
      <c r="A39" s="613">
        <v>14</v>
      </c>
      <c r="B39" s="613">
        <v>1</v>
      </c>
      <c r="C39" s="613">
        <v>4</v>
      </c>
      <c r="D39" s="613">
        <v>2</v>
      </c>
      <c r="E39" s="805" t="s">
        <v>1716</v>
      </c>
      <c r="F39" s="824" t="s">
        <v>1717</v>
      </c>
      <c r="G39" s="805" t="s">
        <v>1718</v>
      </c>
      <c r="H39" s="805" t="s">
        <v>1719</v>
      </c>
      <c r="I39" s="181" t="s">
        <v>1703</v>
      </c>
      <c r="J39" s="180">
        <v>1</v>
      </c>
      <c r="K39" s="180" t="s">
        <v>74</v>
      </c>
      <c r="L39" s="805" t="s">
        <v>1720</v>
      </c>
      <c r="M39" s="613" t="s">
        <v>155</v>
      </c>
      <c r="N39" s="613"/>
      <c r="O39" s="812">
        <v>40000</v>
      </c>
      <c r="P39" s="613"/>
      <c r="Q39" s="812">
        <v>40000</v>
      </c>
      <c r="R39" s="613"/>
      <c r="S39" s="805" t="s">
        <v>1721</v>
      </c>
    </row>
    <row r="40" spans="1:19" s="7" customFormat="1" ht="111" customHeight="1" x14ac:dyDescent="0.25">
      <c r="A40" s="614"/>
      <c r="B40" s="614"/>
      <c r="C40" s="614"/>
      <c r="D40" s="614"/>
      <c r="E40" s="811"/>
      <c r="F40" s="825"/>
      <c r="G40" s="811"/>
      <c r="H40" s="811"/>
      <c r="I40" s="180" t="s">
        <v>148</v>
      </c>
      <c r="J40" s="180">
        <v>40</v>
      </c>
      <c r="K40" s="180" t="s">
        <v>50</v>
      </c>
      <c r="L40" s="811"/>
      <c r="M40" s="614"/>
      <c r="N40" s="614"/>
      <c r="O40" s="813"/>
      <c r="P40" s="614"/>
      <c r="Q40" s="813"/>
      <c r="R40" s="614"/>
      <c r="S40" s="811"/>
    </row>
    <row r="41" spans="1:19" s="7" customFormat="1" ht="61.9" customHeight="1" x14ac:dyDescent="0.25">
      <c r="A41" s="613">
        <v>15</v>
      </c>
      <c r="B41" s="613">
        <v>1</v>
      </c>
      <c r="C41" s="613">
        <v>4</v>
      </c>
      <c r="D41" s="613">
        <v>2</v>
      </c>
      <c r="E41" s="805" t="s">
        <v>1722</v>
      </c>
      <c r="F41" s="805" t="s">
        <v>1723</v>
      </c>
      <c r="G41" s="805" t="s">
        <v>1724</v>
      </c>
      <c r="H41" s="613" t="s">
        <v>1725</v>
      </c>
      <c r="I41" s="181" t="s">
        <v>1664</v>
      </c>
      <c r="J41" s="180">
        <v>18</v>
      </c>
      <c r="K41" s="180" t="s">
        <v>74</v>
      </c>
      <c r="L41" s="805" t="s">
        <v>1726</v>
      </c>
      <c r="M41" s="613" t="s">
        <v>44</v>
      </c>
      <c r="N41" s="613"/>
      <c r="O41" s="812">
        <v>111250</v>
      </c>
      <c r="P41" s="613"/>
      <c r="Q41" s="812">
        <v>111250</v>
      </c>
      <c r="R41" s="613"/>
      <c r="S41" s="805" t="s">
        <v>1721</v>
      </c>
    </row>
    <row r="42" spans="1:19" s="7" customFormat="1" ht="44.45" customHeight="1" x14ac:dyDescent="0.25">
      <c r="A42" s="803"/>
      <c r="B42" s="803"/>
      <c r="C42" s="803"/>
      <c r="D42" s="803"/>
      <c r="E42" s="806"/>
      <c r="F42" s="806"/>
      <c r="G42" s="806"/>
      <c r="H42" s="614"/>
      <c r="I42" s="305" t="s">
        <v>148</v>
      </c>
      <c r="J42" s="180">
        <v>360</v>
      </c>
      <c r="K42" s="180" t="s">
        <v>50</v>
      </c>
      <c r="L42" s="806"/>
      <c r="M42" s="803"/>
      <c r="N42" s="803"/>
      <c r="O42" s="814"/>
      <c r="P42" s="803"/>
      <c r="Q42" s="814"/>
      <c r="R42" s="803"/>
      <c r="S42" s="806"/>
    </row>
    <row r="43" spans="1:19" s="7" customFormat="1" ht="41.45" customHeight="1" x14ac:dyDescent="0.25">
      <c r="A43" s="803"/>
      <c r="B43" s="803"/>
      <c r="C43" s="803"/>
      <c r="D43" s="803"/>
      <c r="E43" s="806"/>
      <c r="F43" s="806"/>
      <c r="G43" s="806"/>
      <c r="H43" s="613" t="s">
        <v>1727</v>
      </c>
      <c r="I43" s="373" t="s">
        <v>1728</v>
      </c>
      <c r="J43" s="180">
        <v>11</v>
      </c>
      <c r="K43" s="180" t="s">
        <v>74</v>
      </c>
      <c r="L43" s="806"/>
      <c r="M43" s="803"/>
      <c r="N43" s="803"/>
      <c r="O43" s="814"/>
      <c r="P43" s="803"/>
      <c r="Q43" s="814"/>
      <c r="R43" s="803"/>
      <c r="S43" s="806"/>
    </row>
    <row r="44" spans="1:19" s="7" customFormat="1" ht="66.599999999999994" customHeight="1" x14ac:dyDescent="0.25">
      <c r="A44" s="803"/>
      <c r="B44" s="803"/>
      <c r="C44" s="803"/>
      <c r="D44" s="803"/>
      <c r="E44" s="806"/>
      <c r="F44" s="806"/>
      <c r="G44" s="806"/>
      <c r="H44" s="803"/>
      <c r="I44" s="305" t="s">
        <v>1729</v>
      </c>
      <c r="J44" s="180">
        <v>1540</v>
      </c>
      <c r="K44" s="180" t="s">
        <v>599</v>
      </c>
      <c r="L44" s="806"/>
      <c r="M44" s="803"/>
      <c r="N44" s="803"/>
      <c r="O44" s="814"/>
      <c r="P44" s="803"/>
      <c r="Q44" s="814"/>
      <c r="R44" s="803"/>
      <c r="S44" s="806"/>
    </row>
    <row r="45" spans="1:19" s="7" customFormat="1" ht="66.599999999999994" customHeight="1" x14ac:dyDescent="0.25">
      <c r="A45" s="614"/>
      <c r="B45" s="614"/>
      <c r="C45" s="614"/>
      <c r="D45" s="614"/>
      <c r="E45" s="811"/>
      <c r="F45" s="811"/>
      <c r="G45" s="811"/>
      <c r="H45" s="614"/>
      <c r="I45" s="305" t="s">
        <v>1730</v>
      </c>
      <c r="J45" s="180">
        <v>11</v>
      </c>
      <c r="K45" s="180" t="s">
        <v>74</v>
      </c>
      <c r="L45" s="811"/>
      <c r="M45" s="614"/>
      <c r="N45" s="614"/>
      <c r="O45" s="813"/>
      <c r="P45" s="614"/>
      <c r="Q45" s="813"/>
      <c r="R45" s="614"/>
      <c r="S45" s="811"/>
    </row>
    <row r="46" spans="1:19" s="7" customFormat="1" ht="45" customHeight="1" x14ac:dyDescent="0.25">
      <c r="A46" s="613">
        <v>16</v>
      </c>
      <c r="B46" s="613">
        <v>1</v>
      </c>
      <c r="C46" s="613">
        <v>4</v>
      </c>
      <c r="D46" s="613">
        <v>2</v>
      </c>
      <c r="E46" s="805" t="s">
        <v>1731</v>
      </c>
      <c r="F46" s="805" t="s">
        <v>1732</v>
      </c>
      <c r="G46" s="805" t="s">
        <v>1733</v>
      </c>
      <c r="H46" s="613" t="s">
        <v>156</v>
      </c>
      <c r="I46" s="180" t="s">
        <v>211</v>
      </c>
      <c r="J46" s="180">
        <v>3</v>
      </c>
      <c r="K46" s="180" t="s">
        <v>74</v>
      </c>
      <c r="L46" s="805" t="s">
        <v>1726</v>
      </c>
      <c r="M46" s="613" t="s">
        <v>44</v>
      </c>
      <c r="N46" s="613"/>
      <c r="O46" s="812">
        <v>38250</v>
      </c>
      <c r="P46" s="613"/>
      <c r="Q46" s="812">
        <v>38250</v>
      </c>
      <c r="R46" s="613"/>
      <c r="S46" s="805" t="s">
        <v>1721</v>
      </c>
    </row>
    <row r="47" spans="1:19" s="7" customFormat="1" ht="83.45" customHeight="1" x14ac:dyDescent="0.25">
      <c r="A47" s="803"/>
      <c r="B47" s="803"/>
      <c r="C47" s="803"/>
      <c r="D47" s="803"/>
      <c r="E47" s="806"/>
      <c r="F47" s="806"/>
      <c r="G47" s="806"/>
      <c r="H47" s="614"/>
      <c r="I47" s="180" t="s">
        <v>148</v>
      </c>
      <c r="J47" s="180">
        <v>75</v>
      </c>
      <c r="K47" s="180" t="s">
        <v>50</v>
      </c>
      <c r="L47" s="806"/>
      <c r="M47" s="803"/>
      <c r="N47" s="803"/>
      <c r="O47" s="814"/>
      <c r="P47" s="803"/>
      <c r="Q47" s="814"/>
      <c r="R47" s="803"/>
      <c r="S47" s="806"/>
    </row>
    <row r="48" spans="1:19" s="7" customFormat="1" ht="52.15" customHeight="1" x14ac:dyDescent="0.25">
      <c r="A48" s="803"/>
      <c r="B48" s="803"/>
      <c r="C48" s="803"/>
      <c r="D48" s="803"/>
      <c r="E48" s="806"/>
      <c r="F48" s="806"/>
      <c r="G48" s="806"/>
      <c r="H48" s="613" t="s">
        <v>1734</v>
      </c>
      <c r="I48" s="181" t="s">
        <v>1020</v>
      </c>
      <c r="J48" s="180">
        <v>1</v>
      </c>
      <c r="K48" s="180" t="s">
        <v>74</v>
      </c>
      <c r="L48" s="806"/>
      <c r="M48" s="803"/>
      <c r="N48" s="803"/>
      <c r="O48" s="814"/>
      <c r="P48" s="803"/>
      <c r="Q48" s="814"/>
      <c r="R48" s="803"/>
      <c r="S48" s="806"/>
    </row>
    <row r="49" spans="1:19" s="7" customFormat="1" ht="52.15" customHeight="1" x14ac:dyDescent="0.25">
      <c r="A49" s="614"/>
      <c r="B49" s="614"/>
      <c r="C49" s="614"/>
      <c r="D49" s="614"/>
      <c r="E49" s="811"/>
      <c r="F49" s="811"/>
      <c r="G49" s="811"/>
      <c r="H49" s="614"/>
      <c r="I49" s="181" t="s">
        <v>1048</v>
      </c>
      <c r="J49" s="180">
        <v>500</v>
      </c>
      <c r="K49" s="180" t="s">
        <v>74</v>
      </c>
      <c r="L49" s="811"/>
      <c r="M49" s="614"/>
      <c r="N49" s="614"/>
      <c r="O49" s="813"/>
      <c r="P49" s="614"/>
      <c r="Q49" s="813"/>
      <c r="R49" s="614"/>
      <c r="S49" s="811"/>
    </row>
    <row r="50" spans="1:19" s="7" customFormat="1" ht="91.9" customHeight="1" x14ac:dyDescent="0.25">
      <c r="A50" s="815">
        <v>17</v>
      </c>
      <c r="B50" s="815">
        <v>1</v>
      </c>
      <c r="C50" s="815">
        <v>4</v>
      </c>
      <c r="D50" s="815">
        <v>2</v>
      </c>
      <c r="E50" s="816" t="s">
        <v>1735</v>
      </c>
      <c r="F50" s="816" t="s">
        <v>1736</v>
      </c>
      <c r="G50" s="816" t="s">
        <v>1737</v>
      </c>
      <c r="H50" s="826" t="s">
        <v>455</v>
      </c>
      <c r="I50" s="180" t="s">
        <v>78</v>
      </c>
      <c r="J50" s="180">
        <v>11</v>
      </c>
      <c r="K50" s="180" t="s">
        <v>74</v>
      </c>
      <c r="L50" s="816" t="s">
        <v>1726</v>
      </c>
      <c r="M50" s="815" t="s">
        <v>44</v>
      </c>
      <c r="N50" s="815"/>
      <c r="O50" s="817">
        <v>77000</v>
      </c>
      <c r="P50" s="815"/>
      <c r="Q50" s="817">
        <v>77000</v>
      </c>
      <c r="R50" s="815"/>
      <c r="S50" s="816" t="s">
        <v>1721</v>
      </c>
    </row>
    <row r="51" spans="1:19" s="7" customFormat="1" ht="76.150000000000006" customHeight="1" x14ac:dyDescent="0.25">
      <c r="A51" s="815"/>
      <c r="B51" s="815"/>
      <c r="C51" s="815"/>
      <c r="D51" s="815"/>
      <c r="E51" s="816"/>
      <c r="F51" s="816"/>
      <c r="G51" s="816"/>
      <c r="H51" s="827"/>
      <c r="I51" s="180" t="s">
        <v>148</v>
      </c>
      <c r="J51" s="180">
        <v>275</v>
      </c>
      <c r="K51" s="180" t="s">
        <v>50</v>
      </c>
      <c r="L51" s="816"/>
      <c r="M51" s="815"/>
      <c r="N51" s="815"/>
      <c r="O51" s="817"/>
      <c r="P51" s="815"/>
      <c r="Q51" s="817"/>
      <c r="R51" s="815"/>
      <c r="S51" s="816"/>
    </row>
    <row r="52" spans="1:19" s="7" customFormat="1" ht="82.9" customHeight="1" x14ac:dyDescent="0.25">
      <c r="A52" s="815">
        <v>18</v>
      </c>
      <c r="B52" s="815">
        <v>1</v>
      </c>
      <c r="C52" s="815">
        <v>4</v>
      </c>
      <c r="D52" s="815">
        <v>2</v>
      </c>
      <c r="E52" s="816" t="s">
        <v>1738</v>
      </c>
      <c r="F52" s="816" t="s">
        <v>1739</v>
      </c>
      <c r="G52" s="816" t="s">
        <v>1740</v>
      </c>
      <c r="H52" s="815" t="s">
        <v>52</v>
      </c>
      <c r="I52" s="370" t="s">
        <v>53</v>
      </c>
      <c r="J52" s="180">
        <v>1</v>
      </c>
      <c r="K52" s="180" t="s">
        <v>74</v>
      </c>
      <c r="L52" s="816" t="s">
        <v>1726</v>
      </c>
      <c r="M52" s="815" t="s">
        <v>72</v>
      </c>
      <c r="N52" s="815"/>
      <c r="O52" s="817">
        <v>45500</v>
      </c>
      <c r="P52" s="815"/>
      <c r="Q52" s="817">
        <v>45500</v>
      </c>
      <c r="R52" s="815"/>
      <c r="S52" s="816" t="s">
        <v>1721</v>
      </c>
    </row>
    <row r="53" spans="1:19" s="7" customFormat="1" ht="88.9" customHeight="1" x14ac:dyDescent="0.25">
      <c r="A53" s="815"/>
      <c r="B53" s="815"/>
      <c r="C53" s="815"/>
      <c r="D53" s="815"/>
      <c r="E53" s="816"/>
      <c r="F53" s="816"/>
      <c r="G53" s="816"/>
      <c r="H53" s="815"/>
      <c r="I53" s="180" t="s">
        <v>148</v>
      </c>
      <c r="J53" s="180">
        <v>50</v>
      </c>
      <c r="K53" s="180" t="s">
        <v>50</v>
      </c>
      <c r="L53" s="816"/>
      <c r="M53" s="815"/>
      <c r="N53" s="815"/>
      <c r="O53" s="817"/>
      <c r="P53" s="815"/>
      <c r="Q53" s="817"/>
      <c r="R53" s="815"/>
      <c r="S53" s="816"/>
    </row>
    <row r="54" spans="1:19" ht="65.45" customHeight="1" x14ac:dyDescent="0.25">
      <c r="A54" s="613">
        <v>19</v>
      </c>
      <c r="B54" s="613">
        <v>1</v>
      </c>
      <c r="C54" s="613">
        <v>4</v>
      </c>
      <c r="D54" s="613">
        <v>2</v>
      </c>
      <c r="E54" s="805" t="s">
        <v>1741</v>
      </c>
      <c r="F54" s="805" t="s">
        <v>1742</v>
      </c>
      <c r="G54" s="805" t="s">
        <v>1743</v>
      </c>
      <c r="H54" s="613" t="s">
        <v>77</v>
      </c>
      <c r="I54" s="180" t="s">
        <v>78</v>
      </c>
      <c r="J54" s="180">
        <v>1</v>
      </c>
      <c r="K54" s="180" t="s">
        <v>74</v>
      </c>
      <c r="L54" s="805" t="s">
        <v>1744</v>
      </c>
      <c r="M54" s="613" t="s">
        <v>155</v>
      </c>
      <c r="N54" s="613"/>
      <c r="O54" s="812">
        <v>15000</v>
      </c>
      <c r="P54" s="613"/>
      <c r="Q54" s="812">
        <v>15000</v>
      </c>
      <c r="R54" s="613"/>
      <c r="S54" s="805" t="s">
        <v>1721</v>
      </c>
    </row>
    <row r="55" spans="1:19" ht="52.9" customHeight="1" x14ac:dyDescent="0.25">
      <c r="A55" s="614"/>
      <c r="B55" s="614"/>
      <c r="C55" s="614"/>
      <c r="D55" s="614"/>
      <c r="E55" s="811"/>
      <c r="F55" s="811"/>
      <c r="G55" s="811"/>
      <c r="H55" s="614"/>
      <c r="I55" s="180" t="s">
        <v>148</v>
      </c>
      <c r="J55" s="180">
        <v>25</v>
      </c>
      <c r="K55" s="180" t="s">
        <v>50</v>
      </c>
      <c r="L55" s="811"/>
      <c r="M55" s="614"/>
      <c r="N55" s="614"/>
      <c r="O55" s="813"/>
      <c r="P55" s="614"/>
      <c r="Q55" s="813"/>
      <c r="R55" s="614"/>
      <c r="S55" s="811"/>
    </row>
    <row r="56" spans="1:19" ht="127.15" customHeight="1" x14ac:dyDescent="0.25">
      <c r="A56" s="613">
        <v>20</v>
      </c>
      <c r="B56" s="613">
        <v>1</v>
      </c>
      <c r="C56" s="613">
        <v>4</v>
      </c>
      <c r="D56" s="613">
        <v>2</v>
      </c>
      <c r="E56" s="805" t="s">
        <v>1745</v>
      </c>
      <c r="F56" s="805" t="s">
        <v>1746</v>
      </c>
      <c r="G56" s="805" t="s">
        <v>1747</v>
      </c>
      <c r="H56" s="805" t="s">
        <v>1748</v>
      </c>
      <c r="I56" s="180" t="s">
        <v>1749</v>
      </c>
      <c r="J56" s="180">
        <v>1</v>
      </c>
      <c r="K56" s="180" t="s">
        <v>74</v>
      </c>
      <c r="L56" s="805" t="s">
        <v>1750</v>
      </c>
      <c r="M56" s="613" t="s">
        <v>155</v>
      </c>
      <c r="N56" s="613"/>
      <c r="O56" s="812">
        <v>25000</v>
      </c>
      <c r="P56" s="613"/>
      <c r="Q56" s="812">
        <v>25000</v>
      </c>
      <c r="R56" s="613"/>
      <c r="S56" s="805" t="s">
        <v>1721</v>
      </c>
    </row>
    <row r="57" spans="1:19" ht="117" customHeight="1" x14ac:dyDescent="0.25">
      <c r="A57" s="614"/>
      <c r="B57" s="614"/>
      <c r="C57" s="614"/>
      <c r="D57" s="614"/>
      <c r="E57" s="811"/>
      <c r="F57" s="811"/>
      <c r="G57" s="811"/>
      <c r="H57" s="811"/>
      <c r="I57" s="180" t="s">
        <v>148</v>
      </c>
      <c r="J57" s="180">
        <v>150</v>
      </c>
      <c r="K57" s="180" t="s">
        <v>50</v>
      </c>
      <c r="L57" s="811"/>
      <c r="M57" s="614"/>
      <c r="N57" s="614"/>
      <c r="O57" s="813"/>
      <c r="P57" s="614"/>
      <c r="Q57" s="813"/>
      <c r="R57" s="614"/>
      <c r="S57" s="811"/>
    </row>
    <row r="58" spans="1:19" s="176" customFormat="1" ht="106.9" customHeight="1" x14ac:dyDescent="0.2">
      <c r="A58" s="805">
        <v>21</v>
      </c>
      <c r="B58" s="613">
        <v>1</v>
      </c>
      <c r="C58" s="613">
        <v>4</v>
      </c>
      <c r="D58" s="613">
        <v>2</v>
      </c>
      <c r="E58" s="805" t="s">
        <v>1751</v>
      </c>
      <c r="F58" s="805" t="s">
        <v>1752</v>
      </c>
      <c r="G58" s="805" t="s">
        <v>1753</v>
      </c>
      <c r="H58" s="805" t="s">
        <v>1754</v>
      </c>
      <c r="I58" s="181" t="s">
        <v>1755</v>
      </c>
      <c r="J58" s="180">
        <v>1</v>
      </c>
      <c r="K58" s="180" t="s">
        <v>74</v>
      </c>
      <c r="L58" s="805" t="s">
        <v>1750</v>
      </c>
      <c r="M58" s="613" t="s">
        <v>146</v>
      </c>
      <c r="N58" s="613"/>
      <c r="O58" s="812">
        <v>25000</v>
      </c>
      <c r="P58" s="613"/>
      <c r="Q58" s="812">
        <v>25000</v>
      </c>
      <c r="R58" s="613"/>
      <c r="S58" s="805" t="s">
        <v>1721</v>
      </c>
    </row>
    <row r="59" spans="1:19" ht="115.9" customHeight="1" x14ac:dyDescent="0.25">
      <c r="A59" s="811"/>
      <c r="B59" s="614"/>
      <c r="C59" s="614"/>
      <c r="D59" s="614"/>
      <c r="E59" s="811"/>
      <c r="F59" s="811"/>
      <c r="G59" s="811"/>
      <c r="H59" s="811"/>
      <c r="I59" s="180" t="s">
        <v>148</v>
      </c>
      <c r="J59" s="180">
        <v>150</v>
      </c>
      <c r="K59" s="180" t="s">
        <v>50</v>
      </c>
      <c r="L59" s="811"/>
      <c r="M59" s="614"/>
      <c r="N59" s="614"/>
      <c r="O59" s="813"/>
      <c r="P59" s="614"/>
      <c r="Q59" s="813"/>
      <c r="R59" s="614"/>
      <c r="S59" s="811"/>
    </row>
    <row r="60" spans="1:19" ht="60" customHeight="1" x14ac:dyDescent="0.25">
      <c r="A60" s="613">
        <v>22</v>
      </c>
      <c r="B60" s="613">
        <v>1</v>
      </c>
      <c r="C60" s="613">
        <v>4</v>
      </c>
      <c r="D60" s="613">
        <v>2</v>
      </c>
      <c r="E60" s="805" t="s">
        <v>1756</v>
      </c>
      <c r="F60" s="805" t="s">
        <v>1757</v>
      </c>
      <c r="G60" s="805" t="s">
        <v>1758</v>
      </c>
      <c r="H60" s="613" t="s">
        <v>443</v>
      </c>
      <c r="I60" s="180" t="s">
        <v>211</v>
      </c>
      <c r="J60" s="180">
        <v>10</v>
      </c>
      <c r="K60" s="180" t="s">
        <v>74</v>
      </c>
      <c r="L60" s="805" t="s">
        <v>1759</v>
      </c>
      <c r="M60" s="613" t="s">
        <v>72</v>
      </c>
      <c r="N60" s="613"/>
      <c r="O60" s="812">
        <v>35000</v>
      </c>
      <c r="P60" s="613"/>
      <c r="Q60" s="812">
        <v>35000</v>
      </c>
      <c r="R60" s="613"/>
      <c r="S60" s="805" t="s">
        <v>1721</v>
      </c>
    </row>
    <row r="61" spans="1:19" ht="52.9" customHeight="1" x14ac:dyDescent="0.25">
      <c r="A61" s="803"/>
      <c r="B61" s="803"/>
      <c r="C61" s="803"/>
      <c r="D61" s="803"/>
      <c r="E61" s="806"/>
      <c r="F61" s="806"/>
      <c r="G61" s="806"/>
      <c r="H61" s="803"/>
      <c r="I61" s="180" t="s">
        <v>148</v>
      </c>
      <c r="J61" s="180">
        <v>100</v>
      </c>
      <c r="K61" s="180" t="s">
        <v>50</v>
      </c>
      <c r="L61" s="806"/>
      <c r="M61" s="803"/>
      <c r="N61" s="803"/>
      <c r="O61" s="814"/>
      <c r="P61" s="803"/>
      <c r="Q61" s="814"/>
      <c r="R61" s="803"/>
      <c r="S61" s="806"/>
    </row>
    <row r="62" spans="1:19" ht="26.45" customHeight="1" x14ac:dyDescent="0.25">
      <c r="A62" s="803"/>
      <c r="B62" s="803"/>
      <c r="C62" s="803"/>
      <c r="D62" s="803"/>
      <c r="E62" s="806"/>
      <c r="F62" s="806"/>
      <c r="G62" s="806"/>
      <c r="H62" s="803"/>
      <c r="I62" s="613" t="s">
        <v>1760</v>
      </c>
      <c r="J62" s="613">
        <v>1</v>
      </c>
      <c r="K62" s="613" t="s">
        <v>74</v>
      </c>
      <c r="L62" s="806"/>
      <c r="M62" s="803"/>
      <c r="N62" s="803"/>
      <c r="O62" s="814"/>
      <c r="P62" s="803"/>
      <c r="Q62" s="814"/>
      <c r="R62" s="803"/>
      <c r="S62" s="806"/>
    </row>
    <row r="63" spans="1:19" ht="21" customHeight="1" x14ac:dyDescent="0.25">
      <c r="A63" s="803"/>
      <c r="B63" s="803"/>
      <c r="C63" s="803"/>
      <c r="D63" s="803"/>
      <c r="E63" s="806"/>
      <c r="F63" s="806"/>
      <c r="G63" s="806"/>
      <c r="H63" s="816" t="s">
        <v>1761</v>
      </c>
      <c r="I63" s="614"/>
      <c r="J63" s="614"/>
      <c r="K63" s="614"/>
      <c r="L63" s="806"/>
      <c r="M63" s="803"/>
      <c r="N63" s="803"/>
      <c r="O63" s="814"/>
      <c r="P63" s="803"/>
      <c r="Q63" s="814"/>
      <c r="R63" s="803"/>
      <c r="S63" s="806"/>
    </row>
    <row r="64" spans="1:19" ht="64.900000000000006" customHeight="1" x14ac:dyDescent="0.25">
      <c r="A64" s="803"/>
      <c r="B64" s="803"/>
      <c r="C64" s="803"/>
      <c r="D64" s="803"/>
      <c r="E64" s="806"/>
      <c r="F64" s="806"/>
      <c r="G64" s="806"/>
      <c r="H64" s="816"/>
      <c r="I64" s="181" t="s">
        <v>1714</v>
      </c>
      <c r="J64" s="180">
        <v>1</v>
      </c>
      <c r="K64" s="180" t="s">
        <v>74</v>
      </c>
      <c r="L64" s="806"/>
      <c r="M64" s="803"/>
      <c r="N64" s="803"/>
      <c r="O64" s="814"/>
      <c r="P64" s="803"/>
      <c r="Q64" s="814"/>
      <c r="R64" s="803"/>
      <c r="S64" s="806"/>
    </row>
    <row r="65" spans="1:21" ht="41.45" customHeight="1" x14ac:dyDescent="0.25">
      <c r="A65" s="803"/>
      <c r="B65" s="803"/>
      <c r="C65" s="803"/>
      <c r="D65" s="803"/>
      <c r="E65" s="806"/>
      <c r="F65" s="806"/>
      <c r="G65" s="806"/>
      <c r="H65" s="816"/>
      <c r="I65" s="180" t="s">
        <v>148</v>
      </c>
      <c r="J65" s="180">
        <v>30</v>
      </c>
      <c r="K65" s="180" t="s">
        <v>50</v>
      </c>
      <c r="L65" s="806"/>
      <c r="M65" s="803"/>
      <c r="N65" s="803"/>
      <c r="O65" s="814"/>
      <c r="P65" s="803"/>
      <c r="Q65" s="814"/>
      <c r="R65" s="803"/>
      <c r="S65" s="806"/>
    </row>
    <row r="66" spans="1:21" ht="117" customHeight="1" x14ac:dyDescent="0.25">
      <c r="A66" s="614"/>
      <c r="B66" s="614"/>
      <c r="C66" s="614"/>
      <c r="D66" s="614"/>
      <c r="E66" s="811"/>
      <c r="F66" s="811"/>
      <c r="G66" s="811"/>
      <c r="H66" s="180" t="s">
        <v>1762</v>
      </c>
      <c r="I66" s="180" t="s">
        <v>1763</v>
      </c>
      <c r="J66" s="180">
        <v>4</v>
      </c>
      <c r="K66" s="180" t="s">
        <v>74</v>
      </c>
      <c r="L66" s="811"/>
      <c r="M66" s="614"/>
      <c r="N66" s="614"/>
      <c r="O66" s="813"/>
      <c r="P66" s="614"/>
      <c r="Q66" s="813"/>
      <c r="R66" s="614"/>
      <c r="S66" s="811"/>
    </row>
    <row r="67" spans="1:21" ht="100.9" customHeight="1" x14ac:dyDescent="0.25">
      <c r="A67" s="613">
        <v>23</v>
      </c>
      <c r="B67" s="613">
        <v>1</v>
      </c>
      <c r="C67" s="613">
        <v>4</v>
      </c>
      <c r="D67" s="613">
        <v>2</v>
      </c>
      <c r="E67" s="805" t="s">
        <v>1764</v>
      </c>
      <c r="F67" s="805" t="s">
        <v>1765</v>
      </c>
      <c r="G67" s="805" t="s">
        <v>1766</v>
      </c>
      <c r="H67" s="613" t="s">
        <v>52</v>
      </c>
      <c r="I67" s="180" t="s">
        <v>53</v>
      </c>
      <c r="J67" s="180">
        <v>1</v>
      </c>
      <c r="K67" s="180" t="s">
        <v>74</v>
      </c>
      <c r="L67" s="805" t="s">
        <v>1767</v>
      </c>
      <c r="M67" s="613" t="s">
        <v>71</v>
      </c>
      <c r="N67" s="828"/>
      <c r="O67" s="812">
        <v>25000</v>
      </c>
      <c r="P67" s="828"/>
      <c r="Q67" s="812">
        <v>25000</v>
      </c>
      <c r="R67" s="828"/>
      <c r="S67" s="805" t="s">
        <v>1721</v>
      </c>
    </row>
    <row r="68" spans="1:21" ht="52.15" customHeight="1" x14ac:dyDescent="0.25">
      <c r="A68" s="614"/>
      <c r="B68" s="614"/>
      <c r="C68" s="614"/>
      <c r="D68" s="614"/>
      <c r="E68" s="811"/>
      <c r="F68" s="811"/>
      <c r="G68" s="811"/>
      <c r="H68" s="614"/>
      <c r="I68" s="180" t="s">
        <v>148</v>
      </c>
      <c r="J68" s="180">
        <v>100</v>
      </c>
      <c r="K68" s="180" t="s">
        <v>50</v>
      </c>
      <c r="L68" s="811"/>
      <c r="M68" s="614"/>
      <c r="N68" s="829"/>
      <c r="O68" s="813"/>
      <c r="P68" s="829"/>
      <c r="Q68" s="813"/>
      <c r="R68" s="829"/>
      <c r="S68" s="811"/>
    </row>
    <row r="70" spans="1:21" x14ac:dyDescent="0.25">
      <c r="K70" s="572"/>
      <c r="L70" s="545" t="s">
        <v>30</v>
      </c>
      <c r="M70" s="545"/>
      <c r="N70" s="545"/>
    </row>
    <row r="71" spans="1:21" x14ac:dyDescent="0.25">
      <c r="K71" s="570"/>
      <c r="L71" s="545" t="s">
        <v>31</v>
      </c>
      <c r="M71" s="545" t="s">
        <v>32</v>
      </c>
      <c r="N71" s="545"/>
    </row>
    <row r="72" spans="1:21" x14ac:dyDescent="0.25">
      <c r="K72" s="571"/>
      <c r="L72" s="545"/>
      <c r="M72" s="276">
        <v>2022</v>
      </c>
      <c r="N72" s="276">
        <v>2023</v>
      </c>
    </row>
    <row r="73" spans="1:21" x14ac:dyDescent="0.25">
      <c r="K73" s="276" t="s">
        <v>33</v>
      </c>
      <c r="L73" s="5">
        <v>23</v>
      </c>
      <c r="M73" s="41">
        <f>Q6+Q11+Q13+Q15+Q17+Q20+Q22+Q24+Q30+Q35+Q27+Q32+Q37+Q39+Q46+Q41+Q50+Q52+Q54+Q56+Q58+Q60+Q67</f>
        <v>898000</v>
      </c>
      <c r="N73" s="6">
        <v>0</v>
      </c>
      <c r="O73" s="296"/>
      <c r="Q73" s="296"/>
      <c r="S73" s="367"/>
      <c r="U73" s="367"/>
    </row>
    <row r="74" spans="1:21" x14ac:dyDescent="0.25">
      <c r="O74" s="296"/>
      <c r="Q74" s="296"/>
      <c r="S74" s="367"/>
      <c r="U74" s="367"/>
    </row>
    <row r="75" spans="1:21" x14ac:dyDescent="0.25">
      <c r="O75" s="296"/>
      <c r="Q75" s="296"/>
      <c r="S75" s="367"/>
      <c r="U75" s="367"/>
    </row>
    <row r="76" spans="1:21" x14ac:dyDescent="0.25">
      <c r="O76" s="296"/>
      <c r="Q76" s="296"/>
      <c r="S76" s="367"/>
      <c r="U76" s="367"/>
    </row>
  </sheetData>
  <mergeCells count="394">
    <mergeCell ref="S67:S68"/>
    <mergeCell ref="K70:K72"/>
    <mergeCell ref="L70:N70"/>
    <mergeCell ref="L71:L72"/>
    <mergeCell ref="M71:N71"/>
    <mergeCell ref="M67:M68"/>
    <mergeCell ref="N67:N68"/>
    <mergeCell ref="O67:O68"/>
    <mergeCell ref="P67:P68"/>
    <mergeCell ref="Q67:Q68"/>
    <mergeCell ref="R67:R68"/>
    <mergeCell ref="A67:A68"/>
    <mergeCell ref="B67:B68"/>
    <mergeCell ref="C67:C68"/>
    <mergeCell ref="D67:D68"/>
    <mergeCell ref="E67:E68"/>
    <mergeCell ref="F67:F68"/>
    <mergeCell ref="G67:G68"/>
    <mergeCell ref="H67:H68"/>
    <mergeCell ref="L67:L68"/>
    <mergeCell ref="R60:R66"/>
    <mergeCell ref="S60:S66"/>
    <mergeCell ref="I62:I63"/>
    <mergeCell ref="J62:J63"/>
    <mergeCell ref="K62:K63"/>
    <mergeCell ref="F60:F66"/>
    <mergeCell ref="G60:G66"/>
    <mergeCell ref="H60:H62"/>
    <mergeCell ref="L60:L66"/>
    <mergeCell ref="M60:M66"/>
    <mergeCell ref="N60:N66"/>
    <mergeCell ref="H63:H65"/>
    <mergeCell ref="P58:P59"/>
    <mergeCell ref="Q58:Q59"/>
    <mergeCell ref="R58:R59"/>
    <mergeCell ref="S58:S59"/>
    <mergeCell ref="A60:A66"/>
    <mergeCell ref="B60:B66"/>
    <mergeCell ref="C60:C66"/>
    <mergeCell ref="D60:D66"/>
    <mergeCell ref="E60:E66"/>
    <mergeCell ref="G58:G59"/>
    <mergeCell ref="H58:H59"/>
    <mergeCell ref="L58:L59"/>
    <mergeCell ref="M58:M59"/>
    <mergeCell ref="N58:N59"/>
    <mergeCell ref="O58:O59"/>
    <mergeCell ref="A58:A59"/>
    <mergeCell ref="B58:B59"/>
    <mergeCell ref="C58:C59"/>
    <mergeCell ref="D58:D59"/>
    <mergeCell ref="E58:E59"/>
    <mergeCell ref="F58:F59"/>
    <mergeCell ref="O60:O66"/>
    <mergeCell ref="P60:P66"/>
    <mergeCell ref="Q60:Q66"/>
    <mergeCell ref="O56:O57"/>
    <mergeCell ref="P56:P57"/>
    <mergeCell ref="Q56:Q57"/>
    <mergeCell ref="R56:R57"/>
    <mergeCell ref="S56:S57"/>
    <mergeCell ref="F56:F57"/>
    <mergeCell ref="G56:G57"/>
    <mergeCell ref="H56:H57"/>
    <mergeCell ref="L56:L57"/>
    <mergeCell ref="M56:M57"/>
    <mergeCell ref="N56:N57"/>
    <mergeCell ref="A56:A57"/>
    <mergeCell ref="B56:B57"/>
    <mergeCell ref="C56:C57"/>
    <mergeCell ref="D56:D57"/>
    <mergeCell ref="E56:E57"/>
    <mergeCell ref="G54:G55"/>
    <mergeCell ref="H54:H55"/>
    <mergeCell ref="L54:L55"/>
    <mergeCell ref="M54:M55"/>
    <mergeCell ref="A54:A55"/>
    <mergeCell ref="B54:B55"/>
    <mergeCell ref="C54:C55"/>
    <mergeCell ref="D54:D55"/>
    <mergeCell ref="E54:E55"/>
    <mergeCell ref="F54:F55"/>
    <mergeCell ref="R52:R53"/>
    <mergeCell ref="S52:S53"/>
    <mergeCell ref="F52:F53"/>
    <mergeCell ref="G52:G53"/>
    <mergeCell ref="H52:H53"/>
    <mergeCell ref="L52:L53"/>
    <mergeCell ref="M52:M53"/>
    <mergeCell ref="N52:N53"/>
    <mergeCell ref="P54:P55"/>
    <mergeCell ref="Q54:Q55"/>
    <mergeCell ref="R54:R55"/>
    <mergeCell ref="S54:S55"/>
    <mergeCell ref="N54:N55"/>
    <mergeCell ref="O54:O55"/>
    <mergeCell ref="P50:P51"/>
    <mergeCell ref="Q50:Q51"/>
    <mergeCell ref="R50:R51"/>
    <mergeCell ref="S50:S51"/>
    <mergeCell ref="A52:A53"/>
    <mergeCell ref="B52:B53"/>
    <mergeCell ref="C52:C53"/>
    <mergeCell ref="D52:D53"/>
    <mergeCell ref="E52:E53"/>
    <mergeCell ref="G50:G51"/>
    <mergeCell ref="H50:H51"/>
    <mergeCell ref="L50:L51"/>
    <mergeCell ref="M50:M51"/>
    <mergeCell ref="N50:N51"/>
    <mergeCell ref="O50:O51"/>
    <mergeCell ref="A50:A51"/>
    <mergeCell ref="B50:B51"/>
    <mergeCell ref="C50:C51"/>
    <mergeCell ref="D50:D51"/>
    <mergeCell ref="E50:E51"/>
    <mergeCell ref="F50:F51"/>
    <mergeCell ref="O52:O53"/>
    <mergeCell ref="P52:P53"/>
    <mergeCell ref="Q52:Q53"/>
    <mergeCell ref="S46:S49"/>
    <mergeCell ref="H48:H49"/>
    <mergeCell ref="G46:G49"/>
    <mergeCell ref="H46:H47"/>
    <mergeCell ref="L46:L49"/>
    <mergeCell ref="M46:M49"/>
    <mergeCell ref="N46:N49"/>
    <mergeCell ref="O46:O49"/>
    <mergeCell ref="A46:A49"/>
    <mergeCell ref="B46:B49"/>
    <mergeCell ref="C46:C49"/>
    <mergeCell ref="D46:D49"/>
    <mergeCell ref="E46:E49"/>
    <mergeCell ref="F46:F49"/>
    <mergeCell ref="A41:A45"/>
    <mergeCell ref="B41:B45"/>
    <mergeCell ref="C41:C45"/>
    <mergeCell ref="D41:D45"/>
    <mergeCell ref="E41:E45"/>
    <mergeCell ref="F41:F45"/>
    <mergeCell ref="P46:P49"/>
    <mergeCell ref="Q46:Q49"/>
    <mergeCell ref="R46:R49"/>
    <mergeCell ref="P41:P45"/>
    <mergeCell ref="Q41:Q45"/>
    <mergeCell ref="R41:R45"/>
    <mergeCell ref="S41:S45"/>
    <mergeCell ref="H43:H45"/>
    <mergeCell ref="G41:G45"/>
    <mergeCell ref="H41:H42"/>
    <mergeCell ref="L41:L45"/>
    <mergeCell ref="M41:M45"/>
    <mergeCell ref="N41:N45"/>
    <mergeCell ref="O41:O45"/>
    <mergeCell ref="O39:O40"/>
    <mergeCell ref="P39:P40"/>
    <mergeCell ref="Q39:Q40"/>
    <mergeCell ref="R39:R40"/>
    <mergeCell ref="S39:S40"/>
    <mergeCell ref="F39:F40"/>
    <mergeCell ref="G39:G40"/>
    <mergeCell ref="H39:H40"/>
    <mergeCell ref="L39:L40"/>
    <mergeCell ref="M39:M40"/>
    <mergeCell ref="N39:N40"/>
    <mergeCell ref="A39:A40"/>
    <mergeCell ref="B39:B40"/>
    <mergeCell ref="C39:C40"/>
    <mergeCell ref="D39:D40"/>
    <mergeCell ref="E39:E40"/>
    <mergeCell ref="G37:G38"/>
    <mergeCell ref="H37:H38"/>
    <mergeCell ref="L37:L38"/>
    <mergeCell ref="M37:M38"/>
    <mergeCell ref="A37:A38"/>
    <mergeCell ref="B37:B38"/>
    <mergeCell ref="C37:C38"/>
    <mergeCell ref="D37:D38"/>
    <mergeCell ref="E37:E38"/>
    <mergeCell ref="F37:F38"/>
    <mergeCell ref="R35:R36"/>
    <mergeCell ref="S35:S36"/>
    <mergeCell ref="F35:F36"/>
    <mergeCell ref="G35:G36"/>
    <mergeCell ref="H35:H36"/>
    <mergeCell ref="L35:L36"/>
    <mergeCell ref="M35:M36"/>
    <mergeCell ref="N35:N36"/>
    <mergeCell ref="P37:P38"/>
    <mergeCell ref="Q37:Q38"/>
    <mergeCell ref="R37:R38"/>
    <mergeCell ref="S37:S38"/>
    <mergeCell ref="N37:N38"/>
    <mergeCell ref="O37:O38"/>
    <mergeCell ref="Q32:Q34"/>
    <mergeCell ref="R32:R34"/>
    <mergeCell ref="S32:S34"/>
    <mergeCell ref="H33:H34"/>
    <mergeCell ref="A35:A36"/>
    <mergeCell ref="B35:B36"/>
    <mergeCell ref="C35:C36"/>
    <mergeCell ref="D35:D36"/>
    <mergeCell ref="E35:E36"/>
    <mergeCell ref="G32:G34"/>
    <mergeCell ref="L32:L34"/>
    <mergeCell ref="M32:M34"/>
    <mergeCell ref="N32:N34"/>
    <mergeCell ref="O32:O34"/>
    <mergeCell ref="P32:P34"/>
    <mergeCell ref="A32:A34"/>
    <mergeCell ref="B32:B34"/>
    <mergeCell ref="C32:C34"/>
    <mergeCell ref="D32:D34"/>
    <mergeCell ref="E32:E34"/>
    <mergeCell ref="F32:F34"/>
    <mergeCell ref="O35:O36"/>
    <mergeCell ref="P35:P36"/>
    <mergeCell ref="Q35:Q36"/>
    <mergeCell ref="O30:O31"/>
    <mergeCell ref="P30:P31"/>
    <mergeCell ref="Q30:Q31"/>
    <mergeCell ref="R30:R31"/>
    <mergeCell ref="S30:S31"/>
    <mergeCell ref="F30:F31"/>
    <mergeCell ref="G30:G31"/>
    <mergeCell ref="H30:H31"/>
    <mergeCell ref="L30:L31"/>
    <mergeCell ref="M30:M31"/>
    <mergeCell ref="N30:N31"/>
    <mergeCell ref="A30:A31"/>
    <mergeCell ref="B30:B31"/>
    <mergeCell ref="C30:C31"/>
    <mergeCell ref="D30:D31"/>
    <mergeCell ref="E30:E31"/>
    <mergeCell ref="G27:G29"/>
    <mergeCell ref="L27:L29"/>
    <mergeCell ref="M27:M29"/>
    <mergeCell ref="N27:N29"/>
    <mergeCell ref="A27:A29"/>
    <mergeCell ref="B27:B29"/>
    <mergeCell ref="C27:C29"/>
    <mergeCell ref="D27:D29"/>
    <mergeCell ref="E27:E29"/>
    <mergeCell ref="F27:F29"/>
    <mergeCell ref="R24:R26"/>
    <mergeCell ref="S24:S26"/>
    <mergeCell ref="F24:F26"/>
    <mergeCell ref="G24:G26"/>
    <mergeCell ref="H24:H25"/>
    <mergeCell ref="L24:L26"/>
    <mergeCell ref="M24:M26"/>
    <mergeCell ref="N24:N26"/>
    <mergeCell ref="Q27:Q29"/>
    <mergeCell ref="R27:R29"/>
    <mergeCell ref="S27:S29"/>
    <mergeCell ref="H28:H29"/>
    <mergeCell ref="O27:O29"/>
    <mergeCell ref="P27:P29"/>
    <mergeCell ref="P22:P23"/>
    <mergeCell ref="Q22:Q23"/>
    <mergeCell ref="R22:R23"/>
    <mergeCell ref="S22:S23"/>
    <mergeCell ref="A24:A26"/>
    <mergeCell ref="B24:B26"/>
    <mergeCell ref="C24:C26"/>
    <mergeCell ref="D24:D26"/>
    <mergeCell ref="E24:E26"/>
    <mergeCell ref="G22:G23"/>
    <mergeCell ref="H22:H23"/>
    <mergeCell ref="L22:L23"/>
    <mergeCell ref="M22:M23"/>
    <mergeCell ref="N22:N23"/>
    <mergeCell ref="O22:O23"/>
    <mergeCell ref="A22:A23"/>
    <mergeCell ref="B22:B23"/>
    <mergeCell ref="C22:C23"/>
    <mergeCell ref="D22:D23"/>
    <mergeCell ref="E22:E23"/>
    <mergeCell ref="F22:F23"/>
    <mergeCell ref="O24:O26"/>
    <mergeCell ref="P24:P26"/>
    <mergeCell ref="Q24:Q26"/>
    <mergeCell ref="O20:O21"/>
    <mergeCell ref="P20:P21"/>
    <mergeCell ref="Q20:Q21"/>
    <mergeCell ref="R20:R21"/>
    <mergeCell ref="S20:S21"/>
    <mergeCell ref="F20:F21"/>
    <mergeCell ref="G20:G21"/>
    <mergeCell ref="H20:H21"/>
    <mergeCell ref="L20:L21"/>
    <mergeCell ref="M20:M21"/>
    <mergeCell ref="N20:N21"/>
    <mergeCell ref="A20:A21"/>
    <mergeCell ref="B20:B21"/>
    <mergeCell ref="C20:C21"/>
    <mergeCell ref="D20:D21"/>
    <mergeCell ref="E20:E21"/>
    <mergeCell ref="G17:G19"/>
    <mergeCell ref="H17:H18"/>
    <mergeCell ref="L17:L19"/>
    <mergeCell ref="M17:M19"/>
    <mergeCell ref="Q15:Q16"/>
    <mergeCell ref="R15:R16"/>
    <mergeCell ref="S15:S16"/>
    <mergeCell ref="A17:A19"/>
    <mergeCell ref="B17:B19"/>
    <mergeCell ref="C17:C19"/>
    <mergeCell ref="D17:D19"/>
    <mergeCell ref="E17:E19"/>
    <mergeCell ref="F17:F19"/>
    <mergeCell ref="H15:H16"/>
    <mergeCell ref="L15:L16"/>
    <mergeCell ref="M15:M16"/>
    <mergeCell ref="N15:N16"/>
    <mergeCell ref="O15:O16"/>
    <mergeCell ref="P15:P16"/>
    <mergeCell ref="P17:P19"/>
    <mergeCell ref="Q17:Q19"/>
    <mergeCell ref="R17:R19"/>
    <mergeCell ref="S17:S19"/>
    <mergeCell ref="N17:N19"/>
    <mergeCell ref="O17:O19"/>
    <mergeCell ref="A15:A16"/>
    <mergeCell ref="B15:B16"/>
    <mergeCell ref="C15:C16"/>
    <mergeCell ref="D15:D16"/>
    <mergeCell ref="E15:E16"/>
    <mergeCell ref="F15:F16"/>
    <mergeCell ref="G15:G16"/>
    <mergeCell ref="L13:L14"/>
    <mergeCell ref="M13:M14"/>
    <mergeCell ref="S11:S12"/>
    <mergeCell ref="M11:M12"/>
    <mergeCell ref="N11:N12"/>
    <mergeCell ref="O11:O12"/>
    <mergeCell ref="P11:P12"/>
    <mergeCell ref="Q11:Q12"/>
    <mergeCell ref="R11:R12"/>
    <mergeCell ref="A13:A14"/>
    <mergeCell ref="B13:B14"/>
    <mergeCell ref="C13:C14"/>
    <mergeCell ref="D13:D14"/>
    <mergeCell ref="E13:E14"/>
    <mergeCell ref="F13:F14"/>
    <mergeCell ref="G13:G14"/>
    <mergeCell ref="H13:H14"/>
    <mergeCell ref="R13:R14"/>
    <mergeCell ref="S13:S14"/>
    <mergeCell ref="N13:N14"/>
    <mergeCell ref="O13:O14"/>
    <mergeCell ref="P13:P14"/>
    <mergeCell ref="Q13:Q14"/>
    <mergeCell ref="A11:A12"/>
    <mergeCell ref="B11:B12"/>
    <mergeCell ref="C11:C12"/>
    <mergeCell ref="D11:D12"/>
    <mergeCell ref="E11:E12"/>
    <mergeCell ref="F11:F12"/>
    <mergeCell ref="G11:G12"/>
    <mergeCell ref="H11:H12"/>
    <mergeCell ref="L11:L12"/>
    <mergeCell ref="A6:A10"/>
    <mergeCell ref="B6:B10"/>
    <mergeCell ref="C6:C10"/>
    <mergeCell ref="D6:D10"/>
    <mergeCell ref="E6:E10"/>
    <mergeCell ref="P6:P10"/>
    <mergeCell ref="Q6:Q10"/>
    <mergeCell ref="R6:R10"/>
    <mergeCell ref="S6:S10"/>
    <mergeCell ref="H7:H8"/>
    <mergeCell ref="H9:H10"/>
    <mergeCell ref="F6:F10"/>
    <mergeCell ref="G6:G10"/>
    <mergeCell ref="L6:L10"/>
    <mergeCell ref="M6:M10"/>
    <mergeCell ref="N6:N10"/>
    <mergeCell ref="O6:O1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9" scale="4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3" zoomScale="70" zoomScaleNormal="70" workbookViewId="0">
      <pane ySplit="5" topLeftCell="A22" activePane="bottomLeft" state="frozen"/>
      <selection activeCell="A20" sqref="A20:S28"/>
      <selection pane="bottomLeft" activeCell="G32" sqref="G32"/>
    </sheetView>
  </sheetViews>
  <sheetFormatPr defaultColWidth="9.140625" defaultRowHeight="15" x14ac:dyDescent="0.25"/>
  <cols>
    <col min="1" max="1" width="5.28515625" style="1" customWidth="1"/>
    <col min="2" max="4" width="9.140625" style="296"/>
    <col min="5" max="5" width="29.7109375" style="296" customWidth="1"/>
    <col min="6" max="6" width="54.42578125" style="296" customWidth="1"/>
    <col min="7" max="7" width="63.7109375" style="296" customWidth="1"/>
    <col min="8" max="8" width="14.42578125" style="296" customWidth="1"/>
    <col min="9" max="10" width="19" style="296" customWidth="1"/>
    <col min="11" max="11" width="16.85546875" style="296" customWidth="1"/>
    <col min="12" max="12" width="25.14062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8.75" x14ac:dyDescent="0.3">
      <c r="A1" s="295" t="s">
        <v>1768</v>
      </c>
      <c r="E1" s="36"/>
      <c r="F1" s="374"/>
      <c r="G1" s="3"/>
      <c r="H1" s="3"/>
      <c r="L1" s="1"/>
      <c r="O1" s="2"/>
      <c r="P1" s="3"/>
      <c r="Q1" s="2"/>
      <c r="R1" s="2"/>
    </row>
    <row r="2" spans="1:19" x14ac:dyDescent="0.25">
      <c r="A2" s="37"/>
      <c r="E2" s="36"/>
      <c r="F2" s="36"/>
      <c r="L2" s="830"/>
      <c r="M2" s="830"/>
      <c r="N2" s="830"/>
      <c r="O2" s="830"/>
      <c r="P2" s="830"/>
      <c r="Q2" s="830"/>
      <c r="R2" s="830"/>
      <c r="S2" s="830"/>
    </row>
    <row r="3" spans="1:19" s="481" customFormat="1" ht="17.25" customHeight="1" x14ac:dyDescent="0.3">
      <c r="A3" s="831" t="s">
        <v>2376</v>
      </c>
      <c r="B3" s="831"/>
      <c r="C3" s="831"/>
      <c r="D3" s="831"/>
      <c r="E3" s="831"/>
      <c r="F3" s="831"/>
      <c r="G3" s="831"/>
      <c r="H3" s="831"/>
      <c r="I3" s="831"/>
      <c r="J3" s="831"/>
      <c r="K3" s="831"/>
      <c r="L3" s="831"/>
      <c r="M3" s="831"/>
      <c r="N3" s="831"/>
      <c r="O3" s="831"/>
      <c r="P3" s="831"/>
      <c r="Q3" s="831"/>
      <c r="R3" s="831"/>
      <c r="S3" s="831"/>
    </row>
    <row r="4" spans="1:19" s="473" customFormat="1" ht="15" customHeight="1" x14ac:dyDescent="0.35">
      <c r="A4" s="477"/>
      <c r="B4" s="477"/>
      <c r="C4" s="477"/>
      <c r="D4" s="477"/>
      <c r="E4" s="477"/>
      <c r="F4" s="477"/>
      <c r="G4" s="477"/>
      <c r="H4" s="477"/>
      <c r="I4" s="474"/>
      <c r="J4" s="474"/>
      <c r="K4" s="474"/>
      <c r="L4" s="477"/>
      <c r="M4" s="474"/>
      <c r="N4" s="474"/>
      <c r="O4" s="474"/>
      <c r="P4" s="474"/>
      <c r="Q4" s="474"/>
      <c r="R4" s="474"/>
      <c r="S4" s="477"/>
    </row>
    <row r="5" spans="1:19" ht="45.75" customHeight="1" x14ac:dyDescent="0.25">
      <c r="A5" s="505" t="s">
        <v>0</v>
      </c>
      <c r="B5" s="507" t="s">
        <v>1</v>
      </c>
      <c r="C5" s="507" t="s">
        <v>2</v>
      </c>
      <c r="D5" s="507" t="s">
        <v>3</v>
      </c>
      <c r="E5" s="509" t="s">
        <v>4</v>
      </c>
      <c r="F5" s="509" t="s">
        <v>34</v>
      </c>
      <c r="G5" s="505" t="s">
        <v>35</v>
      </c>
      <c r="H5" s="507" t="s">
        <v>5</v>
      </c>
      <c r="I5" s="511" t="s">
        <v>6</v>
      </c>
      <c r="J5" s="511"/>
      <c r="K5" s="511"/>
      <c r="L5" s="505" t="s">
        <v>7</v>
      </c>
      <c r="M5" s="512" t="s">
        <v>8</v>
      </c>
      <c r="N5" s="513"/>
      <c r="O5" s="514" t="s">
        <v>9</v>
      </c>
      <c r="P5" s="514"/>
      <c r="Q5" s="514" t="s">
        <v>10</v>
      </c>
      <c r="R5" s="514"/>
      <c r="S5" s="505" t="s">
        <v>11</v>
      </c>
    </row>
    <row r="6" spans="1:19" x14ac:dyDescent="0.25">
      <c r="A6" s="506"/>
      <c r="B6" s="508"/>
      <c r="C6" s="508"/>
      <c r="D6" s="508"/>
      <c r="E6" s="510"/>
      <c r="F6" s="510"/>
      <c r="G6" s="506"/>
      <c r="H6" s="508"/>
      <c r="I6" s="285" t="s">
        <v>38</v>
      </c>
      <c r="J6" s="285" t="s">
        <v>36</v>
      </c>
      <c r="K6" s="285" t="s">
        <v>105</v>
      </c>
      <c r="L6" s="506"/>
      <c r="M6" s="287">
        <v>2022</v>
      </c>
      <c r="N6" s="287">
        <v>2023</v>
      </c>
      <c r="O6" s="4">
        <v>2022</v>
      </c>
      <c r="P6" s="4">
        <v>2023</v>
      </c>
      <c r="Q6" s="4">
        <v>2022</v>
      </c>
      <c r="R6" s="4">
        <v>2023</v>
      </c>
      <c r="S6" s="506"/>
    </row>
    <row r="7" spans="1:19" x14ac:dyDescent="0.25">
      <c r="A7" s="284" t="s">
        <v>12</v>
      </c>
      <c r="B7" s="285" t="s">
        <v>13</v>
      </c>
      <c r="C7" s="285" t="s">
        <v>14</v>
      </c>
      <c r="D7" s="285" t="s">
        <v>15</v>
      </c>
      <c r="E7" s="286" t="s">
        <v>16</v>
      </c>
      <c r="F7" s="286" t="s">
        <v>17</v>
      </c>
      <c r="G7" s="284" t="s">
        <v>18</v>
      </c>
      <c r="H7" s="284" t="s">
        <v>19</v>
      </c>
      <c r="I7" s="285" t="s">
        <v>20</v>
      </c>
      <c r="J7" s="285" t="s">
        <v>21</v>
      </c>
      <c r="K7" s="285" t="s">
        <v>22</v>
      </c>
      <c r="L7" s="284" t="s">
        <v>23</v>
      </c>
      <c r="M7" s="287" t="s">
        <v>24</v>
      </c>
      <c r="N7" s="287" t="s">
        <v>25</v>
      </c>
      <c r="O7" s="288" t="s">
        <v>26</v>
      </c>
      <c r="P7" s="288" t="s">
        <v>27</v>
      </c>
      <c r="Q7" s="288" t="s">
        <v>37</v>
      </c>
      <c r="R7" s="288" t="s">
        <v>28</v>
      </c>
      <c r="S7" s="284" t="s">
        <v>29</v>
      </c>
    </row>
    <row r="8" spans="1:19" s="7" customFormat="1" ht="133.5" customHeight="1" x14ac:dyDescent="0.25">
      <c r="A8" s="656">
        <v>1</v>
      </c>
      <c r="B8" s="656">
        <v>1</v>
      </c>
      <c r="C8" s="656">
        <v>4</v>
      </c>
      <c r="D8" s="656">
        <v>2</v>
      </c>
      <c r="E8" s="832" t="s">
        <v>1769</v>
      </c>
      <c r="F8" s="568" t="s">
        <v>1770</v>
      </c>
      <c r="G8" s="833" t="s">
        <v>1771</v>
      </c>
      <c r="H8" s="515" t="s">
        <v>1095</v>
      </c>
      <c r="I8" s="135" t="s">
        <v>53</v>
      </c>
      <c r="J8" s="490">
        <v>1</v>
      </c>
      <c r="K8" s="492" t="s">
        <v>74</v>
      </c>
      <c r="L8" s="498" t="s">
        <v>1772</v>
      </c>
      <c r="M8" s="656" t="s">
        <v>1773</v>
      </c>
      <c r="N8" s="656"/>
      <c r="O8" s="834">
        <v>67000</v>
      </c>
      <c r="P8" s="656"/>
      <c r="Q8" s="834">
        <f>O8</f>
        <v>67000</v>
      </c>
      <c r="R8" s="656"/>
      <c r="S8" s="568" t="s">
        <v>1774</v>
      </c>
    </row>
    <row r="9" spans="1:19" s="7" customFormat="1" ht="177" customHeight="1" x14ac:dyDescent="0.25">
      <c r="A9" s="656"/>
      <c r="B9" s="656"/>
      <c r="C9" s="656"/>
      <c r="D9" s="656"/>
      <c r="E9" s="832"/>
      <c r="F9" s="568"/>
      <c r="G9" s="833"/>
      <c r="H9" s="517"/>
      <c r="I9" s="135" t="s">
        <v>148</v>
      </c>
      <c r="J9" s="490">
        <v>300</v>
      </c>
      <c r="K9" s="492" t="s">
        <v>1775</v>
      </c>
      <c r="L9" s="500"/>
      <c r="M9" s="656"/>
      <c r="N9" s="656"/>
      <c r="O9" s="834"/>
      <c r="P9" s="656"/>
      <c r="Q9" s="834"/>
      <c r="R9" s="656"/>
      <c r="S9" s="568"/>
    </row>
    <row r="10" spans="1:19" ht="77.45" customHeight="1" x14ac:dyDescent="0.25">
      <c r="A10" s="656">
        <v>2</v>
      </c>
      <c r="B10" s="656">
        <v>1</v>
      </c>
      <c r="C10" s="656">
        <v>4</v>
      </c>
      <c r="D10" s="656">
        <v>2</v>
      </c>
      <c r="E10" s="832" t="s">
        <v>1776</v>
      </c>
      <c r="F10" s="836" t="s">
        <v>1777</v>
      </c>
      <c r="G10" s="837" t="s">
        <v>1778</v>
      </c>
      <c r="H10" s="498" t="s">
        <v>376</v>
      </c>
      <c r="I10" s="135" t="s">
        <v>813</v>
      </c>
      <c r="J10" s="490">
        <v>1</v>
      </c>
      <c r="K10" s="490" t="s">
        <v>74</v>
      </c>
      <c r="L10" s="837" t="s">
        <v>1779</v>
      </c>
      <c r="M10" s="656" t="s">
        <v>1780</v>
      </c>
      <c r="N10" s="568"/>
      <c r="O10" s="835">
        <v>240000</v>
      </c>
      <c r="P10" s="568"/>
      <c r="Q10" s="835">
        <f>O10</f>
        <v>240000</v>
      </c>
      <c r="R10" s="568"/>
      <c r="S10" s="837" t="str">
        <f>S8</f>
        <v>Podkarpacki Ośrodek Doradztwa Rolniczego z siedzibą w Boguchwale</v>
      </c>
    </row>
    <row r="11" spans="1:19" ht="85.15" customHeight="1" x14ac:dyDescent="0.25">
      <c r="A11" s="656"/>
      <c r="B11" s="656"/>
      <c r="C11" s="656"/>
      <c r="D11" s="656"/>
      <c r="E11" s="832"/>
      <c r="F11" s="836"/>
      <c r="G11" s="837"/>
      <c r="H11" s="500"/>
      <c r="I11" s="135" t="s">
        <v>63</v>
      </c>
      <c r="J11" s="490">
        <v>200</v>
      </c>
      <c r="K11" s="490" t="s">
        <v>734</v>
      </c>
      <c r="L11" s="837"/>
      <c r="M11" s="656"/>
      <c r="N11" s="568"/>
      <c r="O11" s="835"/>
      <c r="P11" s="568"/>
      <c r="Q11" s="835"/>
      <c r="R11" s="568"/>
      <c r="S11" s="837"/>
    </row>
    <row r="12" spans="1:19" ht="87.6" customHeight="1" x14ac:dyDescent="0.25">
      <c r="A12" s="656"/>
      <c r="B12" s="656"/>
      <c r="C12" s="656"/>
      <c r="D12" s="656"/>
      <c r="E12" s="832"/>
      <c r="F12" s="836"/>
      <c r="G12" s="837"/>
      <c r="H12" s="498" t="s">
        <v>52</v>
      </c>
      <c r="I12" s="135" t="s">
        <v>53</v>
      </c>
      <c r="J12" s="490">
        <v>1</v>
      </c>
      <c r="K12" s="490" t="s">
        <v>74</v>
      </c>
      <c r="L12" s="837"/>
      <c r="M12" s="656"/>
      <c r="N12" s="568"/>
      <c r="O12" s="835"/>
      <c r="P12" s="568"/>
      <c r="Q12" s="835"/>
      <c r="R12" s="568"/>
      <c r="S12" s="837"/>
    </row>
    <row r="13" spans="1:19" ht="93.6" customHeight="1" x14ac:dyDescent="0.25">
      <c r="A13" s="656"/>
      <c r="B13" s="656"/>
      <c r="C13" s="656"/>
      <c r="D13" s="656"/>
      <c r="E13" s="832"/>
      <c r="F13" s="836"/>
      <c r="G13" s="837"/>
      <c r="H13" s="500"/>
      <c r="I13" s="135" t="s">
        <v>54</v>
      </c>
      <c r="J13" s="490">
        <v>150</v>
      </c>
      <c r="K13" s="490" t="s">
        <v>50</v>
      </c>
      <c r="L13" s="837"/>
      <c r="M13" s="656"/>
      <c r="N13" s="568"/>
      <c r="O13" s="835"/>
      <c r="P13" s="568"/>
      <c r="Q13" s="835"/>
      <c r="R13" s="568"/>
      <c r="S13" s="837"/>
    </row>
    <row r="14" spans="1:19" ht="79.150000000000006" customHeight="1" x14ac:dyDescent="0.25">
      <c r="A14" s="656"/>
      <c r="B14" s="656"/>
      <c r="C14" s="656"/>
      <c r="D14" s="656"/>
      <c r="E14" s="832"/>
      <c r="F14" s="836"/>
      <c r="G14" s="837"/>
      <c r="H14" s="282" t="s">
        <v>1781</v>
      </c>
      <c r="I14" s="135" t="s">
        <v>929</v>
      </c>
      <c r="J14" s="490">
        <v>2</v>
      </c>
      <c r="K14" s="490" t="s">
        <v>74</v>
      </c>
      <c r="L14" s="837"/>
      <c r="M14" s="656"/>
      <c r="N14" s="568"/>
      <c r="O14" s="835"/>
      <c r="P14" s="568"/>
      <c r="Q14" s="835"/>
      <c r="R14" s="568"/>
      <c r="S14" s="837"/>
    </row>
    <row r="15" spans="1:19" ht="83.25" customHeight="1" x14ac:dyDescent="0.25">
      <c r="A15" s="656">
        <v>3</v>
      </c>
      <c r="B15" s="656">
        <v>1</v>
      </c>
      <c r="C15" s="656">
        <v>4</v>
      </c>
      <c r="D15" s="656">
        <v>6</v>
      </c>
      <c r="E15" s="832" t="s">
        <v>1782</v>
      </c>
      <c r="F15" s="568" t="s">
        <v>1783</v>
      </c>
      <c r="G15" s="568" t="s">
        <v>1784</v>
      </c>
      <c r="H15" s="838" t="s">
        <v>1785</v>
      </c>
      <c r="I15" s="135" t="s">
        <v>813</v>
      </c>
      <c r="J15" s="490">
        <v>1</v>
      </c>
      <c r="K15" s="490" t="s">
        <v>74</v>
      </c>
      <c r="L15" s="837" t="s">
        <v>1779</v>
      </c>
      <c r="M15" s="656" t="s">
        <v>95</v>
      </c>
      <c r="N15" s="656"/>
      <c r="O15" s="656">
        <v>230000</v>
      </c>
      <c r="P15" s="656"/>
      <c r="Q15" s="656">
        <f>O15</f>
        <v>230000</v>
      </c>
      <c r="R15" s="656"/>
      <c r="S15" s="568" t="str">
        <f>S10</f>
        <v>Podkarpacki Ośrodek Doradztwa Rolniczego z siedzibą w Boguchwale</v>
      </c>
    </row>
    <row r="16" spans="1:19" ht="64.5" customHeight="1" x14ac:dyDescent="0.25">
      <c r="A16" s="656"/>
      <c r="B16" s="656"/>
      <c r="C16" s="656"/>
      <c r="D16" s="656"/>
      <c r="E16" s="832"/>
      <c r="F16" s="568"/>
      <c r="G16" s="568"/>
      <c r="H16" s="839"/>
      <c r="I16" s="183" t="s">
        <v>1786</v>
      </c>
      <c r="J16" s="496" t="s">
        <v>1787</v>
      </c>
      <c r="K16" s="496" t="s">
        <v>1788</v>
      </c>
      <c r="L16" s="837"/>
      <c r="M16" s="656"/>
      <c r="N16" s="656"/>
      <c r="O16" s="656"/>
      <c r="P16" s="656"/>
      <c r="Q16" s="656"/>
      <c r="R16" s="656"/>
      <c r="S16" s="568"/>
    </row>
    <row r="17" spans="1:19" ht="54" customHeight="1" x14ac:dyDescent="0.25">
      <c r="A17" s="656"/>
      <c r="B17" s="656"/>
      <c r="C17" s="656"/>
      <c r="D17" s="656"/>
      <c r="E17" s="832"/>
      <c r="F17" s="568"/>
      <c r="G17" s="568"/>
      <c r="H17" s="840" t="s">
        <v>1095</v>
      </c>
      <c r="I17" s="183" t="s">
        <v>53</v>
      </c>
      <c r="J17" s="496">
        <v>1</v>
      </c>
      <c r="K17" s="496" t="s">
        <v>74</v>
      </c>
      <c r="L17" s="837"/>
      <c r="M17" s="656"/>
      <c r="N17" s="656"/>
      <c r="O17" s="656"/>
      <c r="P17" s="656"/>
      <c r="Q17" s="656"/>
      <c r="R17" s="656"/>
      <c r="S17" s="568"/>
    </row>
    <row r="18" spans="1:19" ht="54" customHeight="1" x14ac:dyDescent="0.25">
      <c r="A18" s="656"/>
      <c r="B18" s="656"/>
      <c r="C18" s="656"/>
      <c r="D18" s="656"/>
      <c r="E18" s="832"/>
      <c r="F18" s="568"/>
      <c r="G18" s="568"/>
      <c r="H18" s="841"/>
      <c r="I18" s="183" t="s">
        <v>1789</v>
      </c>
      <c r="J18" s="496">
        <v>150</v>
      </c>
      <c r="K18" s="496" t="s">
        <v>50</v>
      </c>
      <c r="L18" s="837"/>
      <c r="M18" s="656"/>
      <c r="N18" s="656"/>
      <c r="O18" s="656"/>
      <c r="P18" s="656"/>
      <c r="Q18" s="656"/>
      <c r="R18" s="656"/>
      <c r="S18" s="568"/>
    </row>
    <row r="19" spans="1:19" ht="78" customHeight="1" x14ac:dyDescent="0.25">
      <c r="A19" s="656"/>
      <c r="B19" s="656"/>
      <c r="C19" s="656"/>
      <c r="D19" s="656"/>
      <c r="E19" s="832"/>
      <c r="F19" s="568"/>
      <c r="G19" s="568"/>
      <c r="H19" s="183" t="s">
        <v>1439</v>
      </c>
      <c r="I19" s="183" t="s">
        <v>1790</v>
      </c>
      <c r="J19" s="496">
        <v>2</v>
      </c>
      <c r="K19" s="496" t="s">
        <v>74</v>
      </c>
      <c r="L19" s="837"/>
      <c r="M19" s="656"/>
      <c r="N19" s="656"/>
      <c r="O19" s="656"/>
      <c r="P19" s="656"/>
      <c r="Q19" s="656"/>
      <c r="R19" s="656"/>
      <c r="S19" s="568"/>
    </row>
    <row r="20" spans="1:19" ht="409.5" customHeight="1" x14ac:dyDescent="0.25">
      <c r="A20" s="290">
        <v>4</v>
      </c>
      <c r="B20" s="58">
        <v>1</v>
      </c>
      <c r="C20" s="58">
        <v>4</v>
      </c>
      <c r="D20" s="58">
        <v>2</v>
      </c>
      <c r="E20" s="375" t="s">
        <v>1791</v>
      </c>
      <c r="F20" s="302" t="s">
        <v>1792</v>
      </c>
      <c r="G20" s="185" t="s">
        <v>1793</v>
      </c>
      <c r="H20" s="290" t="s">
        <v>376</v>
      </c>
      <c r="I20" s="290" t="s">
        <v>63</v>
      </c>
      <c r="J20" s="492">
        <v>200</v>
      </c>
      <c r="K20" s="492" t="s">
        <v>74</v>
      </c>
      <c r="L20" s="302" t="s">
        <v>1794</v>
      </c>
      <c r="M20" s="290" t="s">
        <v>1780</v>
      </c>
      <c r="N20" s="290"/>
      <c r="O20" s="376">
        <v>240000</v>
      </c>
      <c r="P20" s="376"/>
      <c r="Q20" s="376">
        <f>O20</f>
        <v>240000</v>
      </c>
      <c r="R20" s="377"/>
      <c r="S20" s="293" t="s">
        <v>1774</v>
      </c>
    </row>
    <row r="21" spans="1:19" ht="129" customHeight="1" x14ac:dyDescent="0.25">
      <c r="A21" s="656">
        <v>5</v>
      </c>
      <c r="B21" s="656">
        <v>1</v>
      </c>
      <c r="C21" s="656">
        <v>4</v>
      </c>
      <c r="D21" s="656">
        <v>2</v>
      </c>
      <c r="E21" s="832" t="s">
        <v>1795</v>
      </c>
      <c r="F21" s="568" t="s">
        <v>1796</v>
      </c>
      <c r="G21" s="568" t="s">
        <v>1797</v>
      </c>
      <c r="H21" s="656" t="s">
        <v>77</v>
      </c>
      <c r="I21" s="135" t="s">
        <v>78</v>
      </c>
      <c r="J21" s="490">
        <v>12</v>
      </c>
      <c r="K21" s="490" t="s">
        <v>74</v>
      </c>
      <c r="L21" s="568" t="s">
        <v>1798</v>
      </c>
      <c r="M21" s="656" t="s">
        <v>1799</v>
      </c>
      <c r="N21" s="656"/>
      <c r="O21" s="656">
        <v>40000</v>
      </c>
      <c r="P21" s="656"/>
      <c r="Q21" s="656">
        <v>40000</v>
      </c>
      <c r="R21" s="656"/>
      <c r="S21" s="568" t="str">
        <f>S20</f>
        <v>Podkarpacki Ośrodek Doradztwa Rolniczego z siedzibą w Boguchwale</v>
      </c>
    </row>
    <row r="22" spans="1:19" ht="249.75" customHeight="1" x14ac:dyDescent="0.25">
      <c r="A22" s="656"/>
      <c r="B22" s="656"/>
      <c r="C22" s="656"/>
      <c r="D22" s="656"/>
      <c r="E22" s="832"/>
      <c r="F22" s="568"/>
      <c r="G22" s="568"/>
      <c r="H22" s="656"/>
      <c r="I22" s="135" t="s">
        <v>1338</v>
      </c>
      <c r="J22" s="490">
        <v>300</v>
      </c>
      <c r="K22" s="490" t="s">
        <v>50</v>
      </c>
      <c r="L22" s="568"/>
      <c r="M22" s="656"/>
      <c r="N22" s="656"/>
      <c r="O22" s="656"/>
      <c r="P22" s="656"/>
      <c r="Q22" s="656"/>
      <c r="R22" s="656"/>
      <c r="S22" s="568"/>
    </row>
    <row r="23" spans="1:19" x14ac:dyDescent="0.25">
      <c r="A23" s="102"/>
      <c r="B23" s="102"/>
      <c r="C23" s="102"/>
      <c r="D23" s="102"/>
      <c r="E23" s="102"/>
      <c r="F23" s="102"/>
      <c r="G23" s="102"/>
      <c r="H23" s="102"/>
      <c r="I23" s="102"/>
      <c r="J23" s="102"/>
      <c r="K23" s="102"/>
      <c r="L23" s="102"/>
      <c r="M23" s="102"/>
      <c r="N23" s="102"/>
      <c r="O23" s="102"/>
      <c r="P23" s="102"/>
      <c r="Q23" s="102"/>
      <c r="R23" s="102"/>
      <c r="S23" s="102"/>
    </row>
    <row r="24" spans="1:19" ht="15.75" x14ac:dyDescent="0.25">
      <c r="G24" s="8"/>
      <c r="O24" s="572"/>
      <c r="P24" s="545" t="s">
        <v>30</v>
      </c>
      <c r="Q24" s="545"/>
      <c r="R24" s="545"/>
    </row>
    <row r="25" spans="1:19" x14ac:dyDescent="0.25">
      <c r="G25" s="9"/>
      <c r="O25" s="570"/>
      <c r="P25" s="545" t="s">
        <v>31</v>
      </c>
      <c r="Q25" s="545" t="s">
        <v>32</v>
      </c>
      <c r="R25" s="545"/>
    </row>
    <row r="26" spans="1:19" ht="11.25" customHeight="1" x14ac:dyDescent="0.25">
      <c r="G26" s="9"/>
      <c r="O26" s="571"/>
      <c r="P26" s="545"/>
      <c r="Q26" s="276">
        <v>2022</v>
      </c>
      <c r="R26" s="276">
        <v>2023</v>
      </c>
    </row>
    <row r="27" spans="1:19" x14ac:dyDescent="0.25">
      <c r="O27" s="276" t="s">
        <v>33</v>
      </c>
      <c r="P27" s="5">
        <v>5</v>
      </c>
      <c r="Q27" s="41">
        <f>Q8+Q10+Q15+Q20+Q21</f>
        <v>817000</v>
      </c>
      <c r="R27" s="6"/>
    </row>
    <row r="34" spans="17:17" x14ac:dyDescent="0.25">
      <c r="Q34" s="2"/>
    </row>
  </sheetData>
  <mergeCells count="86">
    <mergeCell ref="A21:A22"/>
    <mergeCell ref="B21:B22"/>
    <mergeCell ref="Q15:Q19"/>
    <mergeCell ref="R15:R19"/>
    <mergeCell ref="O24:O26"/>
    <mergeCell ref="P24:R24"/>
    <mergeCell ref="P25:P26"/>
    <mergeCell ref="Q25:R25"/>
    <mergeCell ref="O21:O22"/>
    <mergeCell ref="P21:P22"/>
    <mergeCell ref="Q21:Q22"/>
    <mergeCell ref="R21:R22"/>
    <mergeCell ref="C21:C22"/>
    <mergeCell ref="D21:D22"/>
    <mergeCell ref="E21:E22"/>
    <mergeCell ref="F21:F22"/>
    <mergeCell ref="G21:G22"/>
    <mergeCell ref="H21:H22"/>
    <mergeCell ref="L21:L22"/>
    <mergeCell ref="M21:M22"/>
    <mergeCell ref="N21:N22"/>
    <mergeCell ref="S21:S22"/>
    <mergeCell ref="S10:S14"/>
    <mergeCell ref="A15:A19"/>
    <mergeCell ref="B15:B19"/>
    <mergeCell ref="C15:C19"/>
    <mergeCell ref="D15:D19"/>
    <mergeCell ref="E15:E19"/>
    <mergeCell ref="F15:F19"/>
    <mergeCell ref="G15:G19"/>
    <mergeCell ref="H15:H16"/>
    <mergeCell ref="L15:L19"/>
    <mergeCell ref="S15:S19"/>
    <mergeCell ref="H17:H18"/>
    <mergeCell ref="M15:M19"/>
    <mergeCell ref="N15:N19"/>
    <mergeCell ref="O15:O19"/>
    <mergeCell ref="P15:P19"/>
    <mergeCell ref="H12:H13"/>
    <mergeCell ref="F10:F14"/>
    <mergeCell ref="G10:G14"/>
    <mergeCell ref="H10:H11"/>
    <mergeCell ref="L10:L14"/>
    <mergeCell ref="N10:N14"/>
    <mergeCell ref="P8:P9"/>
    <mergeCell ref="Q8:Q9"/>
    <mergeCell ref="R8:R9"/>
    <mergeCell ref="O10:O14"/>
    <mergeCell ref="P10:P14"/>
    <mergeCell ref="Q10:Q14"/>
    <mergeCell ref="R10:R14"/>
    <mergeCell ref="S8:S9"/>
    <mergeCell ref="A10:A14"/>
    <mergeCell ref="B10:B14"/>
    <mergeCell ref="C10:C14"/>
    <mergeCell ref="D10:D14"/>
    <mergeCell ref="E10:E14"/>
    <mergeCell ref="G8:G9"/>
    <mergeCell ref="H8:H9"/>
    <mergeCell ref="L8:L9"/>
    <mergeCell ref="M8:M9"/>
    <mergeCell ref="N8:N9"/>
    <mergeCell ref="O8:O9"/>
    <mergeCell ref="A8:A9"/>
    <mergeCell ref="B8:B9"/>
    <mergeCell ref="C8:C9"/>
    <mergeCell ref="M10:M14"/>
    <mergeCell ref="D8:D9"/>
    <mergeCell ref="E8:E9"/>
    <mergeCell ref="F8:F9"/>
    <mergeCell ref="I5:K5"/>
    <mergeCell ref="L5:L6"/>
    <mergeCell ref="M5:N5"/>
    <mergeCell ref="O5:P5"/>
    <mergeCell ref="Q5:R5"/>
    <mergeCell ref="S5:S6"/>
    <mergeCell ref="L2:S2"/>
    <mergeCell ref="A3:S3"/>
    <mergeCell ref="A5:A6"/>
    <mergeCell ref="B5:B6"/>
    <mergeCell ref="C5:C6"/>
    <mergeCell ref="D5:D6"/>
    <mergeCell ref="E5:E6"/>
    <mergeCell ref="F5:F6"/>
    <mergeCell ref="G5:G6"/>
    <mergeCell ref="H5: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G1" zoomScaleNormal="100" workbookViewId="0">
      <selection activeCell="G40" sqref="G40"/>
    </sheetView>
  </sheetViews>
  <sheetFormatPr defaultColWidth="9.140625" defaultRowHeight="12.75" x14ac:dyDescent="0.2"/>
  <cols>
    <col min="1" max="1" width="5.28515625" style="206" customWidth="1"/>
    <col min="2" max="4" width="9.140625" style="176"/>
    <col min="5" max="5" width="18.28515625" style="176" customWidth="1"/>
    <col min="6" max="6" width="54.42578125" style="176" customWidth="1"/>
    <col min="7" max="7" width="63.7109375" style="176" customWidth="1"/>
    <col min="8" max="8" width="14.42578125" style="176" customWidth="1"/>
    <col min="9" max="10" width="19" style="176" customWidth="1"/>
    <col min="11" max="11" width="16.85546875" style="176" customWidth="1"/>
    <col min="12" max="12" width="25.140625" style="176" customWidth="1"/>
    <col min="13" max="14" width="9.140625" style="176"/>
    <col min="15" max="15" width="16.28515625" style="176" customWidth="1"/>
    <col min="16" max="16" width="15.85546875" style="176" customWidth="1"/>
    <col min="17" max="17" width="12.5703125" style="176" customWidth="1"/>
    <col min="18" max="18" width="13.42578125" style="176" customWidth="1"/>
    <col min="19" max="19" width="18.28515625" style="176" customWidth="1"/>
    <col min="20" max="16384" width="9.140625" style="176"/>
  </cols>
  <sheetData>
    <row r="1" spans="1:19" ht="18.75" x14ac:dyDescent="0.3">
      <c r="A1" s="546" t="s">
        <v>2350</v>
      </c>
      <c r="B1" s="546"/>
      <c r="C1" s="546"/>
      <c r="D1" s="546"/>
      <c r="E1" s="546"/>
      <c r="F1" s="546"/>
      <c r="G1" s="546"/>
      <c r="H1" s="546"/>
      <c r="I1" s="546"/>
      <c r="J1" s="546"/>
      <c r="K1" s="546"/>
      <c r="L1" s="546"/>
      <c r="M1" s="546"/>
      <c r="N1" s="546"/>
      <c r="O1" s="546"/>
      <c r="P1" s="546"/>
      <c r="Q1" s="546"/>
      <c r="R1" s="175"/>
    </row>
    <row r="2" spans="1:19" x14ac:dyDescent="0.2">
      <c r="A2" s="177"/>
      <c r="E2" s="178"/>
      <c r="F2" s="178"/>
      <c r="L2" s="547"/>
      <c r="M2" s="547"/>
      <c r="N2" s="547"/>
      <c r="O2" s="547"/>
      <c r="P2" s="547"/>
      <c r="Q2" s="547"/>
      <c r="R2" s="547"/>
      <c r="S2" s="547"/>
    </row>
    <row r="3" spans="1:19" ht="45.75" customHeight="1" x14ac:dyDescent="0.2">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
      <c r="A4" s="506"/>
      <c r="B4" s="508"/>
      <c r="C4" s="508"/>
      <c r="D4" s="508"/>
      <c r="E4" s="510"/>
      <c r="F4" s="510"/>
      <c r="G4" s="506"/>
      <c r="H4" s="508"/>
      <c r="I4" s="161" t="s">
        <v>38</v>
      </c>
      <c r="J4" s="161" t="s">
        <v>36</v>
      </c>
      <c r="K4" s="161" t="s">
        <v>105</v>
      </c>
      <c r="L4" s="506"/>
      <c r="M4" s="162">
        <v>2022</v>
      </c>
      <c r="N4" s="162">
        <v>2023</v>
      </c>
      <c r="O4" s="4">
        <v>2022</v>
      </c>
      <c r="P4" s="4">
        <v>2023</v>
      </c>
      <c r="Q4" s="4">
        <v>2022</v>
      </c>
      <c r="R4" s="4">
        <v>2023</v>
      </c>
      <c r="S4" s="506"/>
    </row>
    <row r="5" spans="1:19" x14ac:dyDescent="0.2">
      <c r="A5" s="160" t="s">
        <v>12</v>
      </c>
      <c r="B5" s="161" t="s">
        <v>13</v>
      </c>
      <c r="C5" s="161" t="s">
        <v>14</v>
      </c>
      <c r="D5" s="161" t="s">
        <v>15</v>
      </c>
      <c r="E5" s="164" t="s">
        <v>16</v>
      </c>
      <c r="F5" s="164" t="s">
        <v>17</v>
      </c>
      <c r="G5" s="160" t="s">
        <v>18</v>
      </c>
      <c r="H5" s="160" t="s">
        <v>19</v>
      </c>
      <c r="I5" s="161" t="s">
        <v>20</v>
      </c>
      <c r="J5" s="161" t="s">
        <v>21</v>
      </c>
      <c r="K5" s="161" t="s">
        <v>22</v>
      </c>
      <c r="L5" s="160" t="s">
        <v>23</v>
      </c>
      <c r="M5" s="162" t="s">
        <v>24</v>
      </c>
      <c r="N5" s="162" t="s">
        <v>25</v>
      </c>
      <c r="O5" s="163" t="s">
        <v>26</v>
      </c>
      <c r="P5" s="163" t="s">
        <v>27</v>
      </c>
      <c r="Q5" s="163" t="s">
        <v>37</v>
      </c>
      <c r="R5" s="163" t="s">
        <v>28</v>
      </c>
      <c r="S5" s="160" t="s">
        <v>29</v>
      </c>
    </row>
    <row r="6" spans="1:19" s="49" customFormat="1" ht="113.25" customHeight="1" x14ac:dyDescent="0.25">
      <c r="A6" s="179">
        <v>1</v>
      </c>
      <c r="B6" s="180">
        <v>6</v>
      </c>
      <c r="C6" s="180">
        <v>1</v>
      </c>
      <c r="D6" s="181">
        <v>3</v>
      </c>
      <c r="E6" s="182" t="s">
        <v>107</v>
      </c>
      <c r="F6" s="183" t="s">
        <v>832</v>
      </c>
      <c r="G6" s="183" t="s">
        <v>878</v>
      </c>
      <c r="H6" s="184" t="s">
        <v>46</v>
      </c>
      <c r="I6" s="185" t="s">
        <v>833</v>
      </c>
      <c r="J6" s="185" t="s">
        <v>834</v>
      </c>
      <c r="K6" s="185" t="s">
        <v>835</v>
      </c>
      <c r="L6" s="183" t="s">
        <v>109</v>
      </c>
      <c r="M6" s="184" t="s">
        <v>44</v>
      </c>
      <c r="N6" s="186"/>
      <c r="O6" s="187">
        <v>100000</v>
      </c>
      <c r="P6" s="187"/>
      <c r="Q6" s="187">
        <v>100000</v>
      </c>
      <c r="R6" s="187"/>
      <c r="S6" s="181" t="s">
        <v>110</v>
      </c>
    </row>
    <row r="7" spans="1:19" s="49" customFormat="1" ht="63" customHeight="1" x14ac:dyDescent="0.25">
      <c r="A7" s="184">
        <v>2</v>
      </c>
      <c r="B7" s="180">
        <v>6</v>
      </c>
      <c r="C7" s="180">
        <v>5</v>
      </c>
      <c r="D7" s="181">
        <v>4</v>
      </c>
      <c r="E7" s="182" t="s">
        <v>111</v>
      </c>
      <c r="F7" s="188" t="s">
        <v>879</v>
      </c>
      <c r="G7" s="183" t="s">
        <v>880</v>
      </c>
      <c r="H7" s="184" t="s">
        <v>77</v>
      </c>
      <c r="I7" s="184">
        <v>1</v>
      </c>
      <c r="J7" s="184">
        <v>30</v>
      </c>
      <c r="K7" s="184" t="s">
        <v>50</v>
      </c>
      <c r="L7" s="188" t="s">
        <v>112</v>
      </c>
      <c r="M7" s="189" t="s">
        <v>72</v>
      </c>
      <c r="N7" s="186"/>
      <c r="O7" s="187">
        <v>10000</v>
      </c>
      <c r="P7" s="187"/>
      <c r="Q7" s="187">
        <f>O7</f>
        <v>10000</v>
      </c>
      <c r="R7" s="187"/>
      <c r="S7" s="181" t="s">
        <v>110</v>
      </c>
    </row>
    <row r="8" spans="1:19" s="49" customFormat="1" ht="106.5" customHeight="1" x14ac:dyDescent="0.25">
      <c r="A8" s="184">
        <v>3</v>
      </c>
      <c r="B8" s="180">
        <v>6</v>
      </c>
      <c r="C8" s="180">
        <v>5</v>
      </c>
      <c r="D8" s="181">
        <v>4</v>
      </c>
      <c r="E8" s="182" t="s">
        <v>113</v>
      </c>
      <c r="F8" s="182" t="s">
        <v>881</v>
      </c>
      <c r="G8" s="183" t="s">
        <v>836</v>
      </c>
      <c r="H8" s="186" t="s">
        <v>114</v>
      </c>
      <c r="I8" s="184">
        <v>1</v>
      </c>
      <c r="J8" s="184">
        <v>40</v>
      </c>
      <c r="K8" s="184" t="s">
        <v>50</v>
      </c>
      <c r="L8" s="182" t="s">
        <v>882</v>
      </c>
      <c r="M8" s="189" t="s">
        <v>877</v>
      </c>
      <c r="N8" s="186"/>
      <c r="O8" s="187">
        <v>35000</v>
      </c>
      <c r="P8" s="187"/>
      <c r="Q8" s="187">
        <v>35000</v>
      </c>
      <c r="R8" s="187"/>
      <c r="S8" s="181" t="s">
        <v>110</v>
      </c>
    </row>
    <row r="9" spans="1:19" s="49" customFormat="1" ht="69" customHeight="1" x14ac:dyDescent="0.25">
      <c r="A9" s="184">
        <v>4</v>
      </c>
      <c r="B9" s="180">
        <v>6</v>
      </c>
      <c r="C9" s="180">
        <v>5</v>
      </c>
      <c r="D9" s="181">
        <v>4</v>
      </c>
      <c r="E9" s="182" t="s">
        <v>115</v>
      </c>
      <c r="F9" s="190" t="s">
        <v>837</v>
      </c>
      <c r="G9" s="183" t="s">
        <v>838</v>
      </c>
      <c r="H9" s="184" t="s">
        <v>77</v>
      </c>
      <c r="I9" s="184">
        <v>1</v>
      </c>
      <c r="J9" s="184">
        <v>30</v>
      </c>
      <c r="K9" s="184" t="s">
        <v>50</v>
      </c>
      <c r="L9" s="191" t="s">
        <v>116</v>
      </c>
      <c r="M9" s="184" t="s">
        <v>72</v>
      </c>
      <c r="N9" s="186"/>
      <c r="O9" s="187">
        <v>5000</v>
      </c>
      <c r="P9" s="187"/>
      <c r="Q9" s="187">
        <v>5000</v>
      </c>
      <c r="R9" s="187"/>
      <c r="S9" s="181" t="s">
        <v>110</v>
      </c>
    </row>
    <row r="10" spans="1:19" s="49" customFormat="1" ht="110.25" customHeight="1" x14ac:dyDescent="0.25">
      <c r="A10" s="184">
        <v>5</v>
      </c>
      <c r="B10" s="180">
        <v>1</v>
      </c>
      <c r="C10" s="180">
        <v>1</v>
      </c>
      <c r="D10" s="181">
        <v>6</v>
      </c>
      <c r="E10" s="182" t="s">
        <v>839</v>
      </c>
      <c r="F10" s="182" t="s">
        <v>883</v>
      </c>
      <c r="G10" s="183" t="s">
        <v>884</v>
      </c>
      <c r="H10" s="184" t="s">
        <v>52</v>
      </c>
      <c r="I10" s="184">
        <v>1</v>
      </c>
      <c r="J10" s="184">
        <v>160</v>
      </c>
      <c r="K10" s="184" t="s">
        <v>50</v>
      </c>
      <c r="L10" s="182" t="s">
        <v>840</v>
      </c>
      <c r="M10" s="184" t="s">
        <v>72</v>
      </c>
      <c r="N10" s="186"/>
      <c r="O10" s="187">
        <v>40000</v>
      </c>
      <c r="P10" s="187"/>
      <c r="Q10" s="187">
        <v>40000</v>
      </c>
      <c r="R10" s="187"/>
      <c r="S10" s="181" t="s">
        <v>110</v>
      </c>
    </row>
    <row r="11" spans="1:19" s="49" customFormat="1" ht="66.75" customHeight="1" x14ac:dyDescent="0.25">
      <c r="A11" s="184">
        <v>6</v>
      </c>
      <c r="B11" s="180">
        <v>1</v>
      </c>
      <c r="C11" s="180">
        <v>1</v>
      </c>
      <c r="D11" s="181">
        <v>6</v>
      </c>
      <c r="E11" s="182" t="s">
        <v>841</v>
      </c>
      <c r="F11" s="183" t="s">
        <v>885</v>
      </c>
      <c r="G11" s="183" t="s">
        <v>886</v>
      </c>
      <c r="H11" s="184" t="s">
        <v>118</v>
      </c>
      <c r="I11" s="184">
        <v>1</v>
      </c>
      <c r="J11" s="184">
        <v>80</v>
      </c>
      <c r="K11" s="184" t="s">
        <v>50</v>
      </c>
      <c r="L11" s="181" t="s">
        <v>119</v>
      </c>
      <c r="M11" s="184" t="s">
        <v>72</v>
      </c>
      <c r="N11" s="186"/>
      <c r="O11" s="187">
        <v>30000</v>
      </c>
      <c r="P11" s="187"/>
      <c r="Q11" s="187">
        <v>30000</v>
      </c>
      <c r="R11" s="187"/>
      <c r="S11" s="181" t="s">
        <v>110</v>
      </c>
    </row>
    <row r="12" spans="1:19" ht="96.75" customHeight="1" x14ac:dyDescent="0.2">
      <c r="A12" s="184">
        <v>7</v>
      </c>
      <c r="B12" s="180">
        <v>6</v>
      </c>
      <c r="C12" s="180">
        <v>1</v>
      </c>
      <c r="D12" s="181">
        <v>6</v>
      </c>
      <c r="E12" s="182" t="s">
        <v>121</v>
      </c>
      <c r="F12" s="182" t="s">
        <v>887</v>
      </c>
      <c r="G12" s="183" t="s">
        <v>842</v>
      </c>
      <c r="H12" s="186" t="s">
        <v>114</v>
      </c>
      <c r="I12" s="184">
        <v>1</v>
      </c>
      <c r="J12" s="184">
        <v>30</v>
      </c>
      <c r="K12" s="184" t="s">
        <v>50</v>
      </c>
      <c r="L12" s="182" t="s">
        <v>843</v>
      </c>
      <c r="M12" s="184" t="s">
        <v>72</v>
      </c>
      <c r="N12" s="186"/>
      <c r="O12" s="187">
        <v>50000</v>
      </c>
      <c r="P12" s="187"/>
      <c r="Q12" s="187">
        <v>50000</v>
      </c>
      <c r="R12" s="187"/>
      <c r="S12" s="181" t="s">
        <v>110</v>
      </c>
    </row>
    <row r="13" spans="1:19" ht="87" customHeight="1" x14ac:dyDescent="0.2">
      <c r="A13" s="184">
        <v>8</v>
      </c>
      <c r="B13" s="180">
        <v>3</v>
      </c>
      <c r="C13" s="180">
        <v>1</v>
      </c>
      <c r="D13" s="181">
        <v>6</v>
      </c>
      <c r="E13" s="183" t="s">
        <v>122</v>
      </c>
      <c r="F13" s="192" t="s">
        <v>844</v>
      </c>
      <c r="G13" s="183" t="s">
        <v>888</v>
      </c>
      <c r="H13" s="181" t="s">
        <v>123</v>
      </c>
      <c r="I13" s="181">
        <v>4</v>
      </c>
      <c r="J13" s="184">
        <v>12</v>
      </c>
      <c r="K13" s="184" t="s">
        <v>845</v>
      </c>
      <c r="L13" s="182" t="s">
        <v>889</v>
      </c>
      <c r="M13" s="193" t="s">
        <v>72</v>
      </c>
      <c r="N13" s="194"/>
      <c r="O13" s="195">
        <v>20000</v>
      </c>
      <c r="P13" s="194"/>
      <c r="Q13" s="195">
        <v>20000</v>
      </c>
      <c r="R13" s="194"/>
      <c r="S13" s="181" t="s">
        <v>110</v>
      </c>
    </row>
    <row r="14" spans="1:19" ht="63.75" customHeight="1" x14ac:dyDescent="0.2">
      <c r="A14" s="184">
        <v>9</v>
      </c>
      <c r="B14" s="180">
        <v>6</v>
      </c>
      <c r="C14" s="180">
        <v>1</v>
      </c>
      <c r="D14" s="181">
        <v>6</v>
      </c>
      <c r="E14" s="182" t="s">
        <v>124</v>
      </c>
      <c r="F14" s="182" t="s">
        <v>846</v>
      </c>
      <c r="G14" s="183" t="s">
        <v>847</v>
      </c>
      <c r="H14" s="184" t="s">
        <v>52</v>
      </c>
      <c r="I14" s="184">
        <v>3</v>
      </c>
      <c r="J14" s="181">
        <v>150</v>
      </c>
      <c r="K14" s="196" t="s">
        <v>50</v>
      </c>
      <c r="L14" s="182" t="s">
        <v>125</v>
      </c>
      <c r="M14" s="193" t="s">
        <v>72</v>
      </c>
      <c r="N14" s="193"/>
      <c r="O14" s="195">
        <v>60000</v>
      </c>
      <c r="P14" s="194"/>
      <c r="Q14" s="195">
        <v>60000</v>
      </c>
      <c r="R14" s="194"/>
      <c r="S14" s="181" t="s">
        <v>110</v>
      </c>
    </row>
    <row r="15" spans="1:19" ht="66.75" customHeight="1" x14ac:dyDescent="0.2">
      <c r="A15" s="184">
        <v>10</v>
      </c>
      <c r="B15" s="180">
        <v>6</v>
      </c>
      <c r="C15" s="180">
        <v>1</v>
      </c>
      <c r="D15" s="181">
        <v>6</v>
      </c>
      <c r="E15" s="182" t="s">
        <v>126</v>
      </c>
      <c r="F15" s="182" t="s">
        <v>848</v>
      </c>
      <c r="G15" s="183" t="s">
        <v>849</v>
      </c>
      <c r="H15" s="186" t="s">
        <v>114</v>
      </c>
      <c r="I15" s="184">
        <v>1</v>
      </c>
      <c r="J15" s="181">
        <v>40</v>
      </c>
      <c r="K15" s="196" t="s">
        <v>50</v>
      </c>
      <c r="L15" s="182" t="s">
        <v>125</v>
      </c>
      <c r="M15" s="193" t="s">
        <v>72</v>
      </c>
      <c r="N15" s="194"/>
      <c r="O15" s="195">
        <v>50000</v>
      </c>
      <c r="P15" s="194"/>
      <c r="Q15" s="195">
        <v>50000</v>
      </c>
      <c r="R15" s="194"/>
      <c r="S15" s="181" t="s">
        <v>110</v>
      </c>
    </row>
    <row r="16" spans="1:19" ht="60.75" customHeight="1" x14ac:dyDescent="0.2">
      <c r="A16" s="184">
        <v>11</v>
      </c>
      <c r="B16" s="180">
        <v>6</v>
      </c>
      <c r="C16" s="180">
        <v>1</v>
      </c>
      <c r="D16" s="181">
        <v>6</v>
      </c>
      <c r="E16" s="182" t="s">
        <v>127</v>
      </c>
      <c r="F16" s="182" t="s">
        <v>850</v>
      </c>
      <c r="G16" s="183" t="s">
        <v>851</v>
      </c>
      <c r="H16" s="181" t="s">
        <v>52</v>
      </c>
      <c r="I16" s="184">
        <v>1</v>
      </c>
      <c r="J16" s="181">
        <v>80</v>
      </c>
      <c r="K16" s="196" t="s">
        <v>50</v>
      </c>
      <c r="L16" s="182" t="s">
        <v>128</v>
      </c>
      <c r="M16" s="193" t="s">
        <v>72</v>
      </c>
      <c r="N16" s="194"/>
      <c r="O16" s="195">
        <v>10000</v>
      </c>
      <c r="P16" s="194"/>
      <c r="Q16" s="195">
        <v>10000</v>
      </c>
      <c r="R16" s="194"/>
      <c r="S16" s="181" t="s">
        <v>110</v>
      </c>
    </row>
    <row r="17" spans="1:19" ht="58.5" customHeight="1" x14ac:dyDescent="0.2">
      <c r="A17" s="184">
        <v>12</v>
      </c>
      <c r="B17" s="180">
        <v>4</v>
      </c>
      <c r="C17" s="180">
        <v>1</v>
      </c>
      <c r="D17" s="181">
        <v>9</v>
      </c>
      <c r="E17" s="182" t="s">
        <v>129</v>
      </c>
      <c r="F17" s="182" t="s">
        <v>852</v>
      </c>
      <c r="G17" s="183" t="s">
        <v>853</v>
      </c>
      <c r="H17" s="184" t="s">
        <v>77</v>
      </c>
      <c r="I17" s="184">
        <v>3</v>
      </c>
      <c r="J17" s="181">
        <v>90</v>
      </c>
      <c r="K17" s="196" t="s">
        <v>50</v>
      </c>
      <c r="L17" s="182" t="s">
        <v>854</v>
      </c>
      <c r="M17" s="193" t="s">
        <v>72</v>
      </c>
      <c r="N17" s="193"/>
      <c r="O17" s="195">
        <v>15000</v>
      </c>
      <c r="P17" s="194"/>
      <c r="Q17" s="195">
        <v>15000</v>
      </c>
      <c r="R17" s="194"/>
      <c r="S17" s="181" t="s">
        <v>110</v>
      </c>
    </row>
    <row r="18" spans="1:19" ht="74.25" customHeight="1" x14ac:dyDescent="0.2">
      <c r="A18" s="184">
        <v>13</v>
      </c>
      <c r="B18" s="180">
        <v>3</v>
      </c>
      <c r="C18" s="180">
        <v>1</v>
      </c>
      <c r="D18" s="181">
        <v>9</v>
      </c>
      <c r="E18" s="182" t="s">
        <v>130</v>
      </c>
      <c r="F18" s="182" t="s">
        <v>855</v>
      </c>
      <c r="G18" s="183" t="s">
        <v>856</v>
      </c>
      <c r="H18" s="181" t="s">
        <v>114</v>
      </c>
      <c r="I18" s="184">
        <v>1</v>
      </c>
      <c r="J18" s="181">
        <v>40</v>
      </c>
      <c r="K18" s="196" t="s">
        <v>50</v>
      </c>
      <c r="L18" s="182" t="s">
        <v>131</v>
      </c>
      <c r="M18" s="193" t="s">
        <v>72</v>
      </c>
      <c r="N18" s="193"/>
      <c r="O18" s="197">
        <v>65000</v>
      </c>
      <c r="P18" s="198"/>
      <c r="Q18" s="195">
        <v>65000</v>
      </c>
      <c r="R18" s="198"/>
      <c r="S18" s="181" t="s">
        <v>110</v>
      </c>
    </row>
    <row r="19" spans="1:19" ht="54" customHeight="1" x14ac:dyDescent="0.2">
      <c r="A19" s="184">
        <v>14</v>
      </c>
      <c r="B19" s="180">
        <v>6</v>
      </c>
      <c r="C19" s="180">
        <v>3</v>
      </c>
      <c r="D19" s="181">
        <v>10</v>
      </c>
      <c r="E19" s="182" t="s">
        <v>132</v>
      </c>
      <c r="F19" s="182" t="s">
        <v>857</v>
      </c>
      <c r="G19" s="183" t="s">
        <v>858</v>
      </c>
      <c r="H19" s="181" t="s">
        <v>133</v>
      </c>
      <c r="I19" s="181">
        <v>1</v>
      </c>
      <c r="J19" s="186"/>
      <c r="K19" s="186"/>
      <c r="L19" s="181" t="s">
        <v>134</v>
      </c>
      <c r="M19" s="193" t="s">
        <v>120</v>
      </c>
      <c r="N19" s="198"/>
      <c r="O19" s="197">
        <v>25000</v>
      </c>
      <c r="P19" s="197"/>
      <c r="Q19" s="195">
        <v>25000</v>
      </c>
      <c r="R19" s="198"/>
      <c r="S19" s="181" t="s">
        <v>110</v>
      </c>
    </row>
    <row r="20" spans="1:19" ht="57" customHeight="1" x14ac:dyDescent="0.2">
      <c r="A20" s="184">
        <v>15</v>
      </c>
      <c r="B20" s="199">
        <v>6</v>
      </c>
      <c r="C20" s="199">
        <v>1</v>
      </c>
      <c r="D20" s="200">
        <v>13</v>
      </c>
      <c r="E20" s="201" t="s">
        <v>135</v>
      </c>
      <c r="F20" s="201" t="s">
        <v>136</v>
      </c>
      <c r="G20" s="183" t="s">
        <v>859</v>
      </c>
      <c r="H20" s="200" t="s">
        <v>137</v>
      </c>
      <c r="I20" s="200">
        <v>5</v>
      </c>
      <c r="J20" s="184">
        <v>15</v>
      </c>
      <c r="K20" s="184" t="s">
        <v>845</v>
      </c>
      <c r="L20" s="200" t="s">
        <v>138</v>
      </c>
      <c r="M20" s="202" t="s">
        <v>72</v>
      </c>
      <c r="N20" s="203"/>
      <c r="O20" s="204">
        <v>25000</v>
      </c>
      <c r="P20" s="204"/>
      <c r="Q20" s="205">
        <v>25000</v>
      </c>
      <c r="R20" s="203"/>
      <c r="S20" s="181" t="s">
        <v>110</v>
      </c>
    </row>
    <row r="23" spans="1:19" x14ac:dyDescent="0.2">
      <c r="O23" s="548"/>
      <c r="P23" s="551" t="s">
        <v>30</v>
      </c>
      <c r="Q23" s="551"/>
      <c r="R23" s="551"/>
    </row>
    <row r="24" spans="1:19" x14ac:dyDescent="0.2">
      <c r="O24" s="549"/>
      <c r="P24" s="551" t="s">
        <v>31</v>
      </c>
      <c r="Q24" s="551" t="s">
        <v>32</v>
      </c>
      <c r="R24" s="551"/>
    </row>
    <row r="25" spans="1:19" x14ac:dyDescent="0.2">
      <c r="O25" s="550"/>
      <c r="P25" s="551"/>
      <c r="Q25" s="207">
        <v>2022</v>
      </c>
      <c r="R25" s="207">
        <v>2023</v>
      </c>
    </row>
    <row r="26" spans="1:19" x14ac:dyDescent="0.2">
      <c r="O26" s="207" t="s">
        <v>33</v>
      </c>
      <c r="P26" s="208">
        <v>15</v>
      </c>
      <c r="Q26" s="205">
        <f>Q6+Q7+Q8+Q9+Q10+Q11+Q12+Q13+Q14+Q15+Q16+Q17+Q18+Q19+Q20</f>
        <v>540000</v>
      </c>
      <c r="R26" s="209">
        <v>0</v>
      </c>
    </row>
  </sheetData>
  <mergeCells count="20">
    <mergeCell ref="O23:O25"/>
    <mergeCell ref="P23:R23"/>
    <mergeCell ref="P24:P25"/>
    <mergeCell ref="Q24:R24"/>
    <mergeCell ref="S3:S4"/>
    <mergeCell ref="A1:Q1"/>
    <mergeCell ref="L2:S2"/>
    <mergeCell ref="A3:A4"/>
    <mergeCell ref="B3:B4"/>
    <mergeCell ref="C3:C4"/>
    <mergeCell ref="D3:D4"/>
    <mergeCell ref="E3:E4"/>
    <mergeCell ref="F3:F4"/>
    <mergeCell ref="G3:G4"/>
    <mergeCell ref="H3:H4"/>
    <mergeCell ref="I3:K3"/>
    <mergeCell ref="L3:L4"/>
    <mergeCell ref="M3:N3"/>
    <mergeCell ref="O3:P3"/>
    <mergeCell ref="Q3:R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opLeftCell="A43" zoomScale="70" zoomScaleNormal="70" workbookViewId="0">
      <selection activeCell="I56" sqref="I56"/>
    </sheetView>
  </sheetViews>
  <sheetFormatPr defaultColWidth="9.140625" defaultRowHeight="15" x14ac:dyDescent="0.25"/>
  <cols>
    <col min="1" max="1" width="5.28515625" style="1" customWidth="1"/>
    <col min="2" max="4" width="9.140625" style="296" customWidth="1"/>
    <col min="5" max="5" width="18.28515625" style="296" customWidth="1"/>
    <col min="6" max="6" width="54.42578125" style="296" customWidth="1"/>
    <col min="7" max="7" width="63.7109375" style="296" customWidth="1"/>
    <col min="8" max="8" width="14.42578125" style="296" customWidth="1"/>
    <col min="9" max="10" width="19" style="296" customWidth="1"/>
    <col min="11" max="11" width="16.85546875" style="296" customWidth="1"/>
    <col min="12" max="12" width="25.14062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8.75" x14ac:dyDescent="0.3">
      <c r="A1" s="295" t="s">
        <v>2377</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842" t="s">
        <v>10</v>
      </c>
      <c r="R3" s="843"/>
      <c r="S3" s="505" t="s">
        <v>11</v>
      </c>
    </row>
    <row r="4" spans="1:19" x14ac:dyDescent="0.25">
      <c r="A4" s="506"/>
      <c r="B4" s="508"/>
      <c r="C4" s="508"/>
      <c r="D4" s="508"/>
      <c r="E4" s="510"/>
      <c r="F4" s="510"/>
      <c r="G4" s="506"/>
      <c r="H4" s="508"/>
      <c r="I4" s="285" t="s">
        <v>38</v>
      </c>
      <c r="J4" s="285" t="s">
        <v>36</v>
      </c>
      <c r="K4" s="285" t="s">
        <v>1800</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ht="120" customHeight="1" x14ac:dyDescent="0.25">
      <c r="A6" s="707">
        <v>1</v>
      </c>
      <c r="B6" s="707">
        <v>1</v>
      </c>
      <c r="C6" s="707">
        <v>4</v>
      </c>
      <c r="D6" s="694">
        <v>2</v>
      </c>
      <c r="E6" s="844" t="s">
        <v>1801</v>
      </c>
      <c r="F6" s="665" t="s">
        <v>1802</v>
      </c>
      <c r="G6" s="665" t="s">
        <v>1803</v>
      </c>
      <c r="H6" s="665" t="s">
        <v>1095</v>
      </c>
      <c r="I6" s="378" t="s">
        <v>53</v>
      </c>
      <c r="J6" s="320">
        <v>1</v>
      </c>
      <c r="K6" s="320" t="s">
        <v>74</v>
      </c>
      <c r="L6" s="665" t="s">
        <v>1804</v>
      </c>
      <c r="M6" s="705" t="s">
        <v>94</v>
      </c>
      <c r="N6" s="694"/>
      <c r="O6" s="705">
        <v>13000</v>
      </c>
      <c r="P6" s="697"/>
      <c r="Q6" s="705">
        <v>13000</v>
      </c>
      <c r="R6" s="697"/>
      <c r="S6" s="665" t="s">
        <v>1805</v>
      </c>
    </row>
    <row r="7" spans="1:19" s="7" customFormat="1" ht="120" customHeight="1" x14ac:dyDescent="0.25">
      <c r="A7" s="708"/>
      <c r="B7" s="708"/>
      <c r="C7" s="708"/>
      <c r="D7" s="695"/>
      <c r="E7" s="845"/>
      <c r="F7" s="680"/>
      <c r="G7" s="680"/>
      <c r="H7" s="680"/>
      <c r="I7" s="307" t="s">
        <v>1806</v>
      </c>
      <c r="J7" s="306">
        <v>60</v>
      </c>
      <c r="K7" s="325" t="s">
        <v>50</v>
      </c>
      <c r="L7" s="680"/>
      <c r="M7" s="706"/>
      <c r="N7" s="695"/>
      <c r="O7" s="706"/>
      <c r="P7" s="699"/>
      <c r="Q7" s="706"/>
      <c r="R7" s="699"/>
      <c r="S7" s="680"/>
    </row>
    <row r="8" spans="1:19" ht="60" customHeight="1" x14ac:dyDescent="0.25">
      <c r="A8" s="707">
        <v>2</v>
      </c>
      <c r="B8" s="707">
        <v>1</v>
      </c>
      <c r="C8" s="707">
        <v>4</v>
      </c>
      <c r="D8" s="707">
        <v>2</v>
      </c>
      <c r="E8" s="844" t="s">
        <v>1807</v>
      </c>
      <c r="F8" s="665" t="s">
        <v>1808</v>
      </c>
      <c r="G8" s="665" t="s">
        <v>1809</v>
      </c>
      <c r="H8" s="665" t="s">
        <v>46</v>
      </c>
      <c r="I8" s="326" t="s">
        <v>47</v>
      </c>
      <c r="J8" s="103">
        <v>1</v>
      </c>
      <c r="K8" s="103" t="s">
        <v>74</v>
      </c>
      <c r="L8" s="665" t="s">
        <v>1810</v>
      </c>
      <c r="M8" s="846" t="s">
        <v>1435</v>
      </c>
      <c r="N8" s="707"/>
      <c r="O8" s="705">
        <v>19000</v>
      </c>
      <c r="P8" s="707"/>
      <c r="Q8" s="705">
        <f>O8</f>
        <v>19000</v>
      </c>
      <c r="R8" s="707"/>
      <c r="S8" s="665" t="s">
        <v>1805</v>
      </c>
    </row>
    <row r="9" spans="1:19" ht="60" customHeight="1" x14ac:dyDescent="0.25">
      <c r="A9" s="711"/>
      <c r="B9" s="711"/>
      <c r="C9" s="711"/>
      <c r="D9" s="711"/>
      <c r="E9" s="849"/>
      <c r="F9" s="676"/>
      <c r="G9" s="676"/>
      <c r="H9" s="680"/>
      <c r="I9" s="326" t="s">
        <v>1027</v>
      </c>
      <c r="J9" s="103">
        <v>6</v>
      </c>
      <c r="K9" s="103" t="s">
        <v>50</v>
      </c>
      <c r="L9" s="676"/>
      <c r="M9" s="847"/>
      <c r="N9" s="711"/>
      <c r="O9" s="712"/>
      <c r="P9" s="711"/>
      <c r="Q9" s="712"/>
      <c r="R9" s="711"/>
      <c r="S9" s="676"/>
    </row>
    <row r="10" spans="1:19" ht="60" customHeight="1" x14ac:dyDescent="0.25">
      <c r="A10" s="711"/>
      <c r="B10" s="711"/>
      <c r="C10" s="711"/>
      <c r="D10" s="711"/>
      <c r="E10" s="849"/>
      <c r="F10" s="676"/>
      <c r="G10" s="676"/>
      <c r="H10" s="688" t="s">
        <v>52</v>
      </c>
      <c r="I10" s="326" t="s">
        <v>53</v>
      </c>
      <c r="J10" s="103">
        <v>1</v>
      </c>
      <c r="K10" s="103" t="s">
        <v>74</v>
      </c>
      <c r="L10" s="676"/>
      <c r="M10" s="847"/>
      <c r="N10" s="711"/>
      <c r="O10" s="712"/>
      <c r="P10" s="711"/>
      <c r="Q10" s="712"/>
      <c r="R10" s="711"/>
      <c r="S10" s="676"/>
    </row>
    <row r="11" spans="1:19" s="7" customFormat="1" ht="60" customHeight="1" x14ac:dyDescent="0.25">
      <c r="A11" s="708"/>
      <c r="B11" s="708"/>
      <c r="C11" s="708"/>
      <c r="D11" s="708"/>
      <c r="E11" s="845"/>
      <c r="F11" s="680"/>
      <c r="G11" s="680"/>
      <c r="H11" s="688"/>
      <c r="I11" s="307" t="s">
        <v>54</v>
      </c>
      <c r="J11" s="325" t="s">
        <v>1811</v>
      </c>
      <c r="K11" s="103" t="s">
        <v>50</v>
      </c>
      <c r="L11" s="680"/>
      <c r="M11" s="848"/>
      <c r="N11" s="708"/>
      <c r="O11" s="706"/>
      <c r="P11" s="708"/>
      <c r="Q11" s="706"/>
      <c r="R11" s="708"/>
      <c r="S11" s="680"/>
    </row>
    <row r="12" spans="1:19" s="15" customFormat="1" ht="70.150000000000006" customHeight="1" x14ac:dyDescent="0.25">
      <c r="A12" s="707">
        <v>3</v>
      </c>
      <c r="B12" s="707">
        <v>1</v>
      </c>
      <c r="C12" s="707">
        <v>4</v>
      </c>
      <c r="D12" s="707">
        <v>2</v>
      </c>
      <c r="E12" s="844" t="s">
        <v>1812</v>
      </c>
      <c r="F12" s="665" t="s">
        <v>1813</v>
      </c>
      <c r="G12" s="665" t="s">
        <v>1814</v>
      </c>
      <c r="H12" s="707" t="s">
        <v>343</v>
      </c>
      <c r="I12" s="103" t="s">
        <v>343</v>
      </c>
      <c r="J12" s="103">
        <v>1</v>
      </c>
      <c r="K12" s="103" t="s">
        <v>74</v>
      </c>
      <c r="L12" s="665" t="s">
        <v>1815</v>
      </c>
      <c r="M12" s="846" t="s">
        <v>1435</v>
      </c>
      <c r="N12" s="707"/>
      <c r="O12" s="705">
        <v>5000</v>
      </c>
      <c r="P12" s="707"/>
      <c r="Q12" s="705">
        <v>5000</v>
      </c>
      <c r="R12" s="707"/>
      <c r="S12" s="665" t="s">
        <v>1805</v>
      </c>
    </row>
    <row r="13" spans="1:19" ht="70.150000000000006" customHeight="1" x14ac:dyDescent="0.25">
      <c r="A13" s="711"/>
      <c r="B13" s="711"/>
      <c r="C13" s="711"/>
      <c r="D13" s="711"/>
      <c r="E13" s="849"/>
      <c r="F13" s="676"/>
      <c r="G13" s="676"/>
      <c r="H13" s="708"/>
      <c r="I13" s="103" t="s">
        <v>141</v>
      </c>
      <c r="J13" s="103">
        <v>2000</v>
      </c>
      <c r="K13" s="103" t="s">
        <v>599</v>
      </c>
      <c r="L13" s="676"/>
      <c r="M13" s="847"/>
      <c r="N13" s="711"/>
      <c r="O13" s="712"/>
      <c r="P13" s="711"/>
      <c r="Q13" s="712"/>
      <c r="R13" s="711"/>
      <c r="S13" s="676"/>
    </row>
    <row r="14" spans="1:19" ht="70.150000000000006" customHeight="1" x14ac:dyDescent="0.25">
      <c r="A14" s="708"/>
      <c r="B14" s="708"/>
      <c r="C14" s="708"/>
      <c r="D14" s="708"/>
      <c r="E14" s="845"/>
      <c r="F14" s="680"/>
      <c r="G14" s="680"/>
      <c r="H14" s="322" t="s">
        <v>1816</v>
      </c>
      <c r="I14" s="103" t="s">
        <v>1817</v>
      </c>
      <c r="J14" s="103">
        <v>1</v>
      </c>
      <c r="K14" s="103" t="s">
        <v>74</v>
      </c>
      <c r="L14" s="680"/>
      <c r="M14" s="848"/>
      <c r="N14" s="708"/>
      <c r="O14" s="706"/>
      <c r="P14" s="708"/>
      <c r="Q14" s="706"/>
      <c r="R14" s="708"/>
      <c r="S14" s="680"/>
    </row>
    <row r="15" spans="1:19" ht="60" customHeight="1" x14ac:dyDescent="0.25">
      <c r="A15" s="707">
        <v>4</v>
      </c>
      <c r="B15" s="707">
        <v>1</v>
      </c>
      <c r="C15" s="707">
        <v>4</v>
      </c>
      <c r="D15" s="707">
        <v>2</v>
      </c>
      <c r="E15" s="844" t="s">
        <v>1818</v>
      </c>
      <c r="F15" s="665" t="s">
        <v>1819</v>
      </c>
      <c r="G15" s="665" t="s">
        <v>1820</v>
      </c>
      <c r="H15" s="665" t="s">
        <v>46</v>
      </c>
      <c r="I15" s="306" t="s">
        <v>47</v>
      </c>
      <c r="J15" s="306">
        <v>1</v>
      </c>
      <c r="K15" s="306" t="s">
        <v>74</v>
      </c>
      <c r="L15" s="665" t="s">
        <v>1821</v>
      </c>
      <c r="M15" s="707" t="s">
        <v>72</v>
      </c>
      <c r="N15" s="665"/>
      <c r="O15" s="705">
        <v>22000</v>
      </c>
      <c r="P15" s="665"/>
      <c r="Q15" s="705">
        <v>22000</v>
      </c>
      <c r="R15" s="665"/>
      <c r="S15" s="665" t="s">
        <v>1805</v>
      </c>
    </row>
    <row r="16" spans="1:19" ht="60" customHeight="1" x14ac:dyDescent="0.25">
      <c r="A16" s="711"/>
      <c r="B16" s="711"/>
      <c r="C16" s="711"/>
      <c r="D16" s="711"/>
      <c r="E16" s="849"/>
      <c r="F16" s="676"/>
      <c r="G16" s="676"/>
      <c r="H16" s="680"/>
      <c r="I16" s="306" t="s">
        <v>1027</v>
      </c>
      <c r="J16" s="306">
        <v>5</v>
      </c>
      <c r="K16" s="306" t="s">
        <v>50</v>
      </c>
      <c r="L16" s="676"/>
      <c r="M16" s="711"/>
      <c r="N16" s="676"/>
      <c r="O16" s="712"/>
      <c r="P16" s="676"/>
      <c r="Q16" s="712"/>
      <c r="R16" s="676"/>
      <c r="S16" s="676"/>
    </row>
    <row r="17" spans="1:19" ht="60" customHeight="1" x14ac:dyDescent="0.25">
      <c r="A17" s="711"/>
      <c r="B17" s="711"/>
      <c r="C17" s="711"/>
      <c r="D17" s="711"/>
      <c r="E17" s="849"/>
      <c r="F17" s="676"/>
      <c r="G17" s="676"/>
      <c r="H17" s="688" t="s">
        <v>118</v>
      </c>
      <c r="I17" s="306" t="s">
        <v>1822</v>
      </c>
      <c r="J17" s="306">
        <v>1</v>
      </c>
      <c r="K17" s="306" t="s">
        <v>74</v>
      </c>
      <c r="L17" s="676"/>
      <c r="M17" s="711"/>
      <c r="N17" s="676"/>
      <c r="O17" s="712"/>
      <c r="P17" s="676"/>
      <c r="Q17" s="712"/>
      <c r="R17" s="676"/>
      <c r="S17" s="676"/>
    </row>
    <row r="18" spans="1:19" ht="60" customHeight="1" x14ac:dyDescent="0.25">
      <c r="A18" s="711"/>
      <c r="B18" s="711"/>
      <c r="C18" s="711"/>
      <c r="D18" s="711"/>
      <c r="E18" s="849"/>
      <c r="F18" s="676"/>
      <c r="G18" s="676"/>
      <c r="H18" s="688"/>
      <c r="I18" s="306" t="s">
        <v>1823</v>
      </c>
      <c r="J18" s="103">
        <v>50</v>
      </c>
      <c r="K18" s="103" t="s">
        <v>50</v>
      </c>
      <c r="L18" s="676"/>
      <c r="M18" s="711"/>
      <c r="N18" s="676"/>
      <c r="O18" s="712"/>
      <c r="P18" s="676"/>
      <c r="Q18" s="712"/>
      <c r="R18" s="676"/>
      <c r="S18" s="676"/>
    </row>
    <row r="19" spans="1:19" ht="112.9" customHeight="1" x14ac:dyDescent="0.25">
      <c r="A19" s="707">
        <v>5</v>
      </c>
      <c r="B19" s="707">
        <v>1</v>
      </c>
      <c r="C19" s="707">
        <v>4</v>
      </c>
      <c r="D19" s="707">
        <v>2</v>
      </c>
      <c r="E19" s="844" t="s">
        <v>1824</v>
      </c>
      <c r="F19" s="665" t="s">
        <v>1825</v>
      </c>
      <c r="G19" s="665" t="s">
        <v>1826</v>
      </c>
      <c r="H19" s="665" t="s">
        <v>1327</v>
      </c>
      <c r="I19" s="103" t="s">
        <v>385</v>
      </c>
      <c r="J19" s="103">
        <v>8</v>
      </c>
      <c r="K19" s="103" t="s">
        <v>74</v>
      </c>
      <c r="L19" s="665" t="s">
        <v>1827</v>
      </c>
      <c r="M19" s="707" t="s">
        <v>1828</v>
      </c>
      <c r="N19" s="707"/>
      <c r="O19" s="705">
        <v>52000</v>
      </c>
      <c r="P19" s="707"/>
      <c r="Q19" s="705">
        <v>52000</v>
      </c>
      <c r="R19" s="707"/>
      <c r="S19" s="665" t="s">
        <v>1805</v>
      </c>
    </row>
    <row r="20" spans="1:19" ht="101.45" customHeight="1" x14ac:dyDescent="0.25">
      <c r="A20" s="708"/>
      <c r="B20" s="708"/>
      <c r="C20" s="708"/>
      <c r="D20" s="708"/>
      <c r="E20" s="845"/>
      <c r="F20" s="680"/>
      <c r="G20" s="680"/>
      <c r="H20" s="680"/>
      <c r="I20" s="306" t="s">
        <v>1829</v>
      </c>
      <c r="J20" s="103">
        <v>5000</v>
      </c>
      <c r="K20" s="103" t="s">
        <v>74</v>
      </c>
      <c r="L20" s="680"/>
      <c r="M20" s="708"/>
      <c r="N20" s="708"/>
      <c r="O20" s="706"/>
      <c r="P20" s="708"/>
      <c r="Q20" s="706"/>
      <c r="R20" s="708"/>
      <c r="S20" s="680"/>
    </row>
    <row r="21" spans="1:19" ht="40.15" customHeight="1" x14ac:dyDescent="0.25">
      <c r="A21" s="707">
        <v>6</v>
      </c>
      <c r="B21" s="707">
        <v>1</v>
      </c>
      <c r="C21" s="707">
        <v>4</v>
      </c>
      <c r="D21" s="665">
        <v>2</v>
      </c>
      <c r="E21" s="844" t="s">
        <v>1830</v>
      </c>
      <c r="F21" s="665" t="s">
        <v>1831</v>
      </c>
      <c r="G21" s="665" t="s">
        <v>1832</v>
      </c>
      <c r="H21" s="688" t="s">
        <v>205</v>
      </c>
      <c r="I21" s="306" t="s">
        <v>206</v>
      </c>
      <c r="J21" s="306">
        <v>20</v>
      </c>
      <c r="K21" s="306" t="s">
        <v>74</v>
      </c>
      <c r="L21" s="665" t="s">
        <v>1833</v>
      </c>
      <c r="M21" s="707" t="s">
        <v>44</v>
      </c>
      <c r="N21" s="665"/>
      <c r="O21" s="705">
        <v>100000</v>
      </c>
      <c r="P21" s="665"/>
      <c r="Q21" s="705">
        <v>100000</v>
      </c>
      <c r="R21" s="665"/>
      <c r="S21" s="665" t="s">
        <v>1805</v>
      </c>
    </row>
    <row r="22" spans="1:19" ht="40.15" customHeight="1" x14ac:dyDescent="0.25">
      <c r="A22" s="711"/>
      <c r="B22" s="711"/>
      <c r="C22" s="711"/>
      <c r="D22" s="676"/>
      <c r="E22" s="849"/>
      <c r="F22" s="676"/>
      <c r="G22" s="676"/>
      <c r="H22" s="688"/>
      <c r="I22" s="306" t="s">
        <v>1834</v>
      </c>
      <c r="J22" s="306">
        <v>400</v>
      </c>
      <c r="K22" s="306" t="s">
        <v>50</v>
      </c>
      <c r="L22" s="676"/>
      <c r="M22" s="711"/>
      <c r="N22" s="676"/>
      <c r="O22" s="712"/>
      <c r="P22" s="676"/>
      <c r="Q22" s="705"/>
      <c r="R22" s="665"/>
      <c r="S22" s="676"/>
    </row>
    <row r="23" spans="1:19" ht="40.15" customHeight="1" x14ac:dyDescent="0.25">
      <c r="A23" s="711"/>
      <c r="B23" s="711"/>
      <c r="C23" s="711"/>
      <c r="D23" s="676"/>
      <c r="E23" s="849"/>
      <c r="F23" s="676"/>
      <c r="G23" s="676"/>
      <c r="H23" s="688" t="s">
        <v>1835</v>
      </c>
      <c r="I23" s="306" t="s">
        <v>1836</v>
      </c>
      <c r="J23" s="306">
        <v>1</v>
      </c>
      <c r="K23" s="306" t="s">
        <v>74</v>
      </c>
      <c r="L23" s="676"/>
      <c r="M23" s="711"/>
      <c r="N23" s="676"/>
      <c r="O23" s="712"/>
      <c r="P23" s="676"/>
      <c r="Q23" s="705"/>
      <c r="R23" s="665"/>
      <c r="S23" s="676"/>
    </row>
    <row r="24" spans="1:19" ht="40.15" customHeight="1" x14ac:dyDescent="0.25">
      <c r="A24" s="711"/>
      <c r="B24" s="711"/>
      <c r="C24" s="711"/>
      <c r="D24" s="676"/>
      <c r="E24" s="849"/>
      <c r="F24" s="676"/>
      <c r="G24" s="676"/>
      <c r="H24" s="688"/>
      <c r="I24" s="306" t="s">
        <v>1837</v>
      </c>
      <c r="J24" s="306">
        <v>120</v>
      </c>
      <c r="K24" s="306" t="s">
        <v>50</v>
      </c>
      <c r="L24" s="676"/>
      <c r="M24" s="711"/>
      <c r="N24" s="676"/>
      <c r="O24" s="712"/>
      <c r="P24" s="676"/>
      <c r="Q24" s="705"/>
      <c r="R24" s="665"/>
      <c r="S24" s="676"/>
    </row>
    <row r="25" spans="1:19" ht="40.15" customHeight="1" x14ac:dyDescent="0.25">
      <c r="A25" s="711"/>
      <c r="B25" s="711"/>
      <c r="C25" s="711"/>
      <c r="D25" s="676"/>
      <c r="E25" s="849"/>
      <c r="F25" s="676"/>
      <c r="G25" s="676"/>
      <c r="H25" s="688" t="s">
        <v>159</v>
      </c>
      <c r="I25" s="306" t="s">
        <v>234</v>
      </c>
      <c r="J25" s="306">
        <v>1</v>
      </c>
      <c r="K25" s="306" t="s">
        <v>74</v>
      </c>
      <c r="L25" s="676"/>
      <c r="M25" s="711"/>
      <c r="N25" s="676"/>
      <c r="O25" s="712"/>
      <c r="P25" s="676"/>
      <c r="Q25" s="705"/>
      <c r="R25" s="665"/>
      <c r="S25" s="676"/>
    </row>
    <row r="26" spans="1:19" ht="40.15" customHeight="1" x14ac:dyDescent="0.25">
      <c r="A26" s="711"/>
      <c r="B26" s="711"/>
      <c r="C26" s="711"/>
      <c r="D26" s="676"/>
      <c r="E26" s="849"/>
      <c r="F26" s="676"/>
      <c r="G26" s="676"/>
      <c r="H26" s="688"/>
      <c r="I26" s="306" t="s">
        <v>232</v>
      </c>
      <c r="J26" s="306">
        <v>20</v>
      </c>
      <c r="K26" s="306" t="s">
        <v>50</v>
      </c>
      <c r="L26" s="676"/>
      <c r="M26" s="711"/>
      <c r="N26" s="676"/>
      <c r="O26" s="712"/>
      <c r="P26" s="676"/>
      <c r="Q26" s="705"/>
      <c r="R26" s="665"/>
      <c r="S26" s="676"/>
    </row>
    <row r="27" spans="1:19" ht="40.15" customHeight="1" x14ac:dyDescent="0.25">
      <c r="A27" s="708"/>
      <c r="B27" s="708"/>
      <c r="C27" s="708"/>
      <c r="D27" s="680"/>
      <c r="E27" s="845"/>
      <c r="F27" s="680"/>
      <c r="G27" s="680"/>
      <c r="H27" s="306" t="s">
        <v>1838</v>
      </c>
      <c r="I27" s="306" t="s">
        <v>1839</v>
      </c>
      <c r="J27" s="103">
        <v>14</v>
      </c>
      <c r="K27" s="103" t="s">
        <v>74</v>
      </c>
      <c r="L27" s="680"/>
      <c r="M27" s="708"/>
      <c r="N27" s="680"/>
      <c r="O27" s="706"/>
      <c r="P27" s="680"/>
      <c r="Q27" s="705"/>
      <c r="R27" s="665"/>
      <c r="S27" s="680"/>
    </row>
    <row r="28" spans="1:19" ht="60" customHeight="1" x14ac:dyDescent="0.25">
      <c r="A28" s="707">
        <v>7</v>
      </c>
      <c r="B28" s="707">
        <v>1</v>
      </c>
      <c r="C28" s="707">
        <v>4</v>
      </c>
      <c r="D28" s="707">
        <v>5</v>
      </c>
      <c r="E28" s="844" t="s">
        <v>1840</v>
      </c>
      <c r="F28" s="665" t="s">
        <v>1841</v>
      </c>
      <c r="G28" s="665" t="s">
        <v>1842</v>
      </c>
      <c r="H28" s="665" t="s">
        <v>156</v>
      </c>
      <c r="I28" s="306" t="s">
        <v>211</v>
      </c>
      <c r="J28" s="306">
        <v>3</v>
      </c>
      <c r="K28" s="306" t="s">
        <v>74</v>
      </c>
      <c r="L28" s="665" t="s">
        <v>1843</v>
      </c>
      <c r="M28" s="707" t="s">
        <v>95</v>
      </c>
      <c r="N28" s="665"/>
      <c r="O28" s="705">
        <v>27000</v>
      </c>
      <c r="P28" s="665"/>
      <c r="Q28" s="705">
        <v>27000</v>
      </c>
      <c r="R28" s="665"/>
      <c r="S28" s="665" t="s">
        <v>1805</v>
      </c>
    </row>
    <row r="29" spans="1:19" ht="115.15" customHeight="1" x14ac:dyDescent="0.25">
      <c r="A29" s="708"/>
      <c r="B29" s="708"/>
      <c r="C29" s="708"/>
      <c r="D29" s="708"/>
      <c r="E29" s="845"/>
      <c r="F29" s="680"/>
      <c r="G29" s="680"/>
      <c r="H29" s="680"/>
      <c r="I29" s="306" t="s">
        <v>1844</v>
      </c>
      <c r="J29" s="103">
        <v>20</v>
      </c>
      <c r="K29" s="103" t="s">
        <v>50</v>
      </c>
      <c r="L29" s="680"/>
      <c r="M29" s="708"/>
      <c r="N29" s="680"/>
      <c r="O29" s="706"/>
      <c r="P29" s="680"/>
      <c r="Q29" s="706"/>
      <c r="R29" s="680"/>
      <c r="S29" s="680"/>
    </row>
    <row r="30" spans="1:19" ht="30" customHeight="1" x14ac:dyDescent="0.25">
      <c r="A30" s="707">
        <v>8</v>
      </c>
      <c r="B30" s="707">
        <v>1</v>
      </c>
      <c r="C30" s="707">
        <v>4</v>
      </c>
      <c r="D30" s="707">
        <v>2</v>
      </c>
      <c r="E30" s="844" t="s">
        <v>1845</v>
      </c>
      <c r="F30" s="665" t="s">
        <v>1846</v>
      </c>
      <c r="G30" s="665" t="s">
        <v>1847</v>
      </c>
      <c r="H30" s="688" t="s">
        <v>156</v>
      </c>
      <c r="I30" s="306" t="s">
        <v>1848</v>
      </c>
      <c r="J30" s="306">
        <v>4</v>
      </c>
      <c r="K30" s="306" t="s">
        <v>74</v>
      </c>
      <c r="L30" s="665" t="s">
        <v>1849</v>
      </c>
      <c r="M30" s="707" t="s">
        <v>72</v>
      </c>
      <c r="N30" s="665"/>
      <c r="O30" s="705">
        <v>168000</v>
      </c>
      <c r="P30" s="665"/>
      <c r="Q30" s="705">
        <v>168000</v>
      </c>
      <c r="R30" s="665"/>
      <c r="S30" s="665" t="s">
        <v>1805</v>
      </c>
    </row>
    <row r="31" spans="1:19" ht="41.45" customHeight="1" x14ac:dyDescent="0.25">
      <c r="A31" s="711"/>
      <c r="B31" s="711"/>
      <c r="C31" s="711"/>
      <c r="D31" s="711"/>
      <c r="E31" s="849"/>
      <c r="F31" s="676"/>
      <c r="G31" s="676"/>
      <c r="H31" s="688"/>
      <c r="I31" s="306" t="s">
        <v>1850</v>
      </c>
      <c r="J31" s="306">
        <v>20</v>
      </c>
      <c r="K31" s="306" t="s">
        <v>50</v>
      </c>
      <c r="L31" s="676"/>
      <c r="M31" s="711"/>
      <c r="N31" s="676"/>
      <c r="O31" s="712"/>
      <c r="P31" s="676"/>
      <c r="Q31" s="705"/>
      <c r="R31" s="665"/>
      <c r="S31" s="676"/>
    </row>
    <row r="32" spans="1:19" ht="30" customHeight="1" x14ac:dyDescent="0.25">
      <c r="A32" s="711"/>
      <c r="B32" s="711"/>
      <c r="C32" s="711"/>
      <c r="D32" s="711"/>
      <c r="E32" s="849"/>
      <c r="F32" s="676"/>
      <c r="G32" s="676"/>
      <c r="H32" s="688" t="s">
        <v>1851</v>
      </c>
      <c r="I32" s="306" t="s">
        <v>1852</v>
      </c>
      <c r="J32" s="306">
        <v>1</v>
      </c>
      <c r="K32" s="306" t="s">
        <v>74</v>
      </c>
      <c r="L32" s="676"/>
      <c r="M32" s="711"/>
      <c r="N32" s="676"/>
      <c r="O32" s="712"/>
      <c r="P32" s="676"/>
      <c r="Q32" s="705"/>
      <c r="R32" s="665"/>
      <c r="S32" s="676"/>
    </row>
    <row r="33" spans="1:19" ht="30" customHeight="1" x14ac:dyDescent="0.25">
      <c r="A33" s="711"/>
      <c r="B33" s="711"/>
      <c r="C33" s="711"/>
      <c r="D33" s="711"/>
      <c r="E33" s="849"/>
      <c r="F33" s="676"/>
      <c r="G33" s="676"/>
      <c r="H33" s="688"/>
      <c r="I33" s="306" t="s">
        <v>1853</v>
      </c>
      <c r="J33" s="306">
        <v>60</v>
      </c>
      <c r="K33" s="306" t="s">
        <v>50</v>
      </c>
      <c r="L33" s="676"/>
      <c r="M33" s="711"/>
      <c r="N33" s="676"/>
      <c r="O33" s="712"/>
      <c r="P33" s="676"/>
      <c r="Q33" s="705"/>
      <c r="R33" s="665"/>
      <c r="S33" s="676"/>
    </row>
    <row r="34" spans="1:19" ht="30" customHeight="1" x14ac:dyDescent="0.25">
      <c r="A34" s="711"/>
      <c r="B34" s="711"/>
      <c r="C34" s="711"/>
      <c r="D34" s="711"/>
      <c r="E34" s="849"/>
      <c r="F34" s="676"/>
      <c r="G34" s="676"/>
      <c r="H34" s="688" t="s">
        <v>159</v>
      </c>
      <c r="I34" s="306" t="s">
        <v>234</v>
      </c>
      <c r="J34" s="306">
        <v>1</v>
      </c>
      <c r="K34" s="306" t="s">
        <v>74</v>
      </c>
      <c r="L34" s="676"/>
      <c r="M34" s="711"/>
      <c r="N34" s="676"/>
      <c r="O34" s="712"/>
      <c r="P34" s="676"/>
      <c r="Q34" s="705"/>
      <c r="R34" s="665"/>
      <c r="S34" s="676"/>
    </row>
    <row r="35" spans="1:19" ht="30" customHeight="1" x14ac:dyDescent="0.25">
      <c r="A35" s="708"/>
      <c r="B35" s="708"/>
      <c r="C35" s="708"/>
      <c r="D35" s="708"/>
      <c r="E35" s="845"/>
      <c r="F35" s="680"/>
      <c r="G35" s="680"/>
      <c r="H35" s="688"/>
      <c r="I35" s="306" t="s">
        <v>232</v>
      </c>
      <c r="J35" s="103">
        <v>25</v>
      </c>
      <c r="K35" s="103" t="s">
        <v>50</v>
      </c>
      <c r="L35" s="680"/>
      <c r="M35" s="708"/>
      <c r="N35" s="680"/>
      <c r="O35" s="706"/>
      <c r="P35" s="680"/>
      <c r="Q35" s="705"/>
      <c r="R35" s="665"/>
      <c r="S35" s="680"/>
    </row>
    <row r="36" spans="1:19" ht="42" customHeight="1" x14ac:dyDescent="0.25">
      <c r="A36" s="707">
        <v>9</v>
      </c>
      <c r="B36" s="707">
        <v>1</v>
      </c>
      <c r="C36" s="707">
        <v>4</v>
      </c>
      <c r="D36" s="665">
        <v>2</v>
      </c>
      <c r="E36" s="844" t="s">
        <v>1854</v>
      </c>
      <c r="F36" s="665" t="s">
        <v>1855</v>
      </c>
      <c r="G36" s="665" t="s">
        <v>1856</v>
      </c>
      <c r="H36" s="688" t="s">
        <v>156</v>
      </c>
      <c r="I36" s="306" t="s">
        <v>211</v>
      </c>
      <c r="J36" s="306">
        <v>1</v>
      </c>
      <c r="K36" s="306" t="s">
        <v>74</v>
      </c>
      <c r="L36" s="665" t="s">
        <v>1857</v>
      </c>
      <c r="M36" s="707" t="s">
        <v>72</v>
      </c>
      <c r="N36" s="665"/>
      <c r="O36" s="705">
        <v>21000</v>
      </c>
      <c r="P36" s="665"/>
      <c r="Q36" s="705">
        <v>21000</v>
      </c>
      <c r="R36" s="665"/>
      <c r="S36" s="665" t="s">
        <v>1805</v>
      </c>
    </row>
    <row r="37" spans="1:19" ht="42" customHeight="1" x14ac:dyDescent="0.25">
      <c r="A37" s="711"/>
      <c r="B37" s="711"/>
      <c r="C37" s="711"/>
      <c r="D37" s="676"/>
      <c r="E37" s="849"/>
      <c r="F37" s="676"/>
      <c r="G37" s="676"/>
      <c r="H37" s="688"/>
      <c r="I37" s="306" t="s">
        <v>1858</v>
      </c>
      <c r="J37" s="306">
        <v>15</v>
      </c>
      <c r="K37" s="306" t="s">
        <v>50</v>
      </c>
      <c r="L37" s="676"/>
      <c r="M37" s="711"/>
      <c r="N37" s="676"/>
      <c r="O37" s="712"/>
      <c r="P37" s="676"/>
      <c r="Q37" s="712"/>
      <c r="R37" s="676"/>
      <c r="S37" s="676"/>
    </row>
    <row r="38" spans="1:19" ht="42" customHeight="1" x14ac:dyDescent="0.25">
      <c r="A38" s="711"/>
      <c r="B38" s="711"/>
      <c r="C38" s="711"/>
      <c r="D38" s="676"/>
      <c r="E38" s="849"/>
      <c r="F38" s="676"/>
      <c r="G38" s="676"/>
      <c r="H38" s="688" t="s">
        <v>159</v>
      </c>
      <c r="I38" s="306" t="s">
        <v>234</v>
      </c>
      <c r="J38" s="306">
        <v>1</v>
      </c>
      <c r="K38" s="306" t="s">
        <v>74</v>
      </c>
      <c r="L38" s="676"/>
      <c r="M38" s="711"/>
      <c r="N38" s="676"/>
      <c r="O38" s="712"/>
      <c r="P38" s="676"/>
      <c r="Q38" s="712"/>
      <c r="R38" s="676"/>
      <c r="S38" s="676"/>
    </row>
    <row r="39" spans="1:19" ht="57.6" customHeight="1" x14ac:dyDescent="0.25">
      <c r="A39" s="708"/>
      <c r="B39" s="708"/>
      <c r="C39" s="708"/>
      <c r="D39" s="680"/>
      <c r="E39" s="845"/>
      <c r="F39" s="680"/>
      <c r="G39" s="680"/>
      <c r="H39" s="688"/>
      <c r="I39" s="306" t="s">
        <v>232</v>
      </c>
      <c r="J39" s="103">
        <v>17</v>
      </c>
      <c r="K39" s="103" t="s">
        <v>50</v>
      </c>
      <c r="L39" s="680"/>
      <c r="M39" s="708"/>
      <c r="N39" s="680"/>
      <c r="O39" s="706"/>
      <c r="P39" s="680"/>
      <c r="Q39" s="706"/>
      <c r="R39" s="680"/>
      <c r="S39" s="680"/>
    </row>
    <row r="40" spans="1:19" ht="40.15" customHeight="1" x14ac:dyDescent="0.25">
      <c r="A40" s="707">
        <v>10</v>
      </c>
      <c r="B40" s="707">
        <v>1</v>
      </c>
      <c r="C40" s="707">
        <v>4</v>
      </c>
      <c r="D40" s="707">
        <v>5</v>
      </c>
      <c r="E40" s="844" t="s">
        <v>1859</v>
      </c>
      <c r="F40" s="665" t="s">
        <v>1860</v>
      </c>
      <c r="G40" s="665" t="s">
        <v>1861</v>
      </c>
      <c r="H40" s="665" t="s">
        <v>52</v>
      </c>
      <c r="I40" s="306" t="s">
        <v>53</v>
      </c>
      <c r="J40" s="306">
        <v>1</v>
      </c>
      <c r="K40" s="306" t="s">
        <v>74</v>
      </c>
      <c r="L40" s="665" t="s">
        <v>1862</v>
      </c>
      <c r="M40" s="846" t="s">
        <v>191</v>
      </c>
      <c r="N40" s="665"/>
      <c r="O40" s="705">
        <v>14000</v>
      </c>
      <c r="P40" s="665"/>
      <c r="Q40" s="705">
        <v>14000</v>
      </c>
      <c r="R40" s="665"/>
      <c r="S40" s="665" t="s">
        <v>1805</v>
      </c>
    </row>
    <row r="41" spans="1:19" ht="78" customHeight="1" x14ac:dyDescent="0.25">
      <c r="A41" s="708"/>
      <c r="B41" s="708"/>
      <c r="C41" s="708"/>
      <c r="D41" s="708"/>
      <c r="E41" s="845"/>
      <c r="F41" s="680"/>
      <c r="G41" s="680"/>
      <c r="H41" s="680"/>
      <c r="I41" s="306" t="s">
        <v>54</v>
      </c>
      <c r="J41" s="306">
        <v>50</v>
      </c>
      <c r="K41" s="103" t="s">
        <v>50</v>
      </c>
      <c r="L41" s="680"/>
      <c r="M41" s="848"/>
      <c r="N41" s="680"/>
      <c r="O41" s="706"/>
      <c r="P41" s="680"/>
      <c r="Q41" s="705"/>
      <c r="R41" s="665"/>
      <c r="S41" s="680"/>
    </row>
    <row r="42" spans="1:19" ht="79.900000000000006" customHeight="1" x14ac:dyDescent="0.25">
      <c r="A42" s="707">
        <v>11</v>
      </c>
      <c r="B42" s="707">
        <v>1</v>
      </c>
      <c r="C42" s="707">
        <v>4</v>
      </c>
      <c r="D42" s="707">
        <v>2</v>
      </c>
      <c r="E42" s="844" t="s">
        <v>1863</v>
      </c>
      <c r="F42" s="665" t="s">
        <v>1864</v>
      </c>
      <c r="G42" s="665" t="s">
        <v>1865</v>
      </c>
      <c r="H42" s="665" t="s">
        <v>159</v>
      </c>
      <c r="I42" s="306" t="s">
        <v>234</v>
      </c>
      <c r="J42" s="103">
        <v>1</v>
      </c>
      <c r="K42" s="103" t="s">
        <v>74</v>
      </c>
      <c r="L42" s="665" t="s">
        <v>1866</v>
      </c>
      <c r="M42" s="846" t="s">
        <v>1867</v>
      </c>
      <c r="N42" s="707"/>
      <c r="O42" s="705">
        <v>34000</v>
      </c>
      <c r="P42" s="707"/>
      <c r="Q42" s="705">
        <v>34000</v>
      </c>
      <c r="R42" s="707"/>
      <c r="S42" s="665" t="s">
        <v>1805</v>
      </c>
    </row>
    <row r="43" spans="1:19" ht="79.900000000000006" customHeight="1" x14ac:dyDescent="0.25">
      <c r="A43" s="708"/>
      <c r="B43" s="708"/>
      <c r="C43" s="708"/>
      <c r="D43" s="708"/>
      <c r="E43" s="845"/>
      <c r="F43" s="680"/>
      <c r="G43" s="680"/>
      <c r="H43" s="680"/>
      <c r="I43" s="306" t="s">
        <v>1868</v>
      </c>
      <c r="J43" s="306">
        <v>20</v>
      </c>
      <c r="K43" s="103" t="s">
        <v>50</v>
      </c>
      <c r="L43" s="680"/>
      <c r="M43" s="848"/>
      <c r="N43" s="708"/>
      <c r="O43" s="706"/>
      <c r="P43" s="708"/>
      <c r="Q43" s="705"/>
      <c r="R43" s="707"/>
      <c r="S43" s="680"/>
    </row>
    <row r="44" spans="1:19" ht="100.15" customHeight="1" x14ac:dyDescent="0.25">
      <c r="A44" s="707">
        <v>12</v>
      </c>
      <c r="B44" s="707">
        <v>1</v>
      </c>
      <c r="C44" s="707">
        <v>4</v>
      </c>
      <c r="D44" s="707">
        <v>2</v>
      </c>
      <c r="E44" s="844" t="s">
        <v>1869</v>
      </c>
      <c r="F44" s="665" t="s">
        <v>1870</v>
      </c>
      <c r="G44" s="665" t="s">
        <v>1871</v>
      </c>
      <c r="H44" s="665" t="s">
        <v>159</v>
      </c>
      <c r="I44" s="306" t="s">
        <v>234</v>
      </c>
      <c r="J44" s="103">
        <v>1</v>
      </c>
      <c r="K44" s="103" t="s">
        <v>74</v>
      </c>
      <c r="L44" s="665" t="s">
        <v>1872</v>
      </c>
      <c r="M44" s="846" t="s">
        <v>1873</v>
      </c>
      <c r="N44" s="707"/>
      <c r="O44" s="705">
        <v>20000</v>
      </c>
      <c r="P44" s="707"/>
      <c r="Q44" s="705">
        <v>20000</v>
      </c>
      <c r="R44" s="707"/>
      <c r="S44" s="665" t="s">
        <v>1805</v>
      </c>
    </row>
    <row r="45" spans="1:19" ht="100.15" customHeight="1" x14ac:dyDescent="0.25">
      <c r="A45" s="708"/>
      <c r="B45" s="708"/>
      <c r="C45" s="708"/>
      <c r="D45" s="708"/>
      <c r="E45" s="845"/>
      <c r="F45" s="680"/>
      <c r="G45" s="680"/>
      <c r="H45" s="680"/>
      <c r="I45" s="306" t="s">
        <v>232</v>
      </c>
      <c r="J45" s="306">
        <v>20</v>
      </c>
      <c r="K45" s="103" t="s">
        <v>50</v>
      </c>
      <c r="L45" s="680"/>
      <c r="M45" s="848"/>
      <c r="N45" s="708"/>
      <c r="O45" s="706"/>
      <c r="P45" s="708"/>
      <c r="Q45" s="706"/>
      <c r="R45" s="708"/>
      <c r="S45" s="680"/>
    </row>
    <row r="46" spans="1:19" ht="14.45" customHeight="1" x14ac:dyDescent="0.25">
      <c r="A46" s="707">
        <v>13</v>
      </c>
      <c r="B46" s="707">
        <v>1</v>
      </c>
      <c r="C46" s="707">
        <v>4</v>
      </c>
      <c r="D46" s="707">
        <v>2</v>
      </c>
      <c r="E46" s="844" t="s">
        <v>1874</v>
      </c>
      <c r="F46" s="665" t="s">
        <v>1875</v>
      </c>
      <c r="G46" s="665" t="s">
        <v>1876</v>
      </c>
      <c r="H46" s="665" t="s">
        <v>343</v>
      </c>
      <c r="I46" s="665" t="s">
        <v>1729</v>
      </c>
      <c r="J46" s="665">
        <v>3000</v>
      </c>
      <c r="K46" s="707" t="s">
        <v>599</v>
      </c>
      <c r="L46" s="665" t="s">
        <v>1877</v>
      </c>
      <c r="M46" s="846" t="s">
        <v>72</v>
      </c>
      <c r="N46" s="707"/>
      <c r="O46" s="705">
        <v>6000</v>
      </c>
      <c r="P46" s="707"/>
      <c r="Q46" s="705">
        <v>6000</v>
      </c>
      <c r="R46" s="707"/>
      <c r="S46" s="665" t="s">
        <v>1805</v>
      </c>
    </row>
    <row r="47" spans="1:19" ht="131.44999999999999" customHeight="1" x14ac:dyDescent="0.25">
      <c r="A47" s="711"/>
      <c r="B47" s="711"/>
      <c r="C47" s="711"/>
      <c r="D47" s="711"/>
      <c r="E47" s="849"/>
      <c r="F47" s="676"/>
      <c r="G47" s="676"/>
      <c r="H47" s="680"/>
      <c r="I47" s="680"/>
      <c r="J47" s="680"/>
      <c r="K47" s="708"/>
      <c r="L47" s="676"/>
      <c r="M47" s="847"/>
      <c r="N47" s="711"/>
      <c r="O47" s="712"/>
      <c r="P47" s="711"/>
      <c r="Q47" s="712"/>
      <c r="R47" s="711"/>
      <c r="S47" s="676"/>
    </row>
    <row r="48" spans="1:19" ht="71.45" customHeight="1" x14ac:dyDescent="0.25">
      <c r="A48" s="708"/>
      <c r="B48" s="708"/>
      <c r="C48" s="708"/>
      <c r="D48" s="708"/>
      <c r="E48" s="845"/>
      <c r="F48" s="680"/>
      <c r="G48" s="680"/>
      <c r="H48" s="322" t="s">
        <v>1816</v>
      </c>
      <c r="I48" s="308" t="s">
        <v>1817</v>
      </c>
      <c r="J48" s="308">
        <v>1</v>
      </c>
      <c r="K48" s="322" t="s">
        <v>74</v>
      </c>
      <c r="L48" s="680"/>
      <c r="M48" s="848"/>
      <c r="N48" s="708"/>
      <c r="O48" s="706"/>
      <c r="P48" s="708"/>
      <c r="Q48" s="706"/>
      <c r="R48" s="708"/>
      <c r="S48" s="680"/>
    </row>
    <row r="49" spans="1:19" x14ac:dyDescent="0.25">
      <c r="A49" s="102"/>
      <c r="B49" s="102"/>
      <c r="C49" s="102"/>
      <c r="D49" s="102"/>
      <c r="E49" s="102"/>
      <c r="F49" s="102"/>
      <c r="G49" s="102"/>
      <c r="H49" s="102"/>
      <c r="I49" s="102"/>
      <c r="J49" s="102"/>
      <c r="K49" s="102"/>
      <c r="L49" s="102"/>
      <c r="M49" s="102"/>
      <c r="N49" s="102"/>
      <c r="O49" s="379"/>
      <c r="P49" s="290"/>
      <c r="Q49" s="290"/>
      <c r="R49" s="290"/>
      <c r="S49" s="102"/>
    </row>
    <row r="50" spans="1:19" ht="15.75" x14ac:dyDescent="0.25">
      <c r="G50" s="8"/>
      <c r="O50" s="572"/>
      <c r="P50" s="615" t="s">
        <v>30</v>
      </c>
      <c r="Q50" s="617"/>
      <c r="R50" s="545"/>
    </row>
    <row r="51" spans="1:19" x14ac:dyDescent="0.25">
      <c r="G51" s="9"/>
      <c r="O51" s="570"/>
      <c r="P51" s="545" t="s">
        <v>31</v>
      </c>
      <c r="Q51" s="615" t="s">
        <v>32</v>
      </c>
      <c r="R51" s="617"/>
    </row>
    <row r="52" spans="1:19" x14ac:dyDescent="0.25">
      <c r="G52" s="9"/>
      <c r="O52" s="571"/>
      <c r="P52" s="545"/>
      <c r="Q52" s="276">
        <v>2022</v>
      </c>
      <c r="R52" s="276">
        <v>2023</v>
      </c>
    </row>
    <row r="53" spans="1:19" x14ac:dyDescent="0.25">
      <c r="O53" s="276" t="s">
        <v>33</v>
      </c>
      <c r="P53" s="5">
        <v>13</v>
      </c>
      <c r="Q53" s="41">
        <f>Q46+Q44+Q42+Q40+Q36+Q30+Q28+Q21+Q19+Q15+Q12+Q8+Q6+V6</f>
        <v>501000</v>
      </c>
      <c r="R53" s="6"/>
    </row>
  </sheetData>
  <mergeCells count="237">
    <mergeCell ref="A46:A48"/>
    <mergeCell ref="B46:B48"/>
    <mergeCell ref="C46:C48"/>
    <mergeCell ref="D46:D48"/>
    <mergeCell ref="E46:E48"/>
    <mergeCell ref="F46:F48"/>
    <mergeCell ref="O50:O52"/>
    <mergeCell ref="P50:R50"/>
    <mergeCell ref="P51:P52"/>
    <mergeCell ref="Q51:R51"/>
    <mergeCell ref="M46:M48"/>
    <mergeCell ref="N46:N48"/>
    <mergeCell ref="O46:O48"/>
    <mergeCell ref="P46:P48"/>
    <mergeCell ref="Q46:Q48"/>
    <mergeCell ref="R46:R48"/>
    <mergeCell ref="M44:M45"/>
    <mergeCell ref="N44:N45"/>
    <mergeCell ref="S46:S48"/>
    <mergeCell ref="G46:G48"/>
    <mergeCell ref="H46:H47"/>
    <mergeCell ref="I46:I47"/>
    <mergeCell ref="J46:J47"/>
    <mergeCell ref="K46:K47"/>
    <mergeCell ref="L46:L48"/>
    <mergeCell ref="P42:P43"/>
    <mergeCell ref="Q42:Q43"/>
    <mergeCell ref="R42:R43"/>
    <mergeCell ref="S42:S43"/>
    <mergeCell ref="A44:A45"/>
    <mergeCell ref="B44:B45"/>
    <mergeCell ref="C44:C45"/>
    <mergeCell ref="D44:D45"/>
    <mergeCell ref="E44:E45"/>
    <mergeCell ref="G42:G43"/>
    <mergeCell ref="H42:H43"/>
    <mergeCell ref="L42:L43"/>
    <mergeCell ref="M42:M43"/>
    <mergeCell ref="N42:N43"/>
    <mergeCell ref="O42:O43"/>
    <mergeCell ref="O44:O45"/>
    <mergeCell ref="P44:P45"/>
    <mergeCell ref="Q44:Q45"/>
    <mergeCell ref="R44:R45"/>
    <mergeCell ref="S44:S45"/>
    <mergeCell ref="F44:F45"/>
    <mergeCell ref="G44:G45"/>
    <mergeCell ref="H44:H45"/>
    <mergeCell ref="L44:L45"/>
    <mergeCell ref="A42:A43"/>
    <mergeCell ref="B42:B43"/>
    <mergeCell ref="C42:C43"/>
    <mergeCell ref="D42:D43"/>
    <mergeCell ref="E42:E43"/>
    <mergeCell ref="F42:F43"/>
    <mergeCell ref="H40:H41"/>
    <mergeCell ref="L40:L41"/>
    <mergeCell ref="M40:M41"/>
    <mergeCell ref="S36:S39"/>
    <mergeCell ref="H38:H39"/>
    <mergeCell ref="A40:A41"/>
    <mergeCell ref="B40:B41"/>
    <mergeCell ref="C40:C41"/>
    <mergeCell ref="D40:D41"/>
    <mergeCell ref="E40:E41"/>
    <mergeCell ref="F40:F41"/>
    <mergeCell ref="G40:G41"/>
    <mergeCell ref="M36:M39"/>
    <mergeCell ref="N36:N39"/>
    <mergeCell ref="O36:O39"/>
    <mergeCell ref="P36:P39"/>
    <mergeCell ref="Q36:Q39"/>
    <mergeCell ref="R36:R39"/>
    <mergeCell ref="Q40:Q41"/>
    <mergeCell ref="R40:R41"/>
    <mergeCell ref="S40:S41"/>
    <mergeCell ref="N40:N41"/>
    <mergeCell ref="O40:O41"/>
    <mergeCell ref="P40:P41"/>
    <mergeCell ref="H30:H31"/>
    <mergeCell ref="L30:L35"/>
    <mergeCell ref="M30:M35"/>
    <mergeCell ref="N30:N35"/>
    <mergeCell ref="O30:O35"/>
    <mergeCell ref="A36:A39"/>
    <mergeCell ref="B36:B39"/>
    <mergeCell ref="C36:C39"/>
    <mergeCell ref="D36:D39"/>
    <mergeCell ref="E36:E39"/>
    <mergeCell ref="F36:F39"/>
    <mergeCell ref="G36:G39"/>
    <mergeCell ref="H36:H37"/>
    <mergeCell ref="L36:L39"/>
    <mergeCell ref="R28:R29"/>
    <mergeCell ref="S28:S29"/>
    <mergeCell ref="F28:F29"/>
    <mergeCell ref="G28:G29"/>
    <mergeCell ref="H28:H29"/>
    <mergeCell ref="L28:L29"/>
    <mergeCell ref="M28:M29"/>
    <mergeCell ref="N28:N29"/>
    <mergeCell ref="A30:A35"/>
    <mergeCell ref="B30:B35"/>
    <mergeCell ref="C30:C35"/>
    <mergeCell ref="D30:D35"/>
    <mergeCell ref="E30:E35"/>
    <mergeCell ref="F30:F35"/>
    <mergeCell ref="O28:O29"/>
    <mergeCell ref="P28:P29"/>
    <mergeCell ref="Q28:Q29"/>
    <mergeCell ref="P30:P35"/>
    <mergeCell ref="Q30:Q35"/>
    <mergeCell ref="R30:R35"/>
    <mergeCell ref="S30:S35"/>
    <mergeCell ref="H32:H33"/>
    <mergeCell ref="H34:H35"/>
    <mergeCell ref="G30:G35"/>
    <mergeCell ref="A28:A29"/>
    <mergeCell ref="B28:B29"/>
    <mergeCell ref="C28:C29"/>
    <mergeCell ref="D28:D29"/>
    <mergeCell ref="E28:E29"/>
    <mergeCell ref="L21:L27"/>
    <mergeCell ref="M21:M27"/>
    <mergeCell ref="N21:N27"/>
    <mergeCell ref="O21:O27"/>
    <mergeCell ref="S19:S20"/>
    <mergeCell ref="M19:M20"/>
    <mergeCell ref="N19:N20"/>
    <mergeCell ref="O19:O20"/>
    <mergeCell ref="P19:P20"/>
    <mergeCell ref="Q19:Q20"/>
    <mergeCell ref="R19:R20"/>
    <mergeCell ref="A21:A27"/>
    <mergeCell ref="B21:B27"/>
    <mergeCell ref="C21:C27"/>
    <mergeCell ref="D21:D27"/>
    <mergeCell ref="E21:E27"/>
    <mergeCell ref="F21:F27"/>
    <mergeCell ref="G21:G27"/>
    <mergeCell ref="H21:H22"/>
    <mergeCell ref="R21:R27"/>
    <mergeCell ref="S21:S27"/>
    <mergeCell ref="H23:H24"/>
    <mergeCell ref="H25:H26"/>
    <mergeCell ref="P21:P27"/>
    <mergeCell ref="Q21:Q27"/>
    <mergeCell ref="F15:F18"/>
    <mergeCell ref="G15:G18"/>
    <mergeCell ref="H15:H16"/>
    <mergeCell ref="L15:L18"/>
    <mergeCell ref="M15:M18"/>
    <mergeCell ref="N15:N18"/>
    <mergeCell ref="A19:A20"/>
    <mergeCell ref="B19:B20"/>
    <mergeCell ref="C19:C20"/>
    <mergeCell ref="D19:D20"/>
    <mergeCell ref="E19:E20"/>
    <mergeCell ref="F19:F20"/>
    <mergeCell ref="G19:G20"/>
    <mergeCell ref="H19:H20"/>
    <mergeCell ref="L19:L20"/>
    <mergeCell ref="S12:S14"/>
    <mergeCell ref="A15:A18"/>
    <mergeCell ref="B15:B18"/>
    <mergeCell ref="C15:C18"/>
    <mergeCell ref="D15:D18"/>
    <mergeCell ref="E15:E18"/>
    <mergeCell ref="G12:G14"/>
    <mergeCell ref="H12:H13"/>
    <mergeCell ref="L12:L14"/>
    <mergeCell ref="M12:M14"/>
    <mergeCell ref="N12:N14"/>
    <mergeCell ref="O12:O14"/>
    <mergeCell ref="A12:A14"/>
    <mergeCell ref="B12:B14"/>
    <mergeCell ref="C12:C14"/>
    <mergeCell ref="D12:D14"/>
    <mergeCell ref="E12:E14"/>
    <mergeCell ref="F12:F14"/>
    <mergeCell ref="O15:O18"/>
    <mergeCell ref="P15:P18"/>
    <mergeCell ref="Q15:Q18"/>
    <mergeCell ref="R15:R18"/>
    <mergeCell ref="S15:S18"/>
    <mergeCell ref="H17:H18"/>
    <mergeCell ref="A8:A11"/>
    <mergeCell ref="B8:B11"/>
    <mergeCell ref="C8:C11"/>
    <mergeCell ref="D8:D11"/>
    <mergeCell ref="E8:E11"/>
    <mergeCell ref="F8:F11"/>
    <mergeCell ref="P12:P14"/>
    <mergeCell ref="Q12:Q14"/>
    <mergeCell ref="R12:R1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1"/>
    <mergeCell ref="Q8:Q11"/>
    <mergeCell ref="R8:R11"/>
    <mergeCell ref="S8:S11"/>
    <mergeCell ref="H10:H11"/>
    <mergeCell ref="G8:G11"/>
    <mergeCell ref="H8:H9"/>
    <mergeCell ref="L8:L11"/>
    <mergeCell ref="M8:M11"/>
    <mergeCell ref="N8:N11"/>
    <mergeCell ref="O8:O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8" scale="5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1"/>
  <sheetViews>
    <sheetView topLeftCell="A53" zoomScale="70" zoomScaleNormal="70" zoomScaleSheetLayoutView="70" workbookViewId="0">
      <selection activeCell="H77" sqref="H77"/>
    </sheetView>
  </sheetViews>
  <sheetFormatPr defaultRowHeight="15" x14ac:dyDescent="0.25"/>
  <cols>
    <col min="1" max="1" width="4.7109375" style="296" customWidth="1"/>
    <col min="2" max="2" width="8.85546875" style="296" customWidth="1"/>
    <col min="3" max="3" width="11.42578125" style="296" customWidth="1"/>
    <col min="4" max="4" width="9.7109375" style="296" customWidth="1"/>
    <col min="5" max="5" width="31.85546875" style="296" customWidth="1"/>
    <col min="6" max="6" width="72" style="296" customWidth="1"/>
    <col min="7" max="7" width="61.42578125" style="296" customWidth="1"/>
    <col min="8" max="8" width="34.28515625" style="296" customWidth="1"/>
    <col min="9" max="9" width="35.7109375" style="296" customWidth="1"/>
    <col min="10" max="10" width="20.42578125" style="296" customWidth="1"/>
    <col min="11" max="11" width="12.140625" style="296" customWidth="1"/>
    <col min="12" max="12" width="32.140625" style="1" customWidth="1"/>
    <col min="13" max="13" width="12.140625" style="296" customWidth="1"/>
    <col min="14" max="14" width="12.7109375" style="296" customWidth="1"/>
    <col min="15" max="15" width="17.85546875" style="296" customWidth="1"/>
    <col min="16" max="16" width="17.28515625" style="296" customWidth="1"/>
    <col min="17" max="18" width="18" style="296" customWidth="1"/>
    <col min="19" max="19" width="23.140625" style="296" customWidth="1"/>
    <col min="20" max="24" width="9.140625" style="296"/>
    <col min="25" max="25" width="8.85546875" style="296" customWidth="1"/>
    <col min="26" max="36" width="9.140625" style="296"/>
    <col min="37" max="249" width="0" style="296" hidden="1" customWidth="1"/>
    <col min="250" max="258" width="9.140625" style="296"/>
    <col min="259" max="259" width="4.7109375" style="296" bestFit="1" customWidth="1"/>
    <col min="260" max="260" width="9.7109375" style="296" bestFit="1" customWidth="1"/>
    <col min="261" max="261" width="10" style="296" bestFit="1" customWidth="1"/>
    <col min="262" max="262" width="8.85546875" style="296" bestFit="1" customWidth="1"/>
    <col min="263" max="263" width="22.85546875" style="296" customWidth="1"/>
    <col min="264" max="264" width="59.7109375" style="296" bestFit="1" customWidth="1"/>
    <col min="265" max="265" width="57.85546875" style="296" bestFit="1" customWidth="1"/>
    <col min="266" max="266" width="35.28515625" style="296" bestFit="1" customWidth="1"/>
    <col min="267" max="267" width="28.140625" style="296" bestFit="1" customWidth="1"/>
    <col min="268" max="268" width="33.140625" style="296" bestFit="1" customWidth="1"/>
    <col min="269" max="269" width="26" style="296" bestFit="1" customWidth="1"/>
    <col min="270" max="270" width="19.140625" style="296" bestFit="1" customWidth="1"/>
    <col min="271" max="271" width="10.42578125" style="296" customWidth="1"/>
    <col min="272" max="272" width="11.85546875" style="296" customWidth="1"/>
    <col min="273" max="273" width="14.7109375" style="296" customWidth="1"/>
    <col min="274" max="274" width="9" style="296" bestFit="1" customWidth="1"/>
    <col min="275" max="514" width="9.140625" style="296"/>
    <col min="515" max="515" width="4.7109375" style="296" bestFit="1" customWidth="1"/>
    <col min="516" max="516" width="9.7109375" style="296" bestFit="1" customWidth="1"/>
    <col min="517" max="517" width="10" style="296" bestFit="1" customWidth="1"/>
    <col min="518" max="518" width="8.85546875" style="296" bestFit="1" customWidth="1"/>
    <col min="519" max="519" width="22.85546875" style="296" customWidth="1"/>
    <col min="520" max="520" width="59.7109375" style="296" bestFit="1" customWidth="1"/>
    <col min="521" max="521" width="57.85546875" style="296" bestFit="1" customWidth="1"/>
    <col min="522" max="522" width="35.28515625" style="296" bestFit="1" customWidth="1"/>
    <col min="523" max="523" width="28.140625" style="296" bestFit="1" customWidth="1"/>
    <col min="524" max="524" width="33.140625" style="296" bestFit="1" customWidth="1"/>
    <col min="525" max="525" width="26" style="296" bestFit="1" customWidth="1"/>
    <col min="526" max="526" width="19.140625" style="296" bestFit="1" customWidth="1"/>
    <col min="527" max="527" width="10.42578125" style="296" customWidth="1"/>
    <col min="528" max="528" width="11.85546875" style="296" customWidth="1"/>
    <col min="529" max="529" width="14.7109375" style="296" customWidth="1"/>
    <col min="530" max="530" width="9" style="296" bestFit="1" customWidth="1"/>
    <col min="531" max="770" width="9.140625" style="296"/>
    <col min="771" max="771" width="4.7109375" style="296" bestFit="1" customWidth="1"/>
    <col min="772" max="772" width="9.7109375" style="296" bestFit="1" customWidth="1"/>
    <col min="773" max="773" width="10" style="296" bestFit="1" customWidth="1"/>
    <col min="774" max="774" width="8.85546875" style="296" bestFit="1" customWidth="1"/>
    <col min="775" max="775" width="22.85546875" style="296" customWidth="1"/>
    <col min="776" max="776" width="59.7109375" style="296" bestFit="1" customWidth="1"/>
    <col min="777" max="777" width="57.85546875" style="296" bestFit="1" customWidth="1"/>
    <col min="778" max="778" width="35.28515625" style="296" bestFit="1" customWidth="1"/>
    <col min="779" max="779" width="28.140625" style="296" bestFit="1" customWidth="1"/>
    <col min="780" max="780" width="33.140625" style="296" bestFit="1" customWidth="1"/>
    <col min="781" max="781" width="26" style="296" bestFit="1" customWidth="1"/>
    <col min="782" max="782" width="19.140625" style="296" bestFit="1" customWidth="1"/>
    <col min="783" max="783" width="10.42578125" style="296" customWidth="1"/>
    <col min="784" max="784" width="11.85546875" style="296" customWidth="1"/>
    <col min="785" max="785" width="14.7109375" style="296" customWidth="1"/>
    <col min="786" max="786" width="9" style="296" bestFit="1" customWidth="1"/>
    <col min="787" max="1026" width="9.140625" style="296"/>
    <col min="1027" max="1027" width="4.7109375" style="296" bestFit="1" customWidth="1"/>
    <col min="1028" max="1028" width="9.7109375" style="296" bestFit="1" customWidth="1"/>
    <col min="1029" max="1029" width="10" style="296" bestFit="1" customWidth="1"/>
    <col min="1030" max="1030" width="8.85546875" style="296" bestFit="1" customWidth="1"/>
    <col min="1031" max="1031" width="22.85546875" style="296" customWidth="1"/>
    <col min="1032" max="1032" width="59.7109375" style="296" bestFit="1" customWidth="1"/>
    <col min="1033" max="1033" width="57.85546875" style="296" bestFit="1" customWidth="1"/>
    <col min="1034" max="1034" width="35.28515625" style="296" bestFit="1" customWidth="1"/>
    <col min="1035" max="1035" width="28.140625" style="296" bestFit="1" customWidth="1"/>
    <col min="1036" max="1036" width="33.140625" style="296" bestFit="1" customWidth="1"/>
    <col min="1037" max="1037" width="26" style="296" bestFit="1" customWidth="1"/>
    <col min="1038" max="1038" width="19.140625" style="296" bestFit="1" customWidth="1"/>
    <col min="1039" max="1039" width="10.42578125" style="296" customWidth="1"/>
    <col min="1040" max="1040" width="11.85546875" style="296" customWidth="1"/>
    <col min="1041" max="1041" width="14.7109375" style="296" customWidth="1"/>
    <col min="1042" max="1042" width="9" style="296" bestFit="1" customWidth="1"/>
    <col min="1043" max="1282" width="9.140625" style="296"/>
    <col min="1283" max="1283" width="4.7109375" style="296" bestFit="1" customWidth="1"/>
    <col min="1284" max="1284" width="9.7109375" style="296" bestFit="1" customWidth="1"/>
    <col min="1285" max="1285" width="10" style="296" bestFit="1" customWidth="1"/>
    <col min="1286" max="1286" width="8.85546875" style="296" bestFit="1" customWidth="1"/>
    <col min="1287" max="1287" width="22.85546875" style="296" customWidth="1"/>
    <col min="1288" max="1288" width="59.7109375" style="296" bestFit="1" customWidth="1"/>
    <col min="1289" max="1289" width="57.85546875" style="296" bestFit="1" customWidth="1"/>
    <col min="1290" max="1290" width="35.28515625" style="296" bestFit="1" customWidth="1"/>
    <col min="1291" max="1291" width="28.140625" style="296" bestFit="1" customWidth="1"/>
    <col min="1292" max="1292" width="33.140625" style="296" bestFit="1" customWidth="1"/>
    <col min="1293" max="1293" width="26" style="296" bestFit="1" customWidth="1"/>
    <col min="1294" max="1294" width="19.140625" style="296" bestFit="1" customWidth="1"/>
    <col min="1295" max="1295" width="10.42578125" style="296" customWidth="1"/>
    <col min="1296" max="1296" width="11.85546875" style="296" customWidth="1"/>
    <col min="1297" max="1297" width="14.7109375" style="296" customWidth="1"/>
    <col min="1298" max="1298" width="9" style="296" bestFit="1" customWidth="1"/>
    <col min="1299" max="1538" width="9.140625" style="296"/>
    <col min="1539" max="1539" width="4.7109375" style="296" bestFit="1" customWidth="1"/>
    <col min="1540" max="1540" width="9.7109375" style="296" bestFit="1" customWidth="1"/>
    <col min="1541" max="1541" width="10" style="296" bestFit="1" customWidth="1"/>
    <col min="1542" max="1542" width="8.85546875" style="296" bestFit="1" customWidth="1"/>
    <col min="1543" max="1543" width="22.85546875" style="296" customWidth="1"/>
    <col min="1544" max="1544" width="59.7109375" style="296" bestFit="1" customWidth="1"/>
    <col min="1545" max="1545" width="57.85546875" style="296" bestFit="1" customWidth="1"/>
    <col min="1546" max="1546" width="35.28515625" style="296" bestFit="1" customWidth="1"/>
    <col min="1547" max="1547" width="28.140625" style="296" bestFit="1" customWidth="1"/>
    <col min="1548" max="1548" width="33.140625" style="296" bestFit="1" customWidth="1"/>
    <col min="1549" max="1549" width="26" style="296" bestFit="1" customWidth="1"/>
    <col min="1550" max="1550" width="19.140625" style="296" bestFit="1" customWidth="1"/>
    <col min="1551" max="1551" width="10.42578125" style="296" customWidth="1"/>
    <col min="1552" max="1552" width="11.85546875" style="296" customWidth="1"/>
    <col min="1553" max="1553" width="14.7109375" style="296" customWidth="1"/>
    <col min="1554" max="1554" width="9" style="296" bestFit="1" customWidth="1"/>
    <col min="1555" max="1794" width="9.140625" style="296"/>
    <col min="1795" max="1795" width="4.7109375" style="296" bestFit="1" customWidth="1"/>
    <col min="1796" max="1796" width="9.7109375" style="296" bestFit="1" customWidth="1"/>
    <col min="1797" max="1797" width="10" style="296" bestFit="1" customWidth="1"/>
    <col min="1798" max="1798" width="8.85546875" style="296" bestFit="1" customWidth="1"/>
    <col min="1799" max="1799" width="22.85546875" style="296" customWidth="1"/>
    <col min="1800" max="1800" width="59.7109375" style="296" bestFit="1" customWidth="1"/>
    <col min="1801" max="1801" width="57.85546875" style="296" bestFit="1" customWidth="1"/>
    <col min="1802" max="1802" width="35.28515625" style="296" bestFit="1" customWidth="1"/>
    <col min="1803" max="1803" width="28.140625" style="296" bestFit="1" customWidth="1"/>
    <col min="1804" max="1804" width="33.140625" style="296" bestFit="1" customWidth="1"/>
    <col min="1805" max="1805" width="26" style="296" bestFit="1" customWidth="1"/>
    <col min="1806" max="1806" width="19.140625" style="296" bestFit="1" customWidth="1"/>
    <col min="1807" max="1807" width="10.42578125" style="296" customWidth="1"/>
    <col min="1808" max="1808" width="11.85546875" style="296" customWidth="1"/>
    <col min="1809" max="1809" width="14.7109375" style="296" customWidth="1"/>
    <col min="1810" max="1810" width="9" style="296" bestFit="1" customWidth="1"/>
    <col min="1811" max="2050" width="9.140625" style="296"/>
    <col min="2051" max="2051" width="4.7109375" style="296" bestFit="1" customWidth="1"/>
    <col min="2052" max="2052" width="9.7109375" style="296" bestFit="1" customWidth="1"/>
    <col min="2053" max="2053" width="10" style="296" bestFit="1" customWidth="1"/>
    <col min="2054" max="2054" width="8.85546875" style="296" bestFit="1" customWidth="1"/>
    <col min="2055" max="2055" width="22.85546875" style="296" customWidth="1"/>
    <col min="2056" max="2056" width="59.7109375" style="296" bestFit="1" customWidth="1"/>
    <col min="2057" max="2057" width="57.85546875" style="296" bestFit="1" customWidth="1"/>
    <col min="2058" max="2058" width="35.28515625" style="296" bestFit="1" customWidth="1"/>
    <col min="2059" max="2059" width="28.140625" style="296" bestFit="1" customWidth="1"/>
    <col min="2060" max="2060" width="33.140625" style="296" bestFit="1" customWidth="1"/>
    <col min="2061" max="2061" width="26" style="296" bestFit="1" customWidth="1"/>
    <col min="2062" max="2062" width="19.140625" style="296" bestFit="1" customWidth="1"/>
    <col min="2063" max="2063" width="10.42578125" style="296" customWidth="1"/>
    <col min="2064" max="2064" width="11.85546875" style="296" customWidth="1"/>
    <col min="2065" max="2065" width="14.7109375" style="296" customWidth="1"/>
    <col min="2066" max="2066" width="9" style="296" bestFit="1" customWidth="1"/>
    <col min="2067" max="2306" width="9.140625" style="296"/>
    <col min="2307" max="2307" width="4.7109375" style="296" bestFit="1" customWidth="1"/>
    <col min="2308" max="2308" width="9.7109375" style="296" bestFit="1" customWidth="1"/>
    <col min="2309" max="2309" width="10" style="296" bestFit="1" customWidth="1"/>
    <col min="2310" max="2310" width="8.85546875" style="296" bestFit="1" customWidth="1"/>
    <col min="2311" max="2311" width="22.85546875" style="296" customWidth="1"/>
    <col min="2312" max="2312" width="59.7109375" style="296" bestFit="1" customWidth="1"/>
    <col min="2313" max="2313" width="57.85546875" style="296" bestFit="1" customWidth="1"/>
    <col min="2314" max="2314" width="35.28515625" style="296" bestFit="1" customWidth="1"/>
    <col min="2315" max="2315" width="28.140625" style="296" bestFit="1" customWidth="1"/>
    <col min="2316" max="2316" width="33.140625" style="296" bestFit="1" customWidth="1"/>
    <col min="2317" max="2317" width="26" style="296" bestFit="1" customWidth="1"/>
    <col min="2318" max="2318" width="19.140625" style="296" bestFit="1" customWidth="1"/>
    <col min="2319" max="2319" width="10.42578125" style="296" customWidth="1"/>
    <col min="2320" max="2320" width="11.85546875" style="296" customWidth="1"/>
    <col min="2321" max="2321" width="14.7109375" style="296" customWidth="1"/>
    <col min="2322" max="2322" width="9" style="296" bestFit="1" customWidth="1"/>
    <col min="2323" max="2562" width="9.140625" style="296"/>
    <col min="2563" max="2563" width="4.7109375" style="296" bestFit="1" customWidth="1"/>
    <col min="2564" max="2564" width="9.7109375" style="296" bestFit="1" customWidth="1"/>
    <col min="2565" max="2565" width="10" style="296" bestFit="1" customWidth="1"/>
    <col min="2566" max="2566" width="8.85546875" style="296" bestFit="1" customWidth="1"/>
    <col min="2567" max="2567" width="22.85546875" style="296" customWidth="1"/>
    <col min="2568" max="2568" width="59.7109375" style="296" bestFit="1" customWidth="1"/>
    <col min="2569" max="2569" width="57.85546875" style="296" bestFit="1" customWidth="1"/>
    <col min="2570" max="2570" width="35.28515625" style="296" bestFit="1" customWidth="1"/>
    <col min="2571" max="2571" width="28.140625" style="296" bestFit="1" customWidth="1"/>
    <col min="2572" max="2572" width="33.140625" style="296" bestFit="1" customWidth="1"/>
    <col min="2573" max="2573" width="26" style="296" bestFit="1" customWidth="1"/>
    <col min="2574" max="2574" width="19.140625" style="296" bestFit="1" customWidth="1"/>
    <col min="2575" max="2575" width="10.42578125" style="296" customWidth="1"/>
    <col min="2576" max="2576" width="11.85546875" style="296" customWidth="1"/>
    <col min="2577" max="2577" width="14.7109375" style="296" customWidth="1"/>
    <col min="2578" max="2578" width="9" style="296" bestFit="1" customWidth="1"/>
    <col min="2579" max="2818" width="9.140625" style="296"/>
    <col min="2819" max="2819" width="4.7109375" style="296" bestFit="1" customWidth="1"/>
    <col min="2820" max="2820" width="9.7109375" style="296" bestFit="1" customWidth="1"/>
    <col min="2821" max="2821" width="10" style="296" bestFit="1" customWidth="1"/>
    <col min="2822" max="2822" width="8.85546875" style="296" bestFit="1" customWidth="1"/>
    <col min="2823" max="2823" width="22.85546875" style="296" customWidth="1"/>
    <col min="2824" max="2824" width="59.7109375" style="296" bestFit="1" customWidth="1"/>
    <col min="2825" max="2825" width="57.85546875" style="296" bestFit="1" customWidth="1"/>
    <col min="2826" max="2826" width="35.28515625" style="296" bestFit="1" customWidth="1"/>
    <col min="2827" max="2827" width="28.140625" style="296" bestFit="1" customWidth="1"/>
    <col min="2828" max="2828" width="33.140625" style="296" bestFit="1" customWidth="1"/>
    <col min="2829" max="2829" width="26" style="296" bestFit="1" customWidth="1"/>
    <col min="2830" max="2830" width="19.140625" style="296" bestFit="1" customWidth="1"/>
    <col min="2831" max="2831" width="10.42578125" style="296" customWidth="1"/>
    <col min="2832" max="2832" width="11.85546875" style="296" customWidth="1"/>
    <col min="2833" max="2833" width="14.7109375" style="296" customWidth="1"/>
    <col min="2834" max="2834" width="9" style="296" bestFit="1" customWidth="1"/>
    <col min="2835" max="3074" width="9.140625" style="296"/>
    <col min="3075" max="3075" width="4.7109375" style="296" bestFit="1" customWidth="1"/>
    <col min="3076" max="3076" width="9.7109375" style="296" bestFit="1" customWidth="1"/>
    <col min="3077" max="3077" width="10" style="296" bestFit="1" customWidth="1"/>
    <col min="3078" max="3078" width="8.85546875" style="296" bestFit="1" customWidth="1"/>
    <col min="3079" max="3079" width="22.85546875" style="296" customWidth="1"/>
    <col min="3080" max="3080" width="59.7109375" style="296" bestFit="1" customWidth="1"/>
    <col min="3081" max="3081" width="57.85546875" style="296" bestFit="1" customWidth="1"/>
    <col min="3082" max="3082" width="35.28515625" style="296" bestFit="1" customWidth="1"/>
    <col min="3083" max="3083" width="28.140625" style="296" bestFit="1" customWidth="1"/>
    <col min="3084" max="3084" width="33.140625" style="296" bestFit="1" customWidth="1"/>
    <col min="3085" max="3085" width="26" style="296" bestFit="1" customWidth="1"/>
    <col min="3086" max="3086" width="19.140625" style="296" bestFit="1" customWidth="1"/>
    <col min="3087" max="3087" width="10.42578125" style="296" customWidth="1"/>
    <col min="3088" max="3088" width="11.85546875" style="296" customWidth="1"/>
    <col min="3089" max="3089" width="14.7109375" style="296" customWidth="1"/>
    <col min="3090" max="3090" width="9" style="296" bestFit="1" customWidth="1"/>
    <col min="3091" max="3330" width="9.140625" style="296"/>
    <col min="3331" max="3331" width="4.7109375" style="296" bestFit="1" customWidth="1"/>
    <col min="3332" max="3332" width="9.7109375" style="296" bestFit="1" customWidth="1"/>
    <col min="3333" max="3333" width="10" style="296" bestFit="1" customWidth="1"/>
    <col min="3334" max="3334" width="8.85546875" style="296" bestFit="1" customWidth="1"/>
    <col min="3335" max="3335" width="22.85546875" style="296" customWidth="1"/>
    <col min="3336" max="3336" width="59.7109375" style="296" bestFit="1" customWidth="1"/>
    <col min="3337" max="3337" width="57.85546875" style="296" bestFit="1" customWidth="1"/>
    <col min="3338" max="3338" width="35.28515625" style="296" bestFit="1" customWidth="1"/>
    <col min="3339" max="3339" width="28.140625" style="296" bestFit="1" customWidth="1"/>
    <col min="3340" max="3340" width="33.140625" style="296" bestFit="1" customWidth="1"/>
    <col min="3341" max="3341" width="26" style="296" bestFit="1" customWidth="1"/>
    <col min="3342" max="3342" width="19.140625" style="296" bestFit="1" customWidth="1"/>
    <col min="3343" max="3343" width="10.42578125" style="296" customWidth="1"/>
    <col min="3344" max="3344" width="11.85546875" style="296" customWidth="1"/>
    <col min="3345" max="3345" width="14.7109375" style="296" customWidth="1"/>
    <col min="3346" max="3346" width="9" style="296" bestFit="1" customWidth="1"/>
    <col min="3347" max="3586" width="9.140625" style="296"/>
    <col min="3587" max="3587" width="4.7109375" style="296" bestFit="1" customWidth="1"/>
    <col min="3588" max="3588" width="9.7109375" style="296" bestFit="1" customWidth="1"/>
    <col min="3589" max="3589" width="10" style="296" bestFit="1" customWidth="1"/>
    <col min="3590" max="3590" width="8.85546875" style="296" bestFit="1" customWidth="1"/>
    <col min="3591" max="3591" width="22.85546875" style="296" customWidth="1"/>
    <col min="3592" max="3592" width="59.7109375" style="296" bestFit="1" customWidth="1"/>
    <col min="3593" max="3593" width="57.85546875" style="296" bestFit="1" customWidth="1"/>
    <col min="3594" max="3594" width="35.28515625" style="296" bestFit="1" customWidth="1"/>
    <col min="3595" max="3595" width="28.140625" style="296" bestFit="1" customWidth="1"/>
    <col min="3596" max="3596" width="33.140625" style="296" bestFit="1" customWidth="1"/>
    <col min="3597" max="3597" width="26" style="296" bestFit="1" customWidth="1"/>
    <col min="3598" max="3598" width="19.140625" style="296" bestFit="1" customWidth="1"/>
    <col min="3599" max="3599" width="10.42578125" style="296" customWidth="1"/>
    <col min="3600" max="3600" width="11.85546875" style="296" customWidth="1"/>
    <col min="3601" max="3601" width="14.7109375" style="296" customWidth="1"/>
    <col min="3602" max="3602" width="9" style="296" bestFit="1" customWidth="1"/>
    <col min="3603" max="3842" width="9.140625" style="296"/>
    <col min="3843" max="3843" width="4.7109375" style="296" bestFit="1" customWidth="1"/>
    <col min="3844" max="3844" width="9.7109375" style="296" bestFit="1" customWidth="1"/>
    <col min="3845" max="3845" width="10" style="296" bestFit="1" customWidth="1"/>
    <col min="3846" max="3846" width="8.85546875" style="296" bestFit="1" customWidth="1"/>
    <col min="3847" max="3847" width="22.85546875" style="296" customWidth="1"/>
    <col min="3848" max="3848" width="59.7109375" style="296" bestFit="1" customWidth="1"/>
    <col min="3849" max="3849" width="57.85546875" style="296" bestFit="1" customWidth="1"/>
    <col min="3850" max="3850" width="35.28515625" style="296" bestFit="1" customWidth="1"/>
    <col min="3851" max="3851" width="28.140625" style="296" bestFit="1" customWidth="1"/>
    <col min="3852" max="3852" width="33.140625" style="296" bestFit="1" customWidth="1"/>
    <col min="3853" max="3853" width="26" style="296" bestFit="1" customWidth="1"/>
    <col min="3854" max="3854" width="19.140625" style="296" bestFit="1" customWidth="1"/>
    <col min="3855" max="3855" width="10.42578125" style="296" customWidth="1"/>
    <col min="3856" max="3856" width="11.85546875" style="296" customWidth="1"/>
    <col min="3857" max="3857" width="14.7109375" style="296" customWidth="1"/>
    <col min="3858" max="3858" width="9" style="296" bestFit="1" customWidth="1"/>
    <col min="3859" max="4098" width="9.140625" style="296"/>
    <col min="4099" max="4099" width="4.7109375" style="296" bestFit="1" customWidth="1"/>
    <col min="4100" max="4100" width="9.7109375" style="296" bestFit="1" customWidth="1"/>
    <col min="4101" max="4101" width="10" style="296" bestFit="1" customWidth="1"/>
    <col min="4102" max="4102" width="8.85546875" style="296" bestFit="1" customWidth="1"/>
    <col min="4103" max="4103" width="22.85546875" style="296" customWidth="1"/>
    <col min="4104" max="4104" width="59.7109375" style="296" bestFit="1" customWidth="1"/>
    <col min="4105" max="4105" width="57.85546875" style="296" bestFit="1" customWidth="1"/>
    <col min="4106" max="4106" width="35.28515625" style="296" bestFit="1" customWidth="1"/>
    <col min="4107" max="4107" width="28.140625" style="296" bestFit="1" customWidth="1"/>
    <col min="4108" max="4108" width="33.140625" style="296" bestFit="1" customWidth="1"/>
    <col min="4109" max="4109" width="26" style="296" bestFit="1" customWidth="1"/>
    <col min="4110" max="4110" width="19.140625" style="296" bestFit="1" customWidth="1"/>
    <col min="4111" max="4111" width="10.42578125" style="296" customWidth="1"/>
    <col min="4112" max="4112" width="11.85546875" style="296" customWidth="1"/>
    <col min="4113" max="4113" width="14.7109375" style="296" customWidth="1"/>
    <col min="4114" max="4114" width="9" style="296" bestFit="1" customWidth="1"/>
    <col min="4115" max="4354" width="9.140625" style="296"/>
    <col min="4355" max="4355" width="4.7109375" style="296" bestFit="1" customWidth="1"/>
    <col min="4356" max="4356" width="9.7109375" style="296" bestFit="1" customWidth="1"/>
    <col min="4357" max="4357" width="10" style="296" bestFit="1" customWidth="1"/>
    <col min="4358" max="4358" width="8.85546875" style="296" bestFit="1" customWidth="1"/>
    <col min="4359" max="4359" width="22.85546875" style="296" customWidth="1"/>
    <col min="4360" max="4360" width="59.7109375" style="296" bestFit="1" customWidth="1"/>
    <col min="4361" max="4361" width="57.85546875" style="296" bestFit="1" customWidth="1"/>
    <col min="4362" max="4362" width="35.28515625" style="296" bestFit="1" customWidth="1"/>
    <col min="4363" max="4363" width="28.140625" style="296" bestFit="1" customWidth="1"/>
    <col min="4364" max="4364" width="33.140625" style="296" bestFit="1" customWidth="1"/>
    <col min="4365" max="4365" width="26" style="296" bestFit="1" customWidth="1"/>
    <col min="4366" max="4366" width="19.140625" style="296" bestFit="1" customWidth="1"/>
    <col min="4367" max="4367" width="10.42578125" style="296" customWidth="1"/>
    <col min="4368" max="4368" width="11.85546875" style="296" customWidth="1"/>
    <col min="4369" max="4369" width="14.7109375" style="296" customWidth="1"/>
    <col min="4370" max="4370" width="9" style="296" bestFit="1" customWidth="1"/>
    <col min="4371" max="4610" width="9.140625" style="296"/>
    <col min="4611" max="4611" width="4.7109375" style="296" bestFit="1" customWidth="1"/>
    <col min="4612" max="4612" width="9.7109375" style="296" bestFit="1" customWidth="1"/>
    <col min="4613" max="4613" width="10" style="296" bestFit="1" customWidth="1"/>
    <col min="4614" max="4614" width="8.85546875" style="296" bestFit="1" customWidth="1"/>
    <col min="4615" max="4615" width="22.85546875" style="296" customWidth="1"/>
    <col min="4616" max="4616" width="59.7109375" style="296" bestFit="1" customWidth="1"/>
    <col min="4617" max="4617" width="57.85546875" style="296" bestFit="1" customWidth="1"/>
    <col min="4618" max="4618" width="35.28515625" style="296" bestFit="1" customWidth="1"/>
    <col min="4619" max="4619" width="28.140625" style="296" bestFit="1" customWidth="1"/>
    <col min="4620" max="4620" width="33.140625" style="296" bestFit="1" customWidth="1"/>
    <col min="4621" max="4621" width="26" style="296" bestFit="1" customWidth="1"/>
    <col min="4622" max="4622" width="19.140625" style="296" bestFit="1" customWidth="1"/>
    <col min="4623" max="4623" width="10.42578125" style="296" customWidth="1"/>
    <col min="4624" max="4624" width="11.85546875" style="296" customWidth="1"/>
    <col min="4625" max="4625" width="14.7109375" style="296" customWidth="1"/>
    <col min="4626" max="4626" width="9" style="296" bestFit="1" customWidth="1"/>
    <col min="4627" max="4866" width="9.140625" style="296"/>
    <col min="4867" max="4867" width="4.7109375" style="296" bestFit="1" customWidth="1"/>
    <col min="4868" max="4868" width="9.7109375" style="296" bestFit="1" customWidth="1"/>
    <col min="4869" max="4869" width="10" style="296" bestFit="1" customWidth="1"/>
    <col min="4870" max="4870" width="8.85546875" style="296" bestFit="1" customWidth="1"/>
    <col min="4871" max="4871" width="22.85546875" style="296" customWidth="1"/>
    <col min="4872" max="4872" width="59.7109375" style="296" bestFit="1" customWidth="1"/>
    <col min="4873" max="4873" width="57.85546875" style="296" bestFit="1" customWidth="1"/>
    <col min="4874" max="4874" width="35.28515625" style="296" bestFit="1" customWidth="1"/>
    <col min="4875" max="4875" width="28.140625" style="296" bestFit="1" customWidth="1"/>
    <col min="4876" max="4876" width="33.140625" style="296" bestFit="1" customWidth="1"/>
    <col min="4877" max="4877" width="26" style="296" bestFit="1" customWidth="1"/>
    <col min="4878" max="4878" width="19.140625" style="296" bestFit="1" customWidth="1"/>
    <col min="4879" max="4879" width="10.42578125" style="296" customWidth="1"/>
    <col min="4880" max="4880" width="11.85546875" style="296" customWidth="1"/>
    <col min="4881" max="4881" width="14.7109375" style="296" customWidth="1"/>
    <col min="4882" max="4882" width="9" style="296" bestFit="1" customWidth="1"/>
    <col min="4883" max="5122" width="9.140625" style="296"/>
    <col min="5123" max="5123" width="4.7109375" style="296" bestFit="1" customWidth="1"/>
    <col min="5124" max="5124" width="9.7109375" style="296" bestFit="1" customWidth="1"/>
    <col min="5125" max="5125" width="10" style="296" bestFit="1" customWidth="1"/>
    <col min="5126" max="5126" width="8.85546875" style="296" bestFit="1" customWidth="1"/>
    <col min="5127" max="5127" width="22.85546875" style="296" customWidth="1"/>
    <col min="5128" max="5128" width="59.7109375" style="296" bestFit="1" customWidth="1"/>
    <col min="5129" max="5129" width="57.85546875" style="296" bestFit="1" customWidth="1"/>
    <col min="5130" max="5130" width="35.28515625" style="296" bestFit="1" customWidth="1"/>
    <col min="5131" max="5131" width="28.140625" style="296" bestFit="1" customWidth="1"/>
    <col min="5132" max="5132" width="33.140625" style="296" bestFit="1" customWidth="1"/>
    <col min="5133" max="5133" width="26" style="296" bestFit="1" customWidth="1"/>
    <col min="5134" max="5134" width="19.140625" style="296" bestFit="1" customWidth="1"/>
    <col min="5135" max="5135" width="10.42578125" style="296" customWidth="1"/>
    <col min="5136" max="5136" width="11.85546875" style="296" customWidth="1"/>
    <col min="5137" max="5137" width="14.7109375" style="296" customWidth="1"/>
    <col min="5138" max="5138" width="9" style="296" bestFit="1" customWidth="1"/>
    <col min="5139" max="5378" width="9.140625" style="296"/>
    <col min="5379" max="5379" width="4.7109375" style="296" bestFit="1" customWidth="1"/>
    <col min="5380" max="5380" width="9.7109375" style="296" bestFit="1" customWidth="1"/>
    <col min="5381" max="5381" width="10" style="296" bestFit="1" customWidth="1"/>
    <col min="5382" max="5382" width="8.85546875" style="296" bestFit="1" customWidth="1"/>
    <col min="5383" max="5383" width="22.85546875" style="296" customWidth="1"/>
    <col min="5384" max="5384" width="59.7109375" style="296" bestFit="1" customWidth="1"/>
    <col min="5385" max="5385" width="57.85546875" style="296" bestFit="1" customWidth="1"/>
    <col min="5386" max="5386" width="35.28515625" style="296" bestFit="1" customWidth="1"/>
    <col min="5387" max="5387" width="28.140625" style="296" bestFit="1" customWidth="1"/>
    <col min="5388" max="5388" width="33.140625" style="296" bestFit="1" customWidth="1"/>
    <col min="5389" max="5389" width="26" style="296" bestFit="1" customWidth="1"/>
    <col min="5390" max="5390" width="19.140625" style="296" bestFit="1" customWidth="1"/>
    <col min="5391" max="5391" width="10.42578125" style="296" customWidth="1"/>
    <col min="5392" max="5392" width="11.85546875" style="296" customWidth="1"/>
    <col min="5393" max="5393" width="14.7109375" style="296" customWidth="1"/>
    <col min="5394" max="5394" width="9" style="296" bestFit="1" customWidth="1"/>
    <col min="5395" max="5634" width="9.140625" style="296"/>
    <col min="5635" max="5635" width="4.7109375" style="296" bestFit="1" customWidth="1"/>
    <col min="5636" max="5636" width="9.7109375" style="296" bestFit="1" customWidth="1"/>
    <col min="5637" max="5637" width="10" style="296" bestFit="1" customWidth="1"/>
    <col min="5638" max="5638" width="8.85546875" style="296" bestFit="1" customWidth="1"/>
    <col min="5639" max="5639" width="22.85546875" style="296" customWidth="1"/>
    <col min="5640" max="5640" width="59.7109375" style="296" bestFit="1" customWidth="1"/>
    <col min="5641" max="5641" width="57.85546875" style="296" bestFit="1" customWidth="1"/>
    <col min="5642" max="5642" width="35.28515625" style="296" bestFit="1" customWidth="1"/>
    <col min="5643" max="5643" width="28.140625" style="296" bestFit="1" customWidth="1"/>
    <col min="5644" max="5644" width="33.140625" style="296" bestFit="1" customWidth="1"/>
    <col min="5645" max="5645" width="26" style="296" bestFit="1" customWidth="1"/>
    <col min="5646" max="5646" width="19.140625" style="296" bestFit="1" customWidth="1"/>
    <col min="5647" max="5647" width="10.42578125" style="296" customWidth="1"/>
    <col min="5648" max="5648" width="11.85546875" style="296" customWidth="1"/>
    <col min="5649" max="5649" width="14.7109375" style="296" customWidth="1"/>
    <col min="5650" max="5650" width="9" style="296" bestFit="1" customWidth="1"/>
    <col min="5651" max="5890" width="9.140625" style="296"/>
    <col min="5891" max="5891" width="4.7109375" style="296" bestFit="1" customWidth="1"/>
    <col min="5892" max="5892" width="9.7109375" style="296" bestFit="1" customWidth="1"/>
    <col min="5893" max="5893" width="10" style="296" bestFit="1" customWidth="1"/>
    <col min="5894" max="5894" width="8.85546875" style="296" bestFit="1" customWidth="1"/>
    <col min="5895" max="5895" width="22.85546875" style="296" customWidth="1"/>
    <col min="5896" max="5896" width="59.7109375" style="296" bestFit="1" customWidth="1"/>
    <col min="5897" max="5897" width="57.85546875" style="296" bestFit="1" customWidth="1"/>
    <col min="5898" max="5898" width="35.28515625" style="296" bestFit="1" customWidth="1"/>
    <col min="5899" max="5899" width="28.140625" style="296" bestFit="1" customWidth="1"/>
    <col min="5900" max="5900" width="33.140625" style="296" bestFit="1" customWidth="1"/>
    <col min="5901" max="5901" width="26" style="296" bestFit="1" customWidth="1"/>
    <col min="5902" max="5902" width="19.140625" style="296" bestFit="1" customWidth="1"/>
    <col min="5903" max="5903" width="10.42578125" style="296" customWidth="1"/>
    <col min="5904" max="5904" width="11.85546875" style="296" customWidth="1"/>
    <col min="5905" max="5905" width="14.7109375" style="296" customWidth="1"/>
    <col min="5906" max="5906" width="9" style="296" bestFit="1" customWidth="1"/>
    <col min="5907" max="6146" width="9.140625" style="296"/>
    <col min="6147" max="6147" width="4.7109375" style="296" bestFit="1" customWidth="1"/>
    <col min="6148" max="6148" width="9.7109375" style="296" bestFit="1" customWidth="1"/>
    <col min="6149" max="6149" width="10" style="296" bestFit="1" customWidth="1"/>
    <col min="6150" max="6150" width="8.85546875" style="296" bestFit="1" customWidth="1"/>
    <col min="6151" max="6151" width="22.85546875" style="296" customWidth="1"/>
    <col min="6152" max="6152" width="59.7109375" style="296" bestFit="1" customWidth="1"/>
    <col min="6153" max="6153" width="57.85546875" style="296" bestFit="1" customWidth="1"/>
    <col min="6154" max="6154" width="35.28515625" style="296" bestFit="1" customWidth="1"/>
    <col min="6155" max="6155" width="28.140625" style="296" bestFit="1" customWidth="1"/>
    <col min="6156" max="6156" width="33.140625" style="296" bestFit="1" customWidth="1"/>
    <col min="6157" max="6157" width="26" style="296" bestFit="1" customWidth="1"/>
    <col min="6158" max="6158" width="19.140625" style="296" bestFit="1" customWidth="1"/>
    <col min="6159" max="6159" width="10.42578125" style="296" customWidth="1"/>
    <col min="6160" max="6160" width="11.85546875" style="296" customWidth="1"/>
    <col min="6161" max="6161" width="14.7109375" style="296" customWidth="1"/>
    <col min="6162" max="6162" width="9" style="296" bestFit="1" customWidth="1"/>
    <col min="6163" max="6402" width="9.140625" style="296"/>
    <col min="6403" max="6403" width="4.7109375" style="296" bestFit="1" customWidth="1"/>
    <col min="6404" max="6404" width="9.7109375" style="296" bestFit="1" customWidth="1"/>
    <col min="6405" max="6405" width="10" style="296" bestFit="1" customWidth="1"/>
    <col min="6406" max="6406" width="8.85546875" style="296" bestFit="1" customWidth="1"/>
    <col min="6407" max="6407" width="22.85546875" style="296" customWidth="1"/>
    <col min="6408" max="6408" width="59.7109375" style="296" bestFit="1" customWidth="1"/>
    <col min="6409" max="6409" width="57.85546875" style="296" bestFit="1" customWidth="1"/>
    <col min="6410" max="6410" width="35.28515625" style="296" bestFit="1" customWidth="1"/>
    <col min="6411" max="6411" width="28.140625" style="296" bestFit="1" customWidth="1"/>
    <col min="6412" max="6412" width="33.140625" style="296" bestFit="1" customWidth="1"/>
    <col min="6413" max="6413" width="26" style="296" bestFit="1" customWidth="1"/>
    <col min="6414" max="6414" width="19.140625" style="296" bestFit="1" customWidth="1"/>
    <col min="6415" max="6415" width="10.42578125" style="296" customWidth="1"/>
    <col min="6416" max="6416" width="11.85546875" style="296" customWidth="1"/>
    <col min="6417" max="6417" width="14.7109375" style="296" customWidth="1"/>
    <col min="6418" max="6418" width="9" style="296" bestFit="1" customWidth="1"/>
    <col min="6419" max="6658" width="9.140625" style="296"/>
    <col min="6659" max="6659" width="4.7109375" style="296" bestFit="1" customWidth="1"/>
    <col min="6660" max="6660" width="9.7109375" style="296" bestFit="1" customWidth="1"/>
    <col min="6661" max="6661" width="10" style="296" bestFit="1" customWidth="1"/>
    <col min="6662" max="6662" width="8.85546875" style="296" bestFit="1" customWidth="1"/>
    <col min="6663" max="6663" width="22.85546875" style="296" customWidth="1"/>
    <col min="6664" max="6664" width="59.7109375" style="296" bestFit="1" customWidth="1"/>
    <col min="6665" max="6665" width="57.85546875" style="296" bestFit="1" customWidth="1"/>
    <col min="6666" max="6666" width="35.28515625" style="296" bestFit="1" customWidth="1"/>
    <col min="6667" max="6667" width="28.140625" style="296" bestFit="1" customWidth="1"/>
    <col min="6668" max="6668" width="33.140625" style="296" bestFit="1" customWidth="1"/>
    <col min="6669" max="6669" width="26" style="296" bestFit="1" customWidth="1"/>
    <col min="6670" max="6670" width="19.140625" style="296" bestFit="1" customWidth="1"/>
    <col min="6671" max="6671" width="10.42578125" style="296" customWidth="1"/>
    <col min="6672" max="6672" width="11.85546875" style="296" customWidth="1"/>
    <col min="6673" max="6673" width="14.7109375" style="296" customWidth="1"/>
    <col min="6674" max="6674" width="9" style="296" bestFit="1" customWidth="1"/>
    <col min="6675" max="6914" width="9.140625" style="296"/>
    <col min="6915" max="6915" width="4.7109375" style="296" bestFit="1" customWidth="1"/>
    <col min="6916" max="6916" width="9.7109375" style="296" bestFit="1" customWidth="1"/>
    <col min="6917" max="6917" width="10" style="296" bestFit="1" customWidth="1"/>
    <col min="6918" max="6918" width="8.85546875" style="296" bestFit="1" customWidth="1"/>
    <col min="6919" max="6919" width="22.85546875" style="296" customWidth="1"/>
    <col min="6920" max="6920" width="59.7109375" style="296" bestFit="1" customWidth="1"/>
    <col min="6921" max="6921" width="57.85546875" style="296" bestFit="1" customWidth="1"/>
    <col min="6922" max="6922" width="35.28515625" style="296" bestFit="1" customWidth="1"/>
    <col min="6923" max="6923" width="28.140625" style="296" bestFit="1" customWidth="1"/>
    <col min="6924" max="6924" width="33.140625" style="296" bestFit="1" customWidth="1"/>
    <col min="6925" max="6925" width="26" style="296" bestFit="1" customWidth="1"/>
    <col min="6926" max="6926" width="19.140625" style="296" bestFit="1" customWidth="1"/>
    <col min="6927" max="6927" width="10.42578125" style="296" customWidth="1"/>
    <col min="6928" max="6928" width="11.85546875" style="296" customWidth="1"/>
    <col min="6929" max="6929" width="14.7109375" style="296" customWidth="1"/>
    <col min="6930" max="6930" width="9" style="296" bestFit="1" customWidth="1"/>
    <col min="6931" max="7170" width="9.140625" style="296"/>
    <col min="7171" max="7171" width="4.7109375" style="296" bestFit="1" customWidth="1"/>
    <col min="7172" max="7172" width="9.7109375" style="296" bestFit="1" customWidth="1"/>
    <col min="7173" max="7173" width="10" style="296" bestFit="1" customWidth="1"/>
    <col min="7174" max="7174" width="8.85546875" style="296" bestFit="1" customWidth="1"/>
    <col min="7175" max="7175" width="22.85546875" style="296" customWidth="1"/>
    <col min="7176" max="7176" width="59.7109375" style="296" bestFit="1" customWidth="1"/>
    <col min="7177" max="7177" width="57.85546875" style="296" bestFit="1" customWidth="1"/>
    <col min="7178" max="7178" width="35.28515625" style="296" bestFit="1" customWidth="1"/>
    <col min="7179" max="7179" width="28.140625" style="296" bestFit="1" customWidth="1"/>
    <col min="7180" max="7180" width="33.140625" style="296" bestFit="1" customWidth="1"/>
    <col min="7181" max="7181" width="26" style="296" bestFit="1" customWidth="1"/>
    <col min="7182" max="7182" width="19.140625" style="296" bestFit="1" customWidth="1"/>
    <col min="7183" max="7183" width="10.42578125" style="296" customWidth="1"/>
    <col min="7184" max="7184" width="11.85546875" style="296" customWidth="1"/>
    <col min="7185" max="7185" width="14.7109375" style="296" customWidth="1"/>
    <col min="7186" max="7186" width="9" style="296" bestFit="1" customWidth="1"/>
    <col min="7187" max="7426" width="9.140625" style="296"/>
    <col min="7427" max="7427" width="4.7109375" style="296" bestFit="1" customWidth="1"/>
    <col min="7428" max="7428" width="9.7109375" style="296" bestFit="1" customWidth="1"/>
    <col min="7429" max="7429" width="10" style="296" bestFit="1" customWidth="1"/>
    <col min="7430" max="7430" width="8.85546875" style="296" bestFit="1" customWidth="1"/>
    <col min="7431" max="7431" width="22.85546875" style="296" customWidth="1"/>
    <col min="7432" max="7432" width="59.7109375" style="296" bestFit="1" customWidth="1"/>
    <col min="7433" max="7433" width="57.85546875" style="296" bestFit="1" customWidth="1"/>
    <col min="7434" max="7434" width="35.28515625" style="296" bestFit="1" customWidth="1"/>
    <col min="7435" max="7435" width="28.140625" style="296" bestFit="1" customWidth="1"/>
    <col min="7436" max="7436" width="33.140625" style="296" bestFit="1" customWidth="1"/>
    <col min="7437" max="7437" width="26" style="296" bestFit="1" customWidth="1"/>
    <col min="7438" max="7438" width="19.140625" style="296" bestFit="1" customWidth="1"/>
    <col min="7439" max="7439" width="10.42578125" style="296" customWidth="1"/>
    <col min="7440" max="7440" width="11.85546875" style="296" customWidth="1"/>
    <col min="7441" max="7441" width="14.7109375" style="296" customWidth="1"/>
    <col min="7442" max="7442" width="9" style="296" bestFit="1" customWidth="1"/>
    <col min="7443" max="7682" width="9.140625" style="296"/>
    <col min="7683" max="7683" width="4.7109375" style="296" bestFit="1" customWidth="1"/>
    <col min="7684" max="7684" width="9.7109375" style="296" bestFit="1" customWidth="1"/>
    <col min="7685" max="7685" width="10" style="296" bestFit="1" customWidth="1"/>
    <col min="7686" max="7686" width="8.85546875" style="296" bestFit="1" customWidth="1"/>
    <col min="7687" max="7687" width="22.85546875" style="296" customWidth="1"/>
    <col min="7688" max="7688" width="59.7109375" style="296" bestFit="1" customWidth="1"/>
    <col min="7689" max="7689" width="57.85546875" style="296" bestFit="1" customWidth="1"/>
    <col min="7690" max="7690" width="35.28515625" style="296" bestFit="1" customWidth="1"/>
    <col min="7691" max="7691" width="28.140625" style="296" bestFit="1" customWidth="1"/>
    <col min="7692" max="7692" width="33.140625" style="296" bestFit="1" customWidth="1"/>
    <col min="7693" max="7693" width="26" style="296" bestFit="1" customWidth="1"/>
    <col min="7694" max="7694" width="19.140625" style="296" bestFit="1" customWidth="1"/>
    <col min="7695" max="7695" width="10.42578125" style="296" customWidth="1"/>
    <col min="7696" max="7696" width="11.85546875" style="296" customWidth="1"/>
    <col min="7697" max="7697" width="14.7109375" style="296" customWidth="1"/>
    <col min="7698" max="7698" width="9" style="296" bestFit="1" customWidth="1"/>
    <col min="7699" max="7938" width="9.140625" style="296"/>
    <col min="7939" max="7939" width="4.7109375" style="296" bestFit="1" customWidth="1"/>
    <col min="7940" max="7940" width="9.7109375" style="296" bestFit="1" customWidth="1"/>
    <col min="7941" max="7941" width="10" style="296" bestFit="1" customWidth="1"/>
    <col min="7942" max="7942" width="8.85546875" style="296" bestFit="1" customWidth="1"/>
    <col min="7943" max="7943" width="22.85546875" style="296" customWidth="1"/>
    <col min="7944" max="7944" width="59.7109375" style="296" bestFit="1" customWidth="1"/>
    <col min="7945" max="7945" width="57.85546875" style="296" bestFit="1" customWidth="1"/>
    <col min="7946" max="7946" width="35.28515625" style="296" bestFit="1" customWidth="1"/>
    <col min="7947" max="7947" width="28.140625" style="296" bestFit="1" customWidth="1"/>
    <col min="7948" max="7948" width="33.140625" style="296" bestFit="1" customWidth="1"/>
    <col min="7949" max="7949" width="26" style="296" bestFit="1" customWidth="1"/>
    <col min="7950" max="7950" width="19.140625" style="296" bestFit="1" customWidth="1"/>
    <col min="7951" max="7951" width="10.42578125" style="296" customWidth="1"/>
    <col min="7952" max="7952" width="11.85546875" style="296" customWidth="1"/>
    <col min="7953" max="7953" width="14.7109375" style="296" customWidth="1"/>
    <col min="7954" max="7954" width="9" style="296" bestFit="1" customWidth="1"/>
    <col min="7955" max="8194" width="9.140625" style="296"/>
    <col min="8195" max="8195" width="4.7109375" style="296" bestFit="1" customWidth="1"/>
    <col min="8196" max="8196" width="9.7109375" style="296" bestFit="1" customWidth="1"/>
    <col min="8197" max="8197" width="10" style="296" bestFit="1" customWidth="1"/>
    <col min="8198" max="8198" width="8.85546875" style="296" bestFit="1" customWidth="1"/>
    <col min="8199" max="8199" width="22.85546875" style="296" customWidth="1"/>
    <col min="8200" max="8200" width="59.7109375" style="296" bestFit="1" customWidth="1"/>
    <col min="8201" max="8201" width="57.85546875" style="296" bestFit="1" customWidth="1"/>
    <col min="8202" max="8202" width="35.28515625" style="296" bestFit="1" customWidth="1"/>
    <col min="8203" max="8203" width="28.140625" style="296" bestFit="1" customWidth="1"/>
    <col min="8204" max="8204" width="33.140625" style="296" bestFit="1" customWidth="1"/>
    <col min="8205" max="8205" width="26" style="296" bestFit="1" customWidth="1"/>
    <col min="8206" max="8206" width="19.140625" style="296" bestFit="1" customWidth="1"/>
    <col min="8207" max="8207" width="10.42578125" style="296" customWidth="1"/>
    <col min="8208" max="8208" width="11.85546875" style="296" customWidth="1"/>
    <col min="8209" max="8209" width="14.7109375" style="296" customWidth="1"/>
    <col min="8210" max="8210" width="9" style="296" bestFit="1" customWidth="1"/>
    <col min="8211" max="8450" width="9.140625" style="296"/>
    <col min="8451" max="8451" width="4.7109375" style="296" bestFit="1" customWidth="1"/>
    <col min="8452" max="8452" width="9.7109375" style="296" bestFit="1" customWidth="1"/>
    <col min="8453" max="8453" width="10" style="296" bestFit="1" customWidth="1"/>
    <col min="8454" max="8454" width="8.85546875" style="296" bestFit="1" customWidth="1"/>
    <col min="8455" max="8455" width="22.85546875" style="296" customWidth="1"/>
    <col min="8456" max="8456" width="59.7109375" style="296" bestFit="1" customWidth="1"/>
    <col min="8457" max="8457" width="57.85546875" style="296" bestFit="1" customWidth="1"/>
    <col min="8458" max="8458" width="35.28515625" style="296" bestFit="1" customWidth="1"/>
    <col min="8459" max="8459" width="28.140625" style="296" bestFit="1" customWidth="1"/>
    <col min="8460" max="8460" width="33.140625" style="296" bestFit="1" customWidth="1"/>
    <col min="8461" max="8461" width="26" style="296" bestFit="1" customWidth="1"/>
    <col min="8462" max="8462" width="19.140625" style="296" bestFit="1" customWidth="1"/>
    <col min="8463" max="8463" width="10.42578125" style="296" customWidth="1"/>
    <col min="8464" max="8464" width="11.85546875" style="296" customWidth="1"/>
    <col min="8465" max="8465" width="14.7109375" style="296" customWidth="1"/>
    <col min="8466" max="8466" width="9" style="296" bestFit="1" customWidth="1"/>
    <col min="8467" max="8706" width="9.140625" style="296"/>
    <col min="8707" max="8707" width="4.7109375" style="296" bestFit="1" customWidth="1"/>
    <col min="8708" max="8708" width="9.7109375" style="296" bestFit="1" customWidth="1"/>
    <col min="8709" max="8709" width="10" style="296" bestFit="1" customWidth="1"/>
    <col min="8710" max="8710" width="8.85546875" style="296" bestFit="1" customWidth="1"/>
    <col min="8711" max="8711" width="22.85546875" style="296" customWidth="1"/>
    <col min="8712" max="8712" width="59.7109375" style="296" bestFit="1" customWidth="1"/>
    <col min="8713" max="8713" width="57.85546875" style="296" bestFit="1" customWidth="1"/>
    <col min="8714" max="8714" width="35.28515625" style="296" bestFit="1" customWidth="1"/>
    <col min="8715" max="8715" width="28.140625" style="296" bestFit="1" customWidth="1"/>
    <col min="8716" max="8716" width="33.140625" style="296" bestFit="1" customWidth="1"/>
    <col min="8717" max="8717" width="26" style="296" bestFit="1" customWidth="1"/>
    <col min="8718" max="8718" width="19.140625" style="296" bestFit="1" customWidth="1"/>
    <col min="8719" max="8719" width="10.42578125" style="296" customWidth="1"/>
    <col min="8720" max="8720" width="11.85546875" style="296" customWidth="1"/>
    <col min="8721" max="8721" width="14.7109375" style="296" customWidth="1"/>
    <col min="8722" max="8722" width="9" style="296" bestFit="1" customWidth="1"/>
    <col min="8723" max="8962" width="9.140625" style="296"/>
    <col min="8963" max="8963" width="4.7109375" style="296" bestFit="1" customWidth="1"/>
    <col min="8964" max="8964" width="9.7109375" style="296" bestFit="1" customWidth="1"/>
    <col min="8965" max="8965" width="10" style="296" bestFit="1" customWidth="1"/>
    <col min="8966" max="8966" width="8.85546875" style="296" bestFit="1" customWidth="1"/>
    <col min="8967" max="8967" width="22.85546875" style="296" customWidth="1"/>
    <col min="8968" max="8968" width="59.7109375" style="296" bestFit="1" customWidth="1"/>
    <col min="8969" max="8969" width="57.85546875" style="296" bestFit="1" customWidth="1"/>
    <col min="8970" max="8970" width="35.28515625" style="296" bestFit="1" customWidth="1"/>
    <col min="8971" max="8971" width="28.140625" style="296" bestFit="1" customWidth="1"/>
    <col min="8972" max="8972" width="33.140625" style="296" bestFit="1" customWidth="1"/>
    <col min="8973" max="8973" width="26" style="296" bestFit="1" customWidth="1"/>
    <col min="8974" max="8974" width="19.140625" style="296" bestFit="1" customWidth="1"/>
    <col min="8975" max="8975" width="10.42578125" style="296" customWidth="1"/>
    <col min="8976" max="8976" width="11.85546875" style="296" customWidth="1"/>
    <col min="8977" max="8977" width="14.7109375" style="296" customWidth="1"/>
    <col min="8978" max="8978" width="9" style="296" bestFit="1" customWidth="1"/>
    <col min="8979" max="9218" width="9.140625" style="296"/>
    <col min="9219" max="9219" width="4.7109375" style="296" bestFit="1" customWidth="1"/>
    <col min="9220" max="9220" width="9.7109375" style="296" bestFit="1" customWidth="1"/>
    <col min="9221" max="9221" width="10" style="296" bestFit="1" customWidth="1"/>
    <col min="9222" max="9222" width="8.85546875" style="296" bestFit="1" customWidth="1"/>
    <col min="9223" max="9223" width="22.85546875" style="296" customWidth="1"/>
    <col min="9224" max="9224" width="59.7109375" style="296" bestFit="1" customWidth="1"/>
    <col min="9225" max="9225" width="57.85546875" style="296" bestFit="1" customWidth="1"/>
    <col min="9226" max="9226" width="35.28515625" style="296" bestFit="1" customWidth="1"/>
    <col min="9227" max="9227" width="28.140625" style="296" bestFit="1" customWidth="1"/>
    <col min="9228" max="9228" width="33.140625" style="296" bestFit="1" customWidth="1"/>
    <col min="9229" max="9229" width="26" style="296" bestFit="1" customWidth="1"/>
    <col min="9230" max="9230" width="19.140625" style="296" bestFit="1" customWidth="1"/>
    <col min="9231" max="9231" width="10.42578125" style="296" customWidth="1"/>
    <col min="9232" max="9232" width="11.85546875" style="296" customWidth="1"/>
    <col min="9233" max="9233" width="14.7109375" style="296" customWidth="1"/>
    <col min="9234" max="9234" width="9" style="296" bestFit="1" customWidth="1"/>
    <col min="9235" max="9474" width="9.140625" style="296"/>
    <col min="9475" max="9475" width="4.7109375" style="296" bestFit="1" customWidth="1"/>
    <col min="9476" max="9476" width="9.7109375" style="296" bestFit="1" customWidth="1"/>
    <col min="9477" max="9477" width="10" style="296" bestFit="1" customWidth="1"/>
    <col min="9478" max="9478" width="8.85546875" style="296" bestFit="1" customWidth="1"/>
    <col min="9479" max="9479" width="22.85546875" style="296" customWidth="1"/>
    <col min="9480" max="9480" width="59.7109375" style="296" bestFit="1" customWidth="1"/>
    <col min="9481" max="9481" width="57.85546875" style="296" bestFit="1" customWidth="1"/>
    <col min="9482" max="9482" width="35.28515625" style="296" bestFit="1" customWidth="1"/>
    <col min="9483" max="9483" width="28.140625" style="296" bestFit="1" customWidth="1"/>
    <col min="9484" max="9484" width="33.140625" style="296" bestFit="1" customWidth="1"/>
    <col min="9485" max="9485" width="26" style="296" bestFit="1" customWidth="1"/>
    <col min="9486" max="9486" width="19.140625" style="296" bestFit="1" customWidth="1"/>
    <col min="9487" max="9487" width="10.42578125" style="296" customWidth="1"/>
    <col min="9488" max="9488" width="11.85546875" style="296" customWidth="1"/>
    <col min="9489" max="9489" width="14.7109375" style="296" customWidth="1"/>
    <col min="9490" max="9490" width="9" style="296" bestFit="1" customWidth="1"/>
    <col min="9491" max="9730" width="9.140625" style="296"/>
    <col min="9731" max="9731" width="4.7109375" style="296" bestFit="1" customWidth="1"/>
    <col min="9732" max="9732" width="9.7109375" style="296" bestFit="1" customWidth="1"/>
    <col min="9733" max="9733" width="10" style="296" bestFit="1" customWidth="1"/>
    <col min="9734" max="9734" width="8.85546875" style="296" bestFit="1" customWidth="1"/>
    <col min="9735" max="9735" width="22.85546875" style="296" customWidth="1"/>
    <col min="9736" max="9736" width="59.7109375" style="296" bestFit="1" customWidth="1"/>
    <col min="9737" max="9737" width="57.85546875" style="296" bestFit="1" customWidth="1"/>
    <col min="9738" max="9738" width="35.28515625" style="296" bestFit="1" customWidth="1"/>
    <col min="9739" max="9739" width="28.140625" style="296" bestFit="1" customWidth="1"/>
    <col min="9740" max="9740" width="33.140625" style="296" bestFit="1" customWidth="1"/>
    <col min="9741" max="9741" width="26" style="296" bestFit="1" customWidth="1"/>
    <col min="9742" max="9742" width="19.140625" style="296" bestFit="1" customWidth="1"/>
    <col min="9743" max="9743" width="10.42578125" style="296" customWidth="1"/>
    <col min="9744" max="9744" width="11.85546875" style="296" customWidth="1"/>
    <col min="9745" max="9745" width="14.7109375" style="296" customWidth="1"/>
    <col min="9746" max="9746" width="9" style="296" bestFit="1" customWidth="1"/>
    <col min="9747" max="9986" width="9.140625" style="296"/>
    <col min="9987" max="9987" width="4.7109375" style="296" bestFit="1" customWidth="1"/>
    <col min="9988" max="9988" width="9.7109375" style="296" bestFit="1" customWidth="1"/>
    <col min="9989" max="9989" width="10" style="296" bestFit="1" customWidth="1"/>
    <col min="9990" max="9990" width="8.85546875" style="296" bestFit="1" customWidth="1"/>
    <col min="9991" max="9991" width="22.85546875" style="296" customWidth="1"/>
    <col min="9992" max="9992" width="59.7109375" style="296" bestFit="1" customWidth="1"/>
    <col min="9993" max="9993" width="57.85546875" style="296" bestFit="1" customWidth="1"/>
    <col min="9994" max="9994" width="35.28515625" style="296" bestFit="1" customWidth="1"/>
    <col min="9995" max="9995" width="28.140625" style="296" bestFit="1" customWidth="1"/>
    <col min="9996" max="9996" width="33.140625" style="296" bestFit="1" customWidth="1"/>
    <col min="9997" max="9997" width="26" style="296" bestFit="1" customWidth="1"/>
    <col min="9998" max="9998" width="19.140625" style="296" bestFit="1" customWidth="1"/>
    <col min="9999" max="9999" width="10.42578125" style="296" customWidth="1"/>
    <col min="10000" max="10000" width="11.85546875" style="296" customWidth="1"/>
    <col min="10001" max="10001" width="14.7109375" style="296" customWidth="1"/>
    <col min="10002" max="10002" width="9" style="296" bestFit="1" customWidth="1"/>
    <col min="10003" max="10242" width="9.140625" style="296"/>
    <col min="10243" max="10243" width="4.7109375" style="296" bestFit="1" customWidth="1"/>
    <col min="10244" max="10244" width="9.7109375" style="296" bestFit="1" customWidth="1"/>
    <col min="10245" max="10245" width="10" style="296" bestFit="1" customWidth="1"/>
    <col min="10246" max="10246" width="8.85546875" style="296" bestFit="1" customWidth="1"/>
    <col min="10247" max="10247" width="22.85546875" style="296" customWidth="1"/>
    <col min="10248" max="10248" width="59.7109375" style="296" bestFit="1" customWidth="1"/>
    <col min="10249" max="10249" width="57.85546875" style="296" bestFit="1" customWidth="1"/>
    <col min="10250" max="10250" width="35.28515625" style="296" bestFit="1" customWidth="1"/>
    <col min="10251" max="10251" width="28.140625" style="296" bestFit="1" customWidth="1"/>
    <col min="10252" max="10252" width="33.140625" style="296" bestFit="1" customWidth="1"/>
    <col min="10253" max="10253" width="26" style="296" bestFit="1" customWidth="1"/>
    <col min="10254" max="10254" width="19.140625" style="296" bestFit="1" customWidth="1"/>
    <col min="10255" max="10255" width="10.42578125" style="296" customWidth="1"/>
    <col min="10256" max="10256" width="11.85546875" style="296" customWidth="1"/>
    <col min="10257" max="10257" width="14.7109375" style="296" customWidth="1"/>
    <col min="10258" max="10258" width="9" style="296" bestFit="1" customWidth="1"/>
    <col min="10259" max="10498" width="9.140625" style="296"/>
    <col min="10499" max="10499" width="4.7109375" style="296" bestFit="1" customWidth="1"/>
    <col min="10500" max="10500" width="9.7109375" style="296" bestFit="1" customWidth="1"/>
    <col min="10501" max="10501" width="10" style="296" bestFit="1" customWidth="1"/>
    <col min="10502" max="10502" width="8.85546875" style="296" bestFit="1" customWidth="1"/>
    <col min="10503" max="10503" width="22.85546875" style="296" customWidth="1"/>
    <col min="10504" max="10504" width="59.7109375" style="296" bestFit="1" customWidth="1"/>
    <col min="10505" max="10505" width="57.85546875" style="296" bestFit="1" customWidth="1"/>
    <col min="10506" max="10506" width="35.28515625" style="296" bestFit="1" customWidth="1"/>
    <col min="10507" max="10507" width="28.140625" style="296" bestFit="1" customWidth="1"/>
    <col min="10508" max="10508" width="33.140625" style="296" bestFit="1" customWidth="1"/>
    <col min="10509" max="10509" width="26" style="296" bestFit="1" customWidth="1"/>
    <col min="10510" max="10510" width="19.140625" style="296" bestFit="1" customWidth="1"/>
    <col min="10511" max="10511" width="10.42578125" style="296" customWidth="1"/>
    <col min="10512" max="10512" width="11.85546875" style="296" customWidth="1"/>
    <col min="10513" max="10513" width="14.7109375" style="296" customWidth="1"/>
    <col min="10514" max="10514" width="9" style="296" bestFit="1" customWidth="1"/>
    <col min="10515" max="10754" width="9.140625" style="296"/>
    <col min="10755" max="10755" width="4.7109375" style="296" bestFit="1" customWidth="1"/>
    <col min="10756" max="10756" width="9.7109375" style="296" bestFit="1" customWidth="1"/>
    <col min="10757" max="10757" width="10" style="296" bestFit="1" customWidth="1"/>
    <col min="10758" max="10758" width="8.85546875" style="296" bestFit="1" customWidth="1"/>
    <col min="10759" max="10759" width="22.85546875" style="296" customWidth="1"/>
    <col min="10760" max="10760" width="59.7109375" style="296" bestFit="1" customWidth="1"/>
    <col min="10761" max="10761" width="57.85546875" style="296" bestFit="1" customWidth="1"/>
    <col min="10762" max="10762" width="35.28515625" style="296" bestFit="1" customWidth="1"/>
    <col min="10763" max="10763" width="28.140625" style="296" bestFit="1" customWidth="1"/>
    <col min="10764" max="10764" width="33.140625" style="296" bestFit="1" customWidth="1"/>
    <col min="10765" max="10765" width="26" style="296" bestFit="1" customWidth="1"/>
    <col min="10766" max="10766" width="19.140625" style="296" bestFit="1" customWidth="1"/>
    <col min="10767" max="10767" width="10.42578125" style="296" customWidth="1"/>
    <col min="10768" max="10768" width="11.85546875" style="296" customWidth="1"/>
    <col min="10769" max="10769" width="14.7109375" style="296" customWidth="1"/>
    <col min="10770" max="10770" width="9" style="296" bestFit="1" customWidth="1"/>
    <col min="10771" max="11010" width="9.140625" style="296"/>
    <col min="11011" max="11011" width="4.7109375" style="296" bestFit="1" customWidth="1"/>
    <col min="11012" max="11012" width="9.7109375" style="296" bestFit="1" customWidth="1"/>
    <col min="11013" max="11013" width="10" style="296" bestFit="1" customWidth="1"/>
    <col min="11014" max="11014" width="8.85546875" style="296" bestFit="1" customWidth="1"/>
    <col min="11015" max="11015" width="22.85546875" style="296" customWidth="1"/>
    <col min="11016" max="11016" width="59.7109375" style="296" bestFit="1" customWidth="1"/>
    <col min="11017" max="11017" width="57.85546875" style="296" bestFit="1" customWidth="1"/>
    <col min="11018" max="11018" width="35.28515625" style="296" bestFit="1" customWidth="1"/>
    <col min="11019" max="11019" width="28.140625" style="296" bestFit="1" customWidth="1"/>
    <col min="11020" max="11020" width="33.140625" style="296" bestFit="1" customWidth="1"/>
    <col min="11021" max="11021" width="26" style="296" bestFit="1" customWidth="1"/>
    <col min="11022" max="11022" width="19.140625" style="296" bestFit="1" customWidth="1"/>
    <col min="11023" max="11023" width="10.42578125" style="296" customWidth="1"/>
    <col min="11024" max="11024" width="11.85546875" style="296" customWidth="1"/>
    <col min="11025" max="11025" width="14.7109375" style="296" customWidth="1"/>
    <col min="11026" max="11026" width="9" style="296" bestFit="1" customWidth="1"/>
    <col min="11027" max="11266" width="9.140625" style="296"/>
    <col min="11267" max="11267" width="4.7109375" style="296" bestFit="1" customWidth="1"/>
    <col min="11268" max="11268" width="9.7109375" style="296" bestFit="1" customWidth="1"/>
    <col min="11269" max="11269" width="10" style="296" bestFit="1" customWidth="1"/>
    <col min="11270" max="11270" width="8.85546875" style="296" bestFit="1" customWidth="1"/>
    <col min="11271" max="11271" width="22.85546875" style="296" customWidth="1"/>
    <col min="11272" max="11272" width="59.7109375" style="296" bestFit="1" customWidth="1"/>
    <col min="11273" max="11273" width="57.85546875" style="296" bestFit="1" customWidth="1"/>
    <col min="11274" max="11274" width="35.28515625" style="296" bestFit="1" customWidth="1"/>
    <col min="11275" max="11275" width="28.140625" style="296" bestFit="1" customWidth="1"/>
    <col min="11276" max="11276" width="33.140625" style="296" bestFit="1" customWidth="1"/>
    <col min="11277" max="11277" width="26" style="296" bestFit="1" customWidth="1"/>
    <col min="11278" max="11278" width="19.140625" style="296" bestFit="1" customWidth="1"/>
    <col min="11279" max="11279" width="10.42578125" style="296" customWidth="1"/>
    <col min="11280" max="11280" width="11.85546875" style="296" customWidth="1"/>
    <col min="11281" max="11281" width="14.7109375" style="296" customWidth="1"/>
    <col min="11282" max="11282" width="9" style="296" bestFit="1" customWidth="1"/>
    <col min="11283" max="11522" width="9.140625" style="296"/>
    <col min="11523" max="11523" width="4.7109375" style="296" bestFit="1" customWidth="1"/>
    <col min="11524" max="11524" width="9.7109375" style="296" bestFit="1" customWidth="1"/>
    <col min="11525" max="11525" width="10" style="296" bestFit="1" customWidth="1"/>
    <col min="11526" max="11526" width="8.85546875" style="296" bestFit="1" customWidth="1"/>
    <col min="11527" max="11527" width="22.85546875" style="296" customWidth="1"/>
    <col min="11528" max="11528" width="59.7109375" style="296" bestFit="1" customWidth="1"/>
    <col min="11529" max="11529" width="57.85546875" style="296" bestFit="1" customWidth="1"/>
    <col min="11530" max="11530" width="35.28515625" style="296" bestFit="1" customWidth="1"/>
    <col min="11531" max="11531" width="28.140625" style="296" bestFit="1" customWidth="1"/>
    <col min="11532" max="11532" width="33.140625" style="296" bestFit="1" customWidth="1"/>
    <col min="11533" max="11533" width="26" style="296" bestFit="1" customWidth="1"/>
    <col min="11534" max="11534" width="19.140625" style="296" bestFit="1" customWidth="1"/>
    <col min="11535" max="11535" width="10.42578125" style="296" customWidth="1"/>
    <col min="11536" max="11536" width="11.85546875" style="296" customWidth="1"/>
    <col min="11537" max="11537" width="14.7109375" style="296" customWidth="1"/>
    <col min="11538" max="11538" width="9" style="296" bestFit="1" customWidth="1"/>
    <col min="11539" max="11778" width="9.140625" style="296"/>
    <col min="11779" max="11779" width="4.7109375" style="296" bestFit="1" customWidth="1"/>
    <col min="11780" max="11780" width="9.7109375" style="296" bestFit="1" customWidth="1"/>
    <col min="11781" max="11781" width="10" style="296" bestFit="1" customWidth="1"/>
    <col min="11782" max="11782" width="8.85546875" style="296" bestFit="1" customWidth="1"/>
    <col min="11783" max="11783" width="22.85546875" style="296" customWidth="1"/>
    <col min="11784" max="11784" width="59.7109375" style="296" bestFit="1" customWidth="1"/>
    <col min="11785" max="11785" width="57.85546875" style="296" bestFit="1" customWidth="1"/>
    <col min="11786" max="11786" width="35.28515625" style="296" bestFit="1" customWidth="1"/>
    <col min="11787" max="11787" width="28.140625" style="296" bestFit="1" customWidth="1"/>
    <col min="11788" max="11788" width="33.140625" style="296" bestFit="1" customWidth="1"/>
    <col min="11789" max="11789" width="26" style="296" bestFit="1" customWidth="1"/>
    <col min="11790" max="11790" width="19.140625" style="296" bestFit="1" customWidth="1"/>
    <col min="11791" max="11791" width="10.42578125" style="296" customWidth="1"/>
    <col min="11792" max="11792" width="11.85546875" style="296" customWidth="1"/>
    <col min="11793" max="11793" width="14.7109375" style="296" customWidth="1"/>
    <col min="11794" max="11794" width="9" style="296" bestFit="1" customWidth="1"/>
    <col min="11795" max="12034" width="9.140625" style="296"/>
    <col min="12035" max="12035" width="4.7109375" style="296" bestFit="1" customWidth="1"/>
    <col min="12036" max="12036" width="9.7109375" style="296" bestFit="1" customWidth="1"/>
    <col min="12037" max="12037" width="10" style="296" bestFit="1" customWidth="1"/>
    <col min="12038" max="12038" width="8.85546875" style="296" bestFit="1" customWidth="1"/>
    <col min="12039" max="12039" width="22.85546875" style="296" customWidth="1"/>
    <col min="12040" max="12040" width="59.7109375" style="296" bestFit="1" customWidth="1"/>
    <col min="12041" max="12041" width="57.85546875" style="296" bestFit="1" customWidth="1"/>
    <col min="12042" max="12042" width="35.28515625" style="296" bestFit="1" customWidth="1"/>
    <col min="12043" max="12043" width="28.140625" style="296" bestFit="1" customWidth="1"/>
    <col min="12044" max="12044" width="33.140625" style="296" bestFit="1" customWidth="1"/>
    <col min="12045" max="12045" width="26" style="296" bestFit="1" customWidth="1"/>
    <col min="12046" max="12046" width="19.140625" style="296" bestFit="1" customWidth="1"/>
    <col min="12047" max="12047" width="10.42578125" style="296" customWidth="1"/>
    <col min="12048" max="12048" width="11.85546875" style="296" customWidth="1"/>
    <col min="12049" max="12049" width="14.7109375" style="296" customWidth="1"/>
    <col min="12050" max="12050" width="9" style="296" bestFit="1" customWidth="1"/>
    <col min="12051" max="12290" width="9.140625" style="296"/>
    <col min="12291" max="12291" width="4.7109375" style="296" bestFit="1" customWidth="1"/>
    <col min="12292" max="12292" width="9.7109375" style="296" bestFit="1" customWidth="1"/>
    <col min="12293" max="12293" width="10" style="296" bestFit="1" customWidth="1"/>
    <col min="12294" max="12294" width="8.85546875" style="296" bestFit="1" customWidth="1"/>
    <col min="12295" max="12295" width="22.85546875" style="296" customWidth="1"/>
    <col min="12296" max="12296" width="59.7109375" style="296" bestFit="1" customWidth="1"/>
    <col min="12297" max="12297" width="57.85546875" style="296" bestFit="1" customWidth="1"/>
    <col min="12298" max="12298" width="35.28515625" style="296" bestFit="1" customWidth="1"/>
    <col min="12299" max="12299" width="28.140625" style="296" bestFit="1" customWidth="1"/>
    <col min="12300" max="12300" width="33.140625" style="296" bestFit="1" customWidth="1"/>
    <col min="12301" max="12301" width="26" style="296" bestFit="1" customWidth="1"/>
    <col min="12302" max="12302" width="19.140625" style="296" bestFit="1" customWidth="1"/>
    <col min="12303" max="12303" width="10.42578125" style="296" customWidth="1"/>
    <col min="12304" max="12304" width="11.85546875" style="296" customWidth="1"/>
    <col min="12305" max="12305" width="14.7109375" style="296" customWidth="1"/>
    <col min="12306" max="12306" width="9" style="296" bestFit="1" customWidth="1"/>
    <col min="12307" max="12546" width="9.140625" style="296"/>
    <col min="12547" max="12547" width="4.7109375" style="296" bestFit="1" customWidth="1"/>
    <col min="12548" max="12548" width="9.7109375" style="296" bestFit="1" customWidth="1"/>
    <col min="12549" max="12549" width="10" style="296" bestFit="1" customWidth="1"/>
    <col min="12550" max="12550" width="8.85546875" style="296" bestFit="1" customWidth="1"/>
    <col min="12551" max="12551" width="22.85546875" style="296" customWidth="1"/>
    <col min="12552" max="12552" width="59.7109375" style="296" bestFit="1" customWidth="1"/>
    <col min="12553" max="12553" width="57.85546875" style="296" bestFit="1" customWidth="1"/>
    <col min="12554" max="12554" width="35.28515625" style="296" bestFit="1" customWidth="1"/>
    <col min="12555" max="12555" width="28.140625" style="296" bestFit="1" customWidth="1"/>
    <col min="12556" max="12556" width="33.140625" style="296" bestFit="1" customWidth="1"/>
    <col min="12557" max="12557" width="26" style="296" bestFit="1" customWidth="1"/>
    <col min="12558" max="12558" width="19.140625" style="296" bestFit="1" customWidth="1"/>
    <col min="12559" max="12559" width="10.42578125" style="296" customWidth="1"/>
    <col min="12560" max="12560" width="11.85546875" style="296" customWidth="1"/>
    <col min="12561" max="12561" width="14.7109375" style="296" customWidth="1"/>
    <col min="12562" max="12562" width="9" style="296" bestFit="1" customWidth="1"/>
    <col min="12563" max="12802" width="9.140625" style="296"/>
    <col min="12803" max="12803" width="4.7109375" style="296" bestFit="1" customWidth="1"/>
    <col min="12804" max="12804" width="9.7109375" style="296" bestFit="1" customWidth="1"/>
    <col min="12805" max="12805" width="10" style="296" bestFit="1" customWidth="1"/>
    <col min="12806" max="12806" width="8.85546875" style="296" bestFit="1" customWidth="1"/>
    <col min="12807" max="12807" width="22.85546875" style="296" customWidth="1"/>
    <col min="12808" max="12808" width="59.7109375" style="296" bestFit="1" customWidth="1"/>
    <col min="12809" max="12809" width="57.85546875" style="296" bestFit="1" customWidth="1"/>
    <col min="12810" max="12810" width="35.28515625" style="296" bestFit="1" customWidth="1"/>
    <col min="12811" max="12811" width="28.140625" style="296" bestFit="1" customWidth="1"/>
    <col min="12812" max="12812" width="33.140625" style="296" bestFit="1" customWidth="1"/>
    <col min="12813" max="12813" width="26" style="296" bestFit="1" customWidth="1"/>
    <col min="12814" max="12814" width="19.140625" style="296" bestFit="1" customWidth="1"/>
    <col min="12815" max="12815" width="10.42578125" style="296" customWidth="1"/>
    <col min="12816" max="12816" width="11.85546875" style="296" customWidth="1"/>
    <col min="12817" max="12817" width="14.7109375" style="296" customWidth="1"/>
    <col min="12818" max="12818" width="9" style="296" bestFit="1" customWidth="1"/>
    <col min="12819" max="13058" width="9.140625" style="296"/>
    <col min="13059" max="13059" width="4.7109375" style="296" bestFit="1" customWidth="1"/>
    <col min="13060" max="13060" width="9.7109375" style="296" bestFit="1" customWidth="1"/>
    <col min="13061" max="13061" width="10" style="296" bestFit="1" customWidth="1"/>
    <col min="13062" max="13062" width="8.85546875" style="296" bestFit="1" customWidth="1"/>
    <col min="13063" max="13063" width="22.85546875" style="296" customWidth="1"/>
    <col min="13064" max="13064" width="59.7109375" style="296" bestFit="1" customWidth="1"/>
    <col min="13065" max="13065" width="57.85546875" style="296" bestFit="1" customWidth="1"/>
    <col min="13066" max="13066" width="35.28515625" style="296" bestFit="1" customWidth="1"/>
    <col min="13067" max="13067" width="28.140625" style="296" bestFit="1" customWidth="1"/>
    <col min="13068" max="13068" width="33.140625" style="296" bestFit="1" customWidth="1"/>
    <col min="13069" max="13069" width="26" style="296" bestFit="1" customWidth="1"/>
    <col min="13070" max="13070" width="19.140625" style="296" bestFit="1" customWidth="1"/>
    <col min="13071" max="13071" width="10.42578125" style="296" customWidth="1"/>
    <col min="13072" max="13072" width="11.85546875" style="296" customWidth="1"/>
    <col min="13073" max="13073" width="14.7109375" style="296" customWidth="1"/>
    <col min="13074" max="13074" width="9" style="296" bestFit="1" customWidth="1"/>
    <col min="13075" max="13314" width="9.140625" style="296"/>
    <col min="13315" max="13315" width="4.7109375" style="296" bestFit="1" customWidth="1"/>
    <col min="13316" max="13316" width="9.7109375" style="296" bestFit="1" customWidth="1"/>
    <col min="13317" max="13317" width="10" style="296" bestFit="1" customWidth="1"/>
    <col min="13318" max="13318" width="8.85546875" style="296" bestFit="1" customWidth="1"/>
    <col min="13319" max="13319" width="22.85546875" style="296" customWidth="1"/>
    <col min="13320" max="13320" width="59.7109375" style="296" bestFit="1" customWidth="1"/>
    <col min="13321" max="13321" width="57.85546875" style="296" bestFit="1" customWidth="1"/>
    <col min="13322" max="13322" width="35.28515625" style="296" bestFit="1" customWidth="1"/>
    <col min="13323" max="13323" width="28.140625" style="296" bestFit="1" customWidth="1"/>
    <col min="13324" max="13324" width="33.140625" style="296" bestFit="1" customWidth="1"/>
    <col min="13325" max="13325" width="26" style="296" bestFit="1" customWidth="1"/>
    <col min="13326" max="13326" width="19.140625" style="296" bestFit="1" customWidth="1"/>
    <col min="13327" max="13327" width="10.42578125" style="296" customWidth="1"/>
    <col min="13328" max="13328" width="11.85546875" style="296" customWidth="1"/>
    <col min="13329" max="13329" width="14.7109375" style="296" customWidth="1"/>
    <col min="13330" max="13330" width="9" style="296" bestFit="1" customWidth="1"/>
    <col min="13331" max="13570" width="9.140625" style="296"/>
    <col min="13571" max="13571" width="4.7109375" style="296" bestFit="1" customWidth="1"/>
    <col min="13572" max="13572" width="9.7109375" style="296" bestFit="1" customWidth="1"/>
    <col min="13573" max="13573" width="10" style="296" bestFit="1" customWidth="1"/>
    <col min="13574" max="13574" width="8.85546875" style="296" bestFit="1" customWidth="1"/>
    <col min="13575" max="13575" width="22.85546875" style="296" customWidth="1"/>
    <col min="13576" max="13576" width="59.7109375" style="296" bestFit="1" customWidth="1"/>
    <col min="13577" max="13577" width="57.85546875" style="296" bestFit="1" customWidth="1"/>
    <col min="13578" max="13578" width="35.28515625" style="296" bestFit="1" customWidth="1"/>
    <col min="13579" max="13579" width="28.140625" style="296" bestFit="1" customWidth="1"/>
    <col min="13580" max="13580" width="33.140625" style="296" bestFit="1" customWidth="1"/>
    <col min="13581" max="13581" width="26" style="296" bestFit="1" customWidth="1"/>
    <col min="13582" max="13582" width="19.140625" style="296" bestFit="1" customWidth="1"/>
    <col min="13583" max="13583" width="10.42578125" style="296" customWidth="1"/>
    <col min="13584" max="13584" width="11.85546875" style="296" customWidth="1"/>
    <col min="13585" max="13585" width="14.7109375" style="296" customWidth="1"/>
    <col min="13586" max="13586" width="9" style="296" bestFit="1" customWidth="1"/>
    <col min="13587" max="13826" width="9.140625" style="296"/>
    <col min="13827" max="13827" width="4.7109375" style="296" bestFit="1" customWidth="1"/>
    <col min="13828" max="13828" width="9.7109375" style="296" bestFit="1" customWidth="1"/>
    <col min="13829" max="13829" width="10" style="296" bestFit="1" customWidth="1"/>
    <col min="13830" max="13830" width="8.85546875" style="296" bestFit="1" customWidth="1"/>
    <col min="13831" max="13831" width="22.85546875" style="296" customWidth="1"/>
    <col min="13832" max="13832" width="59.7109375" style="296" bestFit="1" customWidth="1"/>
    <col min="13833" max="13833" width="57.85546875" style="296" bestFit="1" customWidth="1"/>
    <col min="13834" max="13834" width="35.28515625" style="296" bestFit="1" customWidth="1"/>
    <col min="13835" max="13835" width="28.140625" style="296" bestFit="1" customWidth="1"/>
    <col min="13836" max="13836" width="33.140625" style="296" bestFit="1" customWidth="1"/>
    <col min="13837" max="13837" width="26" style="296" bestFit="1" customWidth="1"/>
    <col min="13838" max="13838" width="19.140625" style="296" bestFit="1" customWidth="1"/>
    <col min="13839" max="13839" width="10.42578125" style="296" customWidth="1"/>
    <col min="13840" max="13840" width="11.85546875" style="296" customWidth="1"/>
    <col min="13841" max="13841" width="14.7109375" style="296" customWidth="1"/>
    <col min="13842" max="13842" width="9" style="296" bestFit="1" customWidth="1"/>
    <col min="13843" max="14082" width="9.140625" style="296"/>
    <col min="14083" max="14083" width="4.7109375" style="296" bestFit="1" customWidth="1"/>
    <col min="14084" max="14084" width="9.7109375" style="296" bestFit="1" customWidth="1"/>
    <col min="14085" max="14085" width="10" style="296" bestFit="1" customWidth="1"/>
    <col min="14086" max="14086" width="8.85546875" style="296" bestFit="1" customWidth="1"/>
    <col min="14087" max="14087" width="22.85546875" style="296" customWidth="1"/>
    <col min="14088" max="14088" width="59.7109375" style="296" bestFit="1" customWidth="1"/>
    <col min="14089" max="14089" width="57.85546875" style="296" bestFit="1" customWidth="1"/>
    <col min="14090" max="14090" width="35.28515625" style="296" bestFit="1" customWidth="1"/>
    <col min="14091" max="14091" width="28.140625" style="296" bestFit="1" customWidth="1"/>
    <col min="14092" max="14092" width="33.140625" style="296" bestFit="1" customWidth="1"/>
    <col min="14093" max="14093" width="26" style="296" bestFit="1" customWidth="1"/>
    <col min="14094" max="14094" width="19.140625" style="296" bestFit="1" customWidth="1"/>
    <col min="14095" max="14095" width="10.42578125" style="296" customWidth="1"/>
    <col min="14096" max="14096" width="11.85546875" style="296" customWidth="1"/>
    <col min="14097" max="14097" width="14.7109375" style="296" customWidth="1"/>
    <col min="14098" max="14098" width="9" style="296" bestFit="1" customWidth="1"/>
    <col min="14099" max="14338" width="9.140625" style="296"/>
    <col min="14339" max="14339" width="4.7109375" style="296" bestFit="1" customWidth="1"/>
    <col min="14340" max="14340" width="9.7109375" style="296" bestFit="1" customWidth="1"/>
    <col min="14341" max="14341" width="10" style="296" bestFit="1" customWidth="1"/>
    <col min="14342" max="14342" width="8.85546875" style="296" bestFit="1" customWidth="1"/>
    <col min="14343" max="14343" width="22.85546875" style="296" customWidth="1"/>
    <col min="14344" max="14344" width="59.7109375" style="296" bestFit="1" customWidth="1"/>
    <col min="14345" max="14345" width="57.85546875" style="296" bestFit="1" customWidth="1"/>
    <col min="14346" max="14346" width="35.28515625" style="296" bestFit="1" customWidth="1"/>
    <col min="14347" max="14347" width="28.140625" style="296" bestFit="1" customWidth="1"/>
    <col min="14348" max="14348" width="33.140625" style="296" bestFit="1" customWidth="1"/>
    <col min="14349" max="14349" width="26" style="296" bestFit="1" customWidth="1"/>
    <col min="14350" max="14350" width="19.140625" style="296" bestFit="1" customWidth="1"/>
    <col min="14351" max="14351" width="10.42578125" style="296" customWidth="1"/>
    <col min="14352" max="14352" width="11.85546875" style="296" customWidth="1"/>
    <col min="14353" max="14353" width="14.7109375" style="296" customWidth="1"/>
    <col min="14354" max="14354" width="9" style="296" bestFit="1" customWidth="1"/>
    <col min="14355" max="14594" width="9.140625" style="296"/>
    <col min="14595" max="14595" width="4.7109375" style="296" bestFit="1" customWidth="1"/>
    <col min="14596" max="14596" width="9.7109375" style="296" bestFit="1" customWidth="1"/>
    <col min="14597" max="14597" width="10" style="296" bestFit="1" customWidth="1"/>
    <col min="14598" max="14598" width="8.85546875" style="296" bestFit="1" customWidth="1"/>
    <col min="14599" max="14599" width="22.85546875" style="296" customWidth="1"/>
    <col min="14600" max="14600" width="59.7109375" style="296" bestFit="1" customWidth="1"/>
    <col min="14601" max="14601" width="57.85546875" style="296" bestFit="1" customWidth="1"/>
    <col min="14602" max="14602" width="35.28515625" style="296" bestFit="1" customWidth="1"/>
    <col min="14603" max="14603" width="28.140625" style="296" bestFit="1" customWidth="1"/>
    <col min="14604" max="14604" width="33.140625" style="296" bestFit="1" customWidth="1"/>
    <col min="14605" max="14605" width="26" style="296" bestFit="1" customWidth="1"/>
    <col min="14606" max="14606" width="19.140625" style="296" bestFit="1" customWidth="1"/>
    <col min="14607" max="14607" width="10.42578125" style="296" customWidth="1"/>
    <col min="14608" max="14608" width="11.85546875" style="296" customWidth="1"/>
    <col min="14609" max="14609" width="14.7109375" style="296" customWidth="1"/>
    <col min="14610" max="14610" width="9" style="296" bestFit="1" customWidth="1"/>
    <col min="14611" max="14850" width="9.140625" style="296"/>
    <col min="14851" max="14851" width="4.7109375" style="296" bestFit="1" customWidth="1"/>
    <col min="14852" max="14852" width="9.7109375" style="296" bestFit="1" customWidth="1"/>
    <col min="14853" max="14853" width="10" style="296" bestFit="1" customWidth="1"/>
    <col min="14854" max="14854" width="8.85546875" style="296" bestFit="1" customWidth="1"/>
    <col min="14855" max="14855" width="22.85546875" style="296" customWidth="1"/>
    <col min="14856" max="14856" width="59.7109375" style="296" bestFit="1" customWidth="1"/>
    <col min="14857" max="14857" width="57.85546875" style="296" bestFit="1" customWidth="1"/>
    <col min="14858" max="14858" width="35.28515625" style="296" bestFit="1" customWidth="1"/>
    <col min="14859" max="14859" width="28.140625" style="296" bestFit="1" customWidth="1"/>
    <col min="14860" max="14860" width="33.140625" style="296" bestFit="1" customWidth="1"/>
    <col min="14861" max="14861" width="26" style="296" bestFit="1" customWidth="1"/>
    <col min="14862" max="14862" width="19.140625" style="296" bestFit="1" customWidth="1"/>
    <col min="14863" max="14863" width="10.42578125" style="296" customWidth="1"/>
    <col min="14864" max="14864" width="11.85546875" style="296" customWidth="1"/>
    <col min="14865" max="14865" width="14.7109375" style="296" customWidth="1"/>
    <col min="14866" max="14866" width="9" style="296" bestFit="1" customWidth="1"/>
    <col min="14867" max="15106" width="9.140625" style="296"/>
    <col min="15107" max="15107" width="4.7109375" style="296" bestFit="1" customWidth="1"/>
    <col min="15108" max="15108" width="9.7109375" style="296" bestFit="1" customWidth="1"/>
    <col min="15109" max="15109" width="10" style="296" bestFit="1" customWidth="1"/>
    <col min="15110" max="15110" width="8.85546875" style="296" bestFit="1" customWidth="1"/>
    <col min="15111" max="15111" width="22.85546875" style="296" customWidth="1"/>
    <col min="15112" max="15112" width="59.7109375" style="296" bestFit="1" customWidth="1"/>
    <col min="15113" max="15113" width="57.85546875" style="296" bestFit="1" customWidth="1"/>
    <col min="15114" max="15114" width="35.28515625" style="296" bestFit="1" customWidth="1"/>
    <col min="15115" max="15115" width="28.140625" style="296" bestFit="1" customWidth="1"/>
    <col min="15116" max="15116" width="33.140625" style="296" bestFit="1" customWidth="1"/>
    <col min="15117" max="15117" width="26" style="296" bestFit="1" customWidth="1"/>
    <col min="15118" max="15118" width="19.140625" style="296" bestFit="1" customWidth="1"/>
    <col min="15119" max="15119" width="10.42578125" style="296" customWidth="1"/>
    <col min="15120" max="15120" width="11.85546875" style="296" customWidth="1"/>
    <col min="15121" max="15121" width="14.7109375" style="296" customWidth="1"/>
    <col min="15122" max="15122" width="9" style="296" bestFit="1" customWidth="1"/>
    <col min="15123" max="15362" width="9.140625" style="296"/>
    <col min="15363" max="15363" width="4.7109375" style="296" bestFit="1" customWidth="1"/>
    <col min="15364" max="15364" width="9.7109375" style="296" bestFit="1" customWidth="1"/>
    <col min="15365" max="15365" width="10" style="296" bestFit="1" customWidth="1"/>
    <col min="15366" max="15366" width="8.85546875" style="296" bestFit="1" customWidth="1"/>
    <col min="15367" max="15367" width="22.85546875" style="296" customWidth="1"/>
    <col min="15368" max="15368" width="59.7109375" style="296" bestFit="1" customWidth="1"/>
    <col min="15369" max="15369" width="57.85546875" style="296" bestFit="1" customWidth="1"/>
    <col min="15370" max="15370" width="35.28515625" style="296" bestFit="1" customWidth="1"/>
    <col min="15371" max="15371" width="28.140625" style="296" bestFit="1" customWidth="1"/>
    <col min="15372" max="15372" width="33.140625" style="296" bestFit="1" customWidth="1"/>
    <col min="15373" max="15373" width="26" style="296" bestFit="1" customWidth="1"/>
    <col min="15374" max="15374" width="19.140625" style="296" bestFit="1" customWidth="1"/>
    <col min="15375" max="15375" width="10.42578125" style="296" customWidth="1"/>
    <col min="15376" max="15376" width="11.85546875" style="296" customWidth="1"/>
    <col min="15377" max="15377" width="14.7109375" style="296" customWidth="1"/>
    <col min="15378" max="15378" width="9" style="296" bestFit="1" customWidth="1"/>
    <col min="15379" max="15618" width="9.140625" style="296"/>
    <col min="15619" max="15619" width="4.7109375" style="296" bestFit="1" customWidth="1"/>
    <col min="15620" max="15620" width="9.7109375" style="296" bestFit="1" customWidth="1"/>
    <col min="15621" max="15621" width="10" style="296" bestFit="1" customWidth="1"/>
    <col min="15622" max="15622" width="8.85546875" style="296" bestFit="1" customWidth="1"/>
    <col min="15623" max="15623" width="22.85546875" style="296" customWidth="1"/>
    <col min="15624" max="15624" width="59.7109375" style="296" bestFit="1" customWidth="1"/>
    <col min="15625" max="15625" width="57.85546875" style="296" bestFit="1" customWidth="1"/>
    <col min="15626" max="15626" width="35.28515625" style="296" bestFit="1" customWidth="1"/>
    <col min="15627" max="15627" width="28.140625" style="296" bestFit="1" customWidth="1"/>
    <col min="15628" max="15628" width="33.140625" style="296" bestFit="1" customWidth="1"/>
    <col min="15629" max="15629" width="26" style="296" bestFit="1" customWidth="1"/>
    <col min="15630" max="15630" width="19.140625" style="296" bestFit="1" customWidth="1"/>
    <col min="15631" max="15631" width="10.42578125" style="296" customWidth="1"/>
    <col min="15632" max="15632" width="11.85546875" style="296" customWidth="1"/>
    <col min="15633" max="15633" width="14.7109375" style="296" customWidth="1"/>
    <col min="15634" max="15634" width="9" style="296" bestFit="1" customWidth="1"/>
    <col min="15635" max="15874" width="9.140625" style="296"/>
    <col min="15875" max="15875" width="4.7109375" style="296" bestFit="1" customWidth="1"/>
    <col min="15876" max="15876" width="9.7109375" style="296" bestFit="1" customWidth="1"/>
    <col min="15877" max="15877" width="10" style="296" bestFit="1" customWidth="1"/>
    <col min="15878" max="15878" width="8.85546875" style="296" bestFit="1" customWidth="1"/>
    <col min="15879" max="15879" width="22.85546875" style="296" customWidth="1"/>
    <col min="15880" max="15880" width="59.7109375" style="296" bestFit="1" customWidth="1"/>
    <col min="15881" max="15881" width="57.85546875" style="296" bestFit="1" customWidth="1"/>
    <col min="15882" max="15882" width="35.28515625" style="296" bestFit="1" customWidth="1"/>
    <col min="15883" max="15883" width="28.140625" style="296" bestFit="1" customWidth="1"/>
    <col min="15884" max="15884" width="33.140625" style="296" bestFit="1" customWidth="1"/>
    <col min="15885" max="15885" width="26" style="296" bestFit="1" customWidth="1"/>
    <col min="15886" max="15886" width="19.140625" style="296" bestFit="1" customWidth="1"/>
    <col min="15887" max="15887" width="10.42578125" style="296" customWidth="1"/>
    <col min="15888" max="15888" width="11.85546875" style="296" customWidth="1"/>
    <col min="15889" max="15889" width="14.7109375" style="296" customWidth="1"/>
    <col min="15890" max="15890" width="9" style="296" bestFit="1" customWidth="1"/>
    <col min="15891" max="16130" width="9.140625" style="296"/>
    <col min="16131" max="16131" width="4.7109375" style="296" bestFit="1" customWidth="1"/>
    <col min="16132" max="16132" width="9.7109375" style="296" bestFit="1" customWidth="1"/>
    <col min="16133" max="16133" width="10" style="296" bestFit="1" customWidth="1"/>
    <col min="16134" max="16134" width="8.85546875" style="296" bestFit="1" customWidth="1"/>
    <col min="16135" max="16135" width="22.85546875" style="296" customWidth="1"/>
    <col min="16136" max="16136" width="59.7109375" style="296" bestFit="1" customWidth="1"/>
    <col min="16137" max="16137" width="57.85546875" style="296" bestFit="1" customWidth="1"/>
    <col min="16138" max="16138" width="35.28515625" style="296" bestFit="1" customWidth="1"/>
    <col min="16139" max="16139" width="28.140625" style="296" bestFit="1" customWidth="1"/>
    <col min="16140" max="16140" width="33.140625" style="296" bestFit="1" customWidth="1"/>
    <col min="16141" max="16141" width="26" style="296" bestFit="1" customWidth="1"/>
    <col min="16142" max="16142" width="19.140625" style="296" bestFit="1" customWidth="1"/>
    <col min="16143" max="16143" width="10.42578125" style="296" customWidth="1"/>
    <col min="16144" max="16144" width="11.85546875" style="296" customWidth="1"/>
    <col min="16145" max="16145" width="14.7109375" style="296" customWidth="1"/>
    <col min="16146" max="16146" width="9" style="296" bestFit="1" customWidth="1"/>
    <col min="16147" max="16384" width="9.140625" style="296"/>
  </cols>
  <sheetData>
    <row r="1" spans="1:58" s="481" customFormat="1" ht="18.75" x14ac:dyDescent="0.3">
      <c r="A1" s="485" t="s">
        <v>2383</v>
      </c>
      <c r="G1" s="482"/>
      <c r="H1" s="482"/>
      <c r="L1" s="486"/>
    </row>
    <row r="2" spans="1:58" x14ac:dyDescent="0.25">
      <c r="P2" s="2"/>
      <c r="R2" s="2"/>
    </row>
    <row r="3" spans="1:58" s="380" customFormat="1" ht="47.25" customHeight="1" x14ac:dyDescent="0.25">
      <c r="A3" s="851" t="s">
        <v>106</v>
      </c>
      <c r="B3" s="862" t="s">
        <v>1</v>
      </c>
      <c r="C3" s="862" t="s">
        <v>2</v>
      </c>
      <c r="D3" s="862" t="s">
        <v>3</v>
      </c>
      <c r="E3" s="851" t="s">
        <v>4</v>
      </c>
      <c r="F3" s="851" t="s">
        <v>34</v>
      </c>
      <c r="G3" s="851" t="s">
        <v>1878</v>
      </c>
      <c r="H3" s="851" t="s">
        <v>5</v>
      </c>
      <c r="I3" s="857" t="s">
        <v>6</v>
      </c>
      <c r="J3" s="858"/>
      <c r="K3" s="859"/>
      <c r="L3" s="851" t="s">
        <v>7</v>
      </c>
      <c r="M3" s="860" t="s">
        <v>8</v>
      </c>
      <c r="N3" s="861"/>
      <c r="O3" s="850" t="s">
        <v>9</v>
      </c>
      <c r="P3" s="850"/>
      <c r="Q3" s="850" t="s">
        <v>10</v>
      </c>
      <c r="R3" s="850"/>
      <c r="S3" s="851" t="s">
        <v>11</v>
      </c>
    </row>
    <row r="4" spans="1:58" s="380" customFormat="1" ht="35.25" customHeight="1" x14ac:dyDescent="0.2">
      <c r="A4" s="852"/>
      <c r="B4" s="863"/>
      <c r="C4" s="863"/>
      <c r="D4" s="863"/>
      <c r="E4" s="852"/>
      <c r="F4" s="852"/>
      <c r="G4" s="852"/>
      <c r="H4" s="852"/>
      <c r="I4" s="381" t="s">
        <v>38</v>
      </c>
      <c r="J4" s="382" t="s">
        <v>36</v>
      </c>
      <c r="K4" s="382" t="s">
        <v>387</v>
      </c>
      <c r="L4" s="852"/>
      <c r="M4" s="382">
        <v>2022</v>
      </c>
      <c r="N4" s="382">
        <v>2023</v>
      </c>
      <c r="O4" s="382">
        <v>2022</v>
      </c>
      <c r="P4" s="383">
        <v>2023</v>
      </c>
      <c r="Q4" s="382">
        <v>2022</v>
      </c>
      <c r="R4" s="383">
        <v>2023</v>
      </c>
      <c r="S4" s="852"/>
    </row>
    <row r="5" spans="1:58" s="380" customFormat="1" x14ac:dyDescent="0.2">
      <c r="A5" s="384" t="s">
        <v>12</v>
      </c>
      <c r="B5" s="385" t="s">
        <v>13</v>
      </c>
      <c r="C5" s="385" t="s">
        <v>14</v>
      </c>
      <c r="D5" s="385" t="s">
        <v>15</v>
      </c>
      <c r="E5" s="384" t="s">
        <v>16</v>
      </c>
      <c r="F5" s="384" t="s">
        <v>17</v>
      </c>
      <c r="G5" s="384" t="s">
        <v>18</v>
      </c>
      <c r="H5" s="384" t="s">
        <v>19</v>
      </c>
      <c r="I5" s="384" t="s">
        <v>20</v>
      </c>
      <c r="J5" s="385" t="s">
        <v>21</v>
      </c>
      <c r="K5" s="385" t="s">
        <v>22</v>
      </c>
      <c r="L5" s="384" t="s">
        <v>23</v>
      </c>
      <c r="M5" s="382" t="s">
        <v>23</v>
      </c>
      <c r="N5" s="382" t="s">
        <v>24</v>
      </c>
      <c r="O5" s="382" t="s">
        <v>25</v>
      </c>
      <c r="P5" s="386" t="s">
        <v>26</v>
      </c>
      <c r="Q5" s="382" t="s">
        <v>27</v>
      </c>
      <c r="R5" s="386" t="s">
        <v>28</v>
      </c>
      <c r="S5" s="384" t="s">
        <v>29</v>
      </c>
    </row>
    <row r="6" spans="1:58" s="36" customFormat="1" ht="15" hidden="1" customHeight="1" x14ac:dyDescent="0.25">
      <c r="A6" s="515"/>
      <c r="B6" s="515"/>
      <c r="C6" s="515"/>
      <c r="D6" s="498"/>
      <c r="E6" s="853"/>
      <c r="F6" s="387"/>
      <c r="G6" s="498"/>
      <c r="H6" s="281"/>
      <c r="I6" s="855"/>
      <c r="J6" s="388"/>
      <c r="K6" s="388"/>
      <c r="L6" s="498"/>
      <c r="M6" s="864"/>
      <c r="N6" s="855"/>
      <c r="O6" s="515"/>
      <c r="P6" s="855"/>
      <c r="Q6" s="515"/>
      <c r="R6" s="855"/>
      <c r="S6" s="498"/>
    </row>
    <row r="7" spans="1:58" ht="15" hidden="1" customHeight="1" x14ac:dyDescent="0.25">
      <c r="A7" s="517"/>
      <c r="B7" s="517"/>
      <c r="C7" s="517"/>
      <c r="D7" s="500"/>
      <c r="E7" s="854"/>
      <c r="F7" s="389"/>
      <c r="G7" s="500"/>
      <c r="H7" s="282"/>
      <c r="I7" s="856"/>
      <c r="J7" s="169"/>
      <c r="K7" s="390"/>
      <c r="L7" s="500"/>
      <c r="M7" s="865"/>
      <c r="N7" s="856"/>
      <c r="O7" s="517"/>
      <c r="P7" s="856"/>
      <c r="Q7" s="517"/>
      <c r="R7" s="856"/>
      <c r="S7" s="500"/>
    </row>
    <row r="8" spans="1:58" s="393" customFormat="1" ht="15.75" hidden="1" customHeight="1" x14ac:dyDescent="0.25">
      <c r="A8" s="657"/>
      <c r="B8" s="657"/>
      <c r="C8" s="657"/>
      <c r="D8" s="833"/>
      <c r="E8" s="874"/>
      <c r="F8" s="391"/>
      <c r="G8" s="833"/>
      <c r="H8" s="53"/>
      <c r="I8" s="53"/>
      <c r="J8" s="53"/>
      <c r="K8" s="392"/>
      <c r="L8" s="833"/>
      <c r="M8" s="867"/>
      <c r="N8" s="867"/>
      <c r="O8" s="657"/>
      <c r="P8" s="657"/>
      <c r="Q8" s="657"/>
      <c r="R8" s="866"/>
      <c r="S8" s="833"/>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row>
    <row r="9" spans="1:58" s="393" customFormat="1" ht="15.75" hidden="1" customHeight="1" x14ac:dyDescent="0.25">
      <c r="A9" s="657"/>
      <c r="B9" s="657"/>
      <c r="C9" s="657"/>
      <c r="D9" s="833"/>
      <c r="E9" s="874"/>
      <c r="F9" s="391"/>
      <c r="G9" s="833"/>
      <c r="H9" s="53"/>
      <c r="I9" s="53"/>
      <c r="J9" s="53"/>
      <c r="K9" s="392"/>
      <c r="L9" s="833"/>
      <c r="M9" s="867"/>
      <c r="N9" s="867"/>
      <c r="O9" s="657"/>
      <c r="P9" s="657"/>
      <c r="Q9" s="657"/>
      <c r="R9" s="866"/>
      <c r="S9" s="833"/>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row>
    <row r="10" spans="1:58" s="393" customFormat="1" ht="15.75" hidden="1" customHeight="1" x14ac:dyDescent="0.25">
      <c r="A10" s="868"/>
      <c r="B10" s="868"/>
      <c r="C10" s="868"/>
      <c r="D10" s="869"/>
      <c r="E10" s="870"/>
      <c r="F10" s="394"/>
      <c r="G10" s="869"/>
      <c r="H10" s="395"/>
      <c r="I10" s="395"/>
      <c r="J10" s="395"/>
      <c r="K10" s="396"/>
      <c r="L10" s="869"/>
      <c r="M10" s="879"/>
      <c r="N10" s="879"/>
      <c r="O10" s="871"/>
      <c r="P10" s="868"/>
      <c r="Q10" s="871"/>
      <c r="R10" s="873"/>
      <c r="S10" s="869"/>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row>
    <row r="11" spans="1:58" s="393" customFormat="1" ht="15.75" hidden="1" customHeight="1" x14ac:dyDescent="0.25">
      <c r="A11" s="868"/>
      <c r="B11" s="868"/>
      <c r="C11" s="868"/>
      <c r="D11" s="869"/>
      <c r="E11" s="870"/>
      <c r="F11" s="394"/>
      <c r="G11" s="869"/>
      <c r="H11" s="395"/>
      <c r="I11" s="395"/>
      <c r="J11" s="395"/>
      <c r="K11" s="396"/>
      <c r="L11" s="869"/>
      <c r="M11" s="879"/>
      <c r="N11" s="879"/>
      <c r="O11" s="872"/>
      <c r="P11" s="868"/>
      <c r="Q11" s="872"/>
      <c r="R11" s="873"/>
      <c r="S11" s="869"/>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row>
    <row r="12" spans="1:58" s="393" customFormat="1" ht="15.75" hidden="1" x14ac:dyDescent="0.25">
      <c r="A12" s="875"/>
      <c r="B12" s="876"/>
      <c r="C12" s="876"/>
      <c r="D12" s="876"/>
      <c r="E12" s="876"/>
      <c r="F12" s="876"/>
      <c r="G12" s="876"/>
      <c r="H12" s="876"/>
      <c r="I12" s="876"/>
      <c r="J12" s="876"/>
      <c r="K12" s="876"/>
      <c r="L12" s="876"/>
      <c r="M12" s="876"/>
      <c r="N12" s="876"/>
      <c r="O12" s="876"/>
      <c r="P12" s="876"/>
      <c r="Q12" s="876"/>
      <c r="R12" s="876"/>
      <c r="S12" s="87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row>
    <row r="13" spans="1:58" ht="15" hidden="1" customHeight="1" x14ac:dyDescent="0.25">
      <c r="A13" s="877"/>
      <c r="B13" s="515"/>
      <c r="C13" s="515"/>
      <c r="D13" s="498"/>
      <c r="E13" s="853"/>
      <c r="F13" s="387"/>
      <c r="G13" s="498"/>
      <c r="H13" s="281"/>
      <c r="I13" s="292"/>
      <c r="J13" s="292"/>
      <c r="K13" s="390"/>
      <c r="L13" s="498"/>
      <c r="M13" s="864"/>
      <c r="N13" s="864"/>
      <c r="O13" s="515"/>
      <c r="P13" s="515"/>
      <c r="Q13" s="515"/>
      <c r="R13" s="562"/>
      <c r="S13" s="498"/>
    </row>
    <row r="14" spans="1:58" ht="15" hidden="1" customHeight="1" x14ac:dyDescent="0.25">
      <c r="A14" s="878"/>
      <c r="B14" s="517"/>
      <c r="C14" s="517"/>
      <c r="D14" s="500"/>
      <c r="E14" s="854"/>
      <c r="F14" s="389"/>
      <c r="G14" s="500"/>
      <c r="H14" s="282"/>
      <c r="I14" s="292"/>
      <c r="J14" s="292"/>
      <c r="K14" s="390"/>
      <c r="L14" s="500"/>
      <c r="M14" s="865"/>
      <c r="N14" s="865"/>
      <c r="O14" s="517"/>
      <c r="P14" s="517"/>
      <c r="Q14" s="517"/>
      <c r="R14" s="564"/>
      <c r="S14" s="500"/>
    </row>
    <row r="15" spans="1:58" ht="15" hidden="1" customHeight="1" x14ac:dyDescent="0.25">
      <c r="A15" s="888"/>
      <c r="B15" s="882"/>
      <c r="C15" s="882"/>
      <c r="D15" s="886"/>
      <c r="E15" s="890"/>
      <c r="F15" s="397"/>
      <c r="G15" s="886"/>
      <c r="H15" s="398"/>
      <c r="I15" s="399"/>
      <c r="J15" s="399"/>
      <c r="K15" s="400"/>
      <c r="L15" s="886"/>
      <c r="M15" s="880"/>
      <c r="N15" s="880"/>
      <c r="O15" s="871"/>
      <c r="P15" s="882"/>
      <c r="Q15" s="871"/>
      <c r="R15" s="884"/>
      <c r="S15" s="886"/>
    </row>
    <row r="16" spans="1:58" ht="15" hidden="1" customHeight="1" x14ac:dyDescent="0.25">
      <c r="A16" s="889"/>
      <c r="B16" s="883"/>
      <c r="C16" s="883"/>
      <c r="D16" s="887"/>
      <c r="E16" s="891"/>
      <c r="F16" s="401"/>
      <c r="G16" s="887"/>
      <c r="H16" s="402"/>
      <c r="I16" s="399"/>
      <c r="J16" s="399"/>
      <c r="K16" s="403"/>
      <c r="L16" s="887"/>
      <c r="M16" s="881"/>
      <c r="N16" s="881"/>
      <c r="O16" s="872"/>
      <c r="P16" s="883"/>
      <c r="Q16" s="872"/>
      <c r="R16" s="885"/>
      <c r="S16" s="887"/>
    </row>
    <row r="17" spans="1:249" hidden="1" x14ac:dyDescent="0.25">
      <c r="A17" s="898"/>
      <c r="B17" s="876"/>
      <c r="C17" s="876"/>
      <c r="D17" s="876"/>
      <c r="E17" s="876"/>
      <c r="F17" s="876"/>
      <c r="G17" s="876"/>
      <c r="H17" s="876"/>
      <c r="I17" s="876"/>
      <c r="J17" s="876"/>
      <c r="K17" s="876"/>
      <c r="L17" s="876"/>
      <c r="M17" s="876"/>
      <c r="N17" s="876"/>
      <c r="O17" s="876"/>
      <c r="P17" s="876"/>
      <c r="Q17" s="876"/>
      <c r="R17" s="876"/>
      <c r="S17" s="876"/>
    </row>
    <row r="18" spans="1:249" s="407" customFormat="1" hidden="1" x14ac:dyDescent="0.25">
      <c r="A18" s="53"/>
      <c r="B18" s="53"/>
      <c r="C18" s="53"/>
      <c r="D18" s="53"/>
      <c r="E18" s="404"/>
      <c r="F18" s="404"/>
      <c r="G18" s="302"/>
      <c r="H18" s="302"/>
      <c r="I18" s="53"/>
      <c r="J18" s="53"/>
      <c r="K18" s="311"/>
      <c r="L18" s="53"/>
      <c r="M18" s="311"/>
      <c r="N18" s="405"/>
      <c r="O18" s="53"/>
      <c r="P18" s="406"/>
      <c r="Q18" s="53"/>
      <c r="R18" s="406"/>
      <c r="S18" s="53"/>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c r="HR18" s="296"/>
      <c r="HS18" s="296"/>
      <c r="HT18" s="296"/>
      <c r="HU18" s="296"/>
      <c r="HV18" s="296"/>
      <c r="HW18" s="296"/>
      <c r="HX18" s="296"/>
      <c r="HY18" s="296"/>
      <c r="HZ18" s="296"/>
      <c r="IA18" s="296"/>
      <c r="IB18" s="296"/>
      <c r="IC18" s="296"/>
      <c r="ID18" s="296"/>
      <c r="IE18" s="296"/>
      <c r="IF18" s="296"/>
      <c r="IG18" s="296"/>
      <c r="IH18" s="296"/>
      <c r="II18" s="296"/>
      <c r="IJ18" s="296"/>
      <c r="IK18" s="296"/>
      <c r="IL18" s="296"/>
      <c r="IM18" s="296"/>
      <c r="IN18" s="296"/>
      <c r="IO18" s="296"/>
    </row>
    <row r="19" spans="1:249" s="407" customFormat="1" ht="15" hidden="1" customHeight="1" x14ac:dyDescent="0.25">
      <c r="A19" s="896"/>
      <c r="B19" s="896"/>
      <c r="C19" s="896"/>
      <c r="D19" s="896"/>
      <c r="E19" s="899"/>
      <c r="F19" s="408"/>
      <c r="G19" s="900"/>
      <c r="H19" s="409"/>
      <c r="I19" s="395"/>
      <c r="J19" s="395"/>
      <c r="K19" s="410"/>
      <c r="L19" s="896"/>
      <c r="M19" s="901"/>
      <c r="N19" s="902"/>
      <c r="O19" s="892"/>
      <c r="P19" s="894"/>
      <c r="Q19" s="892"/>
      <c r="R19" s="894"/>
      <c r="S19" s="8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I19" s="296"/>
      <c r="EJ19" s="296"/>
      <c r="EK19" s="296"/>
      <c r="EL19" s="296"/>
      <c r="EM19" s="296"/>
      <c r="EN19" s="296"/>
      <c r="EO19" s="296"/>
      <c r="EP19" s="296"/>
      <c r="EQ19" s="296"/>
      <c r="ER19" s="296"/>
      <c r="ES19" s="296"/>
      <c r="ET19" s="296"/>
      <c r="EU19" s="296"/>
      <c r="EV19" s="296"/>
      <c r="EW19" s="296"/>
      <c r="EX19" s="296"/>
      <c r="EY19" s="296"/>
      <c r="EZ19" s="296"/>
      <c r="FA19" s="296"/>
      <c r="FB19" s="296"/>
      <c r="FC19" s="296"/>
      <c r="FD19" s="296"/>
      <c r="FE19" s="296"/>
      <c r="FF19" s="296"/>
      <c r="FG19" s="296"/>
      <c r="FH19" s="296"/>
      <c r="FI19" s="296"/>
      <c r="FJ19" s="296"/>
      <c r="FK19" s="296"/>
      <c r="FL19" s="296"/>
      <c r="FM19" s="296"/>
      <c r="FN19" s="296"/>
      <c r="FO19" s="296"/>
      <c r="FP19" s="296"/>
      <c r="FQ19" s="296"/>
      <c r="FR19" s="296"/>
      <c r="FS19" s="296"/>
      <c r="FT19" s="296"/>
      <c r="FU19" s="296"/>
      <c r="FV19" s="296"/>
      <c r="FW19" s="296"/>
      <c r="FX19" s="296"/>
      <c r="FY19" s="296"/>
      <c r="FZ19" s="296"/>
      <c r="GA19" s="296"/>
      <c r="GB19" s="296"/>
      <c r="GC19" s="296"/>
      <c r="GD19" s="296"/>
      <c r="GE19" s="296"/>
      <c r="GF19" s="296"/>
      <c r="GG19" s="296"/>
      <c r="GH19" s="296"/>
      <c r="GI19" s="296"/>
      <c r="GJ19" s="296"/>
      <c r="GK19" s="296"/>
      <c r="GL19" s="296"/>
      <c r="GM19" s="296"/>
      <c r="GN19" s="296"/>
      <c r="GO19" s="296"/>
      <c r="GP19" s="296"/>
      <c r="GQ19" s="296"/>
      <c r="GR19" s="296"/>
      <c r="GS19" s="296"/>
      <c r="GT19" s="296"/>
      <c r="GU19" s="296"/>
      <c r="GV19" s="296"/>
      <c r="GW19" s="296"/>
      <c r="GX19" s="296"/>
      <c r="GY19" s="296"/>
      <c r="GZ19" s="296"/>
      <c r="HA19" s="296"/>
      <c r="HB19" s="296"/>
      <c r="HC19" s="296"/>
      <c r="HD19" s="296"/>
      <c r="HE19" s="296"/>
      <c r="HF19" s="296"/>
      <c r="HG19" s="296"/>
      <c r="HH19" s="296"/>
      <c r="HI19" s="296"/>
      <c r="HJ19" s="296"/>
      <c r="HK19" s="296"/>
      <c r="HL19" s="296"/>
      <c r="HM19" s="296"/>
      <c r="HN19" s="296"/>
      <c r="HO19" s="296"/>
      <c r="HP19" s="296"/>
      <c r="HQ19" s="296"/>
      <c r="HR19" s="296"/>
      <c r="HS19" s="296"/>
      <c r="HT19" s="296"/>
      <c r="HU19" s="296"/>
      <c r="HV19" s="296"/>
      <c r="HW19" s="296"/>
      <c r="HX19" s="296"/>
      <c r="HY19" s="296"/>
      <c r="HZ19" s="296"/>
      <c r="IA19" s="296"/>
      <c r="IB19" s="296"/>
      <c r="IC19" s="296"/>
      <c r="ID19" s="296"/>
      <c r="IE19" s="296"/>
      <c r="IF19" s="296"/>
      <c r="IG19" s="296"/>
      <c r="IH19" s="296"/>
      <c r="II19" s="296"/>
      <c r="IJ19" s="296"/>
      <c r="IK19" s="296"/>
      <c r="IL19" s="296"/>
      <c r="IM19" s="296"/>
      <c r="IN19" s="296"/>
      <c r="IO19" s="296"/>
    </row>
    <row r="20" spans="1:249" s="407" customFormat="1" ht="15" hidden="1" customHeight="1" x14ac:dyDescent="0.25">
      <c r="A20" s="500"/>
      <c r="B20" s="500"/>
      <c r="C20" s="500"/>
      <c r="D20" s="500"/>
      <c r="E20" s="500"/>
      <c r="F20" s="282"/>
      <c r="G20" s="638"/>
      <c r="H20" s="301"/>
      <c r="I20" s="411"/>
      <c r="J20" s="411"/>
      <c r="K20" s="410"/>
      <c r="L20" s="500"/>
      <c r="M20" s="517"/>
      <c r="N20" s="903"/>
      <c r="O20" s="893"/>
      <c r="P20" s="895"/>
      <c r="Q20" s="893"/>
      <c r="R20" s="895"/>
      <c r="S20" s="500"/>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296"/>
      <c r="EN20" s="296"/>
      <c r="EO20" s="296"/>
      <c r="EP20" s="296"/>
      <c r="EQ20" s="296"/>
      <c r="ER20" s="296"/>
      <c r="ES20" s="296"/>
      <c r="ET20" s="296"/>
      <c r="EU20" s="296"/>
      <c r="EV20" s="296"/>
      <c r="EW20" s="296"/>
      <c r="EX20" s="296"/>
      <c r="EY20" s="296"/>
      <c r="EZ20" s="296"/>
      <c r="FA20" s="296"/>
      <c r="FB20" s="296"/>
      <c r="FC20" s="296"/>
      <c r="FD20" s="296"/>
      <c r="FE20" s="296"/>
      <c r="FF20" s="296"/>
      <c r="FG20" s="296"/>
      <c r="FH20" s="296"/>
      <c r="FI20" s="296"/>
      <c r="FJ20" s="296"/>
      <c r="FK20" s="296"/>
      <c r="FL20" s="296"/>
      <c r="FM20" s="296"/>
      <c r="FN20" s="296"/>
      <c r="FO20" s="296"/>
      <c r="FP20" s="296"/>
      <c r="FQ20" s="296"/>
      <c r="FR20" s="296"/>
      <c r="FS20" s="296"/>
      <c r="FT20" s="296"/>
      <c r="FU20" s="296"/>
      <c r="FV20" s="296"/>
      <c r="FW20" s="296"/>
      <c r="FX20" s="296"/>
      <c r="FY20" s="296"/>
      <c r="FZ20" s="296"/>
      <c r="GA20" s="296"/>
      <c r="GB20" s="296"/>
      <c r="GC20" s="296"/>
      <c r="GD20" s="296"/>
      <c r="GE20" s="296"/>
      <c r="GF20" s="296"/>
      <c r="GG20" s="296"/>
      <c r="GH20" s="296"/>
      <c r="GI20" s="296"/>
      <c r="GJ20" s="296"/>
      <c r="GK20" s="296"/>
      <c r="GL20" s="296"/>
      <c r="GM20" s="296"/>
      <c r="GN20" s="296"/>
      <c r="GO20" s="296"/>
      <c r="GP20" s="296"/>
      <c r="GQ20" s="296"/>
      <c r="GR20" s="296"/>
      <c r="GS20" s="296"/>
      <c r="GT20" s="296"/>
      <c r="GU20" s="296"/>
      <c r="GV20" s="296"/>
      <c r="GW20" s="296"/>
      <c r="GX20" s="296"/>
      <c r="GY20" s="296"/>
      <c r="GZ20" s="296"/>
      <c r="HA20" s="296"/>
      <c r="HB20" s="296"/>
      <c r="HC20" s="296"/>
      <c r="HD20" s="296"/>
      <c r="HE20" s="296"/>
      <c r="HF20" s="296"/>
      <c r="HG20" s="296"/>
      <c r="HH20" s="296"/>
      <c r="HI20" s="296"/>
      <c r="HJ20" s="296"/>
      <c r="HK20" s="296"/>
      <c r="HL20" s="296"/>
      <c r="HM20" s="296"/>
      <c r="HN20" s="296"/>
      <c r="HO20" s="296"/>
      <c r="HP20" s="296"/>
      <c r="HQ20" s="296"/>
      <c r="HR20" s="296"/>
      <c r="HS20" s="296"/>
      <c r="HT20" s="296"/>
      <c r="HU20" s="296"/>
      <c r="HV20" s="296"/>
      <c r="HW20" s="296"/>
      <c r="HX20" s="296"/>
      <c r="HY20" s="296"/>
      <c r="HZ20" s="296"/>
      <c r="IA20" s="296"/>
      <c r="IB20" s="296"/>
      <c r="IC20" s="296"/>
      <c r="ID20" s="296"/>
      <c r="IE20" s="296"/>
      <c r="IF20" s="296"/>
      <c r="IG20" s="296"/>
      <c r="IH20" s="296"/>
      <c r="II20" s="296"/>
      <c r="IJ20" s="296"/>
      <c r="IK20" s="296"/>
      <c r="IL20" s="296"/>
      <c r="IM20" s="296"/>
      <c r="IN20" s="296"/>
      <c r="IO20" s="296"/>
    </row>
    <row r="21" spans="1:249" s="407" customFormat="1" hidden="1" x14ac:dyDescent="0.25">
      <c r="A21" s="897"/>
      <c r="B21" s="876"/>
      <c r="C21" s="876"/>
      <c r="D21" s="876"/>
      <c r="E21" s="876"/>
      <c r="F21" s="876"/>
      <c r="G21" s="876"/>
      <c r="H21" s="876"/>
      <c r="I21" s="876"/>
      <c r="J21" s="876"/>
      <c r="K21" s="876"/>
      <c r="L21" s="876"/>
      <c r="M21" s="876"/>
      <c r="N21" s="876"/>
      <c r="O21" s="876"/>
      <c r="P21" s="876"/>
      <c r="Q21" s="876"/>
      <c r="R21" s="876"/>
      <c r="S21" s="87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I21" s="296"/>
      <c r="EJ21" s="296"/>
      <c r="EK21" s="296"/>
      <c r="EL21" s="296"/>
      <c r="EM21" s="296"/>
      <c r="EN21" s="296"/>
      <c r="EO21" s="296"/>
      <c r="EP21" s="296"/>
      <c r="EQ21" s="296"/>
      <c r="ER21" s="296"/>
      <c r="ES21" s="296"/>
      <c r="ET21" s="296"/>
      <c r="EU21" s="296"/>
      <c r="EV21" s="296"/>
      <c r="EW21" s="296"/>
      <c r="EX21" s="296"/>
      <c r="EY21" s="296"/>
      <c r="EZ21" s="296"/>
      <c r="FA21" s="296"/>
      <c r="FB21" s="296"/>
      <c r="FC21" s="296"/>
      <c r="FD21" s="296"/>
      <c r="FE21" s="296"/>
      <c r="FF21" s="296"/>
      <c r="FG21" s="296"/>
      <c r="FH21" s="296"/>
      <c r="FI21" s="296"/>
      <c r="FJ21" s="296"/>
      <c r="FK21" s="296"/>
      <c r="FL21" s="296"/>
      <c r="FM21" s="296"/>
      <c r="FN21" s="296"/>
      <c r="FO21" s="296"/>
      <c r="FP21" s="296"/>
      <c r="FQ21" s="296"/>
      <c r="FR21" s="296"/>
      <c r="FS21" s="296"/>
      <c r="FT21" s="296"/>
      <c r="FU21" s="296"/>
      <c r="FV21" s="296"/>
      <c r="FW21" s="296"/>
      <c r="FX21" s="296"/>
      <c r="FY21" s="296"/>
      <c r="FZ21" s="296"/>
      <c r="GA21" s="296"/>
      <c r="GB21" s="296"/>
      <c r="GC21" s="296"/>
      <c r="GD21" s="296"/>
      <c r="GE21" s="296"/>
      <c r="GF21" s="296"/>
      <c r="GG21" s="296"/>
      <c r="GH21" s="296"/>
      <c r="GI21" s="296"/>
      <c r="GJ21" s="296"/>
      <c r="GK21" s="296"/>
      <c r="GL21" s="296"/>
      <c r="GM21" s="296"/>
      <c r="GN21" s="296"/>
      <c r="GO21" s="296"/>
      <c r="GP21" s="296"/>
      <c r="GQ21" s="296"/>
      <c r="GR21" s="296"/>
      <c r="GS21" s="296"/>
      <c r="GT21" s="296"/>
      <c r="GU21" s="296"/>
      <c r="GV21" s="296"/>
      <c r="GW21" s="296"/>
      <c r="GX21" s="296"/>
      <c r="GY21" s="296"/>
      <c r="GZ21" s="296"/>
      <c r="HA21" s="296"/>
      <c r="HB21" s="296"/>
      <c r="HC21" s="296"/>
      <c r="HD21" s="296"/>
      <c r="HE21" s="296"/>
      <c r="HF21" s="296"/>
      <c r="HG21" s="296"/>
      <c r="HH21" s="296"/>
      <c r="HI21" s="296"/>
      <c r="HJ21" s="296"/>
      <c r="HK21" s="296"/>
      <c r="HL21" s="296"/>
      <c r="HM21" s="296"/>
      <c r="HN21" s="296"/>
      <c r="HO21" s="296"/>
      <c r="HP21" s="296"/>
      <c r="HQ21" s="296"/>
      <c r="HR21" s="296"/>
      <c r="HS21" s="296"/>
      <c r="HT21" s="296"/>
      <c r="HU21" s="296"/>
      <c r="HV21" s="296"/>
      <c r="HW21" s="296"/>
      <c r="HX21" s="296"/>
      <c r="HY21" s="296"/>
      <c r="HZ21" s="296"/>
      <c r="IA21" s="296"/>
      <c r="IB21" s="296"/>
      <c r="IC21" s="296"/>
      <c r="ID21" s="296"/>
      <c r="IE21" s="296"/>
      <c r="IF21" s="296"/>
      <c r="IG21" s="296"/>
      <c r="IH21" s="296"/>
      <c r="II21" s="296"/>
      <c r="IJ21" s="296"/>
      <c r="IK21" s="296"/>
      <c r="IL21" s="296"/>
      <c r="IM21" s="296"/>
      <c r="IN21" s="296"/>
      <c r="IO21" s="296"/>
    </row>
    <row r="22" spans="1:249" s="407" customFormat="1" ht="15" hidden="1" customHeight="1" x14ac:dyDescent="0.25">
      <c r="A22" s="833"/>
      <c r="B22" s="833"/>
      <c r="C22" s="833"/>
      <c r="D22" s="833"/>
      <c r="E22" s="911"/>
      <c r="F22" s="404"/>
      <c r="G22" s="912"/>
      <c r="H22" s="302"/>
      <c r="I22" s="53"/>
      <c r="J22" s="53"/>
      <c r="K22" s="311"/>
      <c r="L22" s="833"/>
      <c r="M22" s="657"/>
      <c r="N22" s="657"/>
      <c r="O22" s="657"/>
      <c r="P22" s="866"/>
      <c r="Q22" s="657"/>
      <c r="R22" s="866"/>
      <c r="S22" s="833"/>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c r="EZ22" s="296"/>
      <c r="FA22" s="296"/>
      <c r="FB22" s="296"/>
      <c r="FC22" s="296"/>
      <c r="FD22" s="296"/>
      <c r="FE22" s="296"/>
      <c r="FF22" s="296"/>
      <c r="FG22" s="296"/>
      <c r="FH22" s="296"/>
      <c r="FI22" s="296"/>
      <c r="FJ22" s="296"/>
      <c r="FK22" s="296"/>
      <c r="FL22" s="296"/>
      <c r="FM22" s="296"/>
      <c r="FN22" s="296"/>
      <c r="FO22" s="296"/>
      <c r="FP22" s="296"/>
      <c r="FQ22" s="296"/>
      <c r="FR22" s="296"/>
      <c r="FS22" s="296"/>
      <c r="FT22" s="296"/>
      <c r="FU22" s="296"/>
      <c r="FV22" s="296"/>
      <c r="FW22" s="296"/>
      <c r="FX22" s="296"/>
      <c r="FY22" s="296"/>
      <c r="FZ22" s="296"/>
      <c r="GA22" s="296"/>
      <c r="GB22" s="296"/>
      <c r="GC22" s="296"/>
      <c r="GD22" s="296"/>
      <c r="GE22" s="296"/>
      <c r="GF22" s="296"/>
      <c r="GG22" s="296"/>
      <c r="GH22" s="296"/>
      <c r="GI22" s="296"/>
      <c r="GJ22" s="296"/>
      <c r="GK22" s="296"/>
      <c r="GL22" s="296"/>
      <c r="GM22" s="296"/>
      <c r="GN22" s="296"/>
      <c r="GO22" s="296"/>
      <c r="GP22" s="296"/>
      <c r="GQ22" s="296"/>
      <c r="GR22" s="296"/>
      <c r="GS22" s="296"/>
      <c r="GT22" s="296"/>
      <c r="GU22" s="296"/>
      <c r="GV22" s="296"/>
      <c r="GW22" s="296"/>
      <c r="GX22" s="296"/>
      <c r="GY22" s="296"/>
      <c r="GZ22" s="296"/>
      <c r="HA22" s="296"/>
      <c r="HB22" s="296"/>
      <c r="HC22" s="296"/>
      <c r="HD22" s="296"/>
      <c r="HE22" s="296"/>
      <c r="HF22" s="296"/>
      <c r="HG22" s="296"/>
      <c r="HH22" s="296"/>
      <c r="HI22" s="296"/>
      <c r="HJ22" s="296"/>
      <c r="HK22" s="296"/>
      <c r="HL22" s="296"/>
      <c r="HM22" s="296"/>
      <c r="HN22" s="296"/>
      <c r="HO22" s="296"/>
      <c r="HP22" s="296"/>
      <c r="HQ22" s="296"/>
      <c r="HR22" s="296"/>
      <c r="HS22" s="296"/>
      <c r="HT22" s="296"/>
      <c r="HU22" s="296"/>
      <c r="HV22" s="296"/>
      <c r="HW22" s="296"/>
      <c r="HX22" s="296"/>
      <c r="HY22" s="296"/>
      <c r="HZ22" s="296"/>
      <c r="IA22" s="296"/>
      <c r="IB22" s="296"/>
      <c r="IC22" s="296"/>
      <c r="ID22" s="296"/>
      <c r="IE22" s="296"/>
      <c r="IF22" s="296"/>
      <c r="IG22" s="296"/>
      <c r="IH22" s="296"/>
      <c r="II22" s="296"/>
      <c r="IJ22" s="296"/>
      <c r="IK22" s="296"/>
      <c r="IL22" s="296"/>
      <c r="IM22" s="296"/>
      <c r="IN22" s="296"/>
      <c r="IO22" s="296"/>
    </row>
    <row r="23" spans="1:249" s="407" customFormat="1" ht="15" hidden="1" customHeight="1" x14ac:dyDescent="0.25">
      <c r="A23" s="833"/>
      <c r="B23" s="833"/>
      <c r="C23" s="833"/>
      <c r="D23" s="833"/>
      <c r="E23" s="911"/>
      <c r="F23" s="404"/>
      <c r="G23" s="912"/>
      <c r="H23" s="302"/>
      <c r="I23" s="53"/>
      <c r="J23" s="53"/>
      <c r="K23" s="311"/>
      <c r="L23" s="833"/>
      <c r="M23" s="657"/>
      <c r="N23" s="657"/>
      <c r="O23" s="657"/>
      <c r="P23" s="866"/>
      <c r="Q23" s="657"/>
      <c r="R23" s="866"/>
      <c r="S23" s="833"/>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c r="HZ23" s="296"/>
      <c r="IA23" s="296"/>
      <c r="IB23" s="296"/>
      <c r="IC23" s="296"/>
      <c r="ID23" s="296"/>
      <c r="IE23" s="296"/>
      <c r="IF23" s="296"/>
      <c r="IG23" s="296"/>
      <c r="IH23" s="296"/>
      <c r="II23" s="296"/>
      <c r="IJ23" s="296"/>
      <c r="IK23" s="296"/>
      <c r="IL23" s="296"/>
      <c r="IM23" s="296"/>
      <c r="IN23" s="296"/>
      <c r="IO23" s="296"/>
    </row>
    <row r="24" spans="1:249" s="407" customFormat="1" ht="15" hidden="1" customHeight="1" x14ac:dyDescent="0.25">
      <c r="A24" s="833"/>
      <c r="B24" s="833"/>
      <c r="C24" s="833"/>
      <c r="D24" s="833"/>
      <c r="E24" s="911"/>
      <c r="F24" s="404"/>
      <c r="G24" s="912"/>
      <c r="H24" s="302"/>
      <c r="I24" s="53"/>
      <c r="J24" s="53"/>
      <c r="K24" s="311"/>
      <c r="L24" s="833"/>
      <c r="M24" s="657"/>
      <c r="N24" s="657"/>
      <c r="O24" s="657"/>
      <c r="P24" s="866"/>
      <c r="Q24" s="657"/>
      <c r="R24" s="866"/>
      <c r="S24" s="833"/>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c r="HZ24" s="296"/>
      <c r="IA24" s="296"/>
      <c r="IB24" s="296"/>
      <c r="IC24" s="296"/>
      <c r="ID24" s="296"/>
      <c r="IE24" s="296"/>
      <c r="IF24" s="296"/>
      <c r="IG24" s="296"/>
      <c r="IH24" s="296"/>
      <c r="II24" s="296"/>
      <c r="IJ24" s="296"/>
      <c r="IK24" s="296"/>
      <c r="IL24" s="296"/>
      <c r="IM24" s="296"/>
      <c r="IN24" s="296"/>
      <c r="IO24" s="296"/>
    </row>
    <row r="25" spans="1:249" s="407" customFormat="1" hidden="1" x14ac:dyDescent="0.25">
      <c r="A25" s="412"/>
      <c r="B25" s="412"/>
      <c r="C25" s="412"/>
      <c r="D25" s="412"/>
      <c r="E25" s="413"/>
      <c r="F25" s="413"/>
      <c r="G25" s="414"/>
      <c r="H25" s="414"/>
      <c r="I25" s="412"/>
      <c r="J25" s="412"/>
      <c r="K25" s="415"/>
      <c r="L25" s="412"/>
      <c r="M25" s="415"/>
      <c r="N25" s="415"/>
      <c r="O25" s="415"/>
      <c r="P25" s="416"/>
      <c r="Q25" s="415"/>
      <c r="R25" s="416"/>
      <c r="S25" s="412"/>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296"/>
      <c r="DV25" s="296"/>
      <c r="DW25" s="296"/>
      <c r="DX25" s="296"/>
      <c r="DY25" s="296"/>
      <c r="DZ25" s="296"/>
      <c r="EA25" s="296"/>
      <c r="EB25" s="296"/>
      <c r="EC25" s="296"/>
      <c r="ED25" s="296"/>
      <c r="EE25" s="296"/>
      <c r="EF25" s="296"/>
      <c r="EG25" s="296"/>
      <c r="EH25" s="296"/>
      <c r="EI25" s="296"/>
      <c r="EJ25" s="296"/>
      <c r="EK25" s="296"/>
      <c r="EL25" s="296"/>
      <c r="EM25" s="296"/>
      <c r="EN25" s="296"/>
      <c r="EO25" s="296"/>
      <c r="EP25" s="296"/>
      <c r="EQ25" s="296"/>
      <c r="ER25" s="296"/>
      <c r="ES25" s="296"/>
      <c r="ET25" s="296"/>
      <c r="EU25" s="296"/>
      <c r="EV25" s="296"/>
      <c r="EW25" s="296"/>
      <c r="EX25" s="296"/>
      <c r="EY25" s="296"/>
      <c r="EZ25" s="296"/>
      <c r="FA25" s="296"/>
      <c r="FB25" s="296"/>
      <c r="FC25" s="296"/>
      <c r="FD25" s="296"/>
      <c r="FE25" s="296"/>
      <c r="FF25" s="296"/>
      <c r="FG25" s="296"/>
      <c r="FH25" s="296"/>
      <c r="FI25" s="296"/>
      <c r="FJ25" s="296"/>
      <c r="FK25" s="296"/>
      <c r="FL25" s="296"/>
      <c r="FM25" s="296"/>
      <c r="FN25" s="296"/>
      <c r="FO25" s="296"/>
      <c r="FP25" s="296"/>
      <c r="FQ25" s="296"/>
      <c r="FR25" s="296"/>
      <c r="FS25" s="296"/>
      <c r="FT25" s="296"/>
      <c r="FU25" s="296"/>
      <c r="FV25" s="296"/>
      <c r="FW25" s="296"/>
      <c r="FX25" s="296"/>
      <c r="FY25" s="296"/>
      <c r="FZ25" s="296"/>
      <c r="GA25" s="296"/>
      <c r="GB25" s="296"/>
      <c r="GC25" s="296"/>
      <c r="GD25" s="296"/>
      <c r="GE25" s="296"/>
      <c r="GF25" s="296"/>
      <c r="GG25" s="296"/>
      <c r="GH25" s="296"/>
      <c r="GI25" s="296"/>
      <c r="GJ25" s="296"/>
      <c r="GK25" s="296"/>
      <c r="GL25" s="296"/>
      <c r="GM25" s="296"/>
      <c r="GN25" s="296"/>
      <c r="GO25" s="296"/>
      <c r="GP25" s="296"/>
      <c r="GQ25" s="296"/>
      <c r="GR25" s="296"/>
      <c r="GS25" s="296"/>
      <c r="GT25" s="296"/>
      <c r="GU25" s="296"/>
      <c r="GV25" s="296"/>
      <c r="GW25" s="296"/>
      <c r="GX25" s="296"/>
      <c r="GY25" s="296"/>
      <c r="GZ25" s="296"/>
      <c r="HA25" s="296"/>
      <c r="HB25" s="296"/>
      <c r="HC25" s="296"/>
      <c r="HD25" s="296"/>
      <c r="HE25" s="296"/>
      <c r="HF25" s="296"/>
      <c r="HG25" s="296"/>
      <c r="HH25" s="296"/>
      <c r="HI25" s="296"/>
      <c r="HJ25" s="296"/>
      <c r="HK25" s="296"/>
      <c r="HL25" s="296"/>
      <c r="HM25" s="296"/>
      <c r="HN25" s="296"/>
      <c r="HO25" s="296"/>
      <c r="HP25" s="296"/>
      <c r="HQ25" s="296"/>
      <c r="HR25" s="296"/>
      <c r="HS25" s="296"/>
      <c r="HT25" s="296"/>
      <c r="HU25" s="296"/>
      <c r="HV25" s="296"/>
      <c r="HW25" s="296"/>
      <c r="HX25" s="296"/>
      <c r="HY25" s="296"/>
      <c r="HZ25" s="296"/>
      <c r="IA25" s="296"/>
      <c r="IB25" s="296"/>
      <c r="IC25" s="296"/>
      <c r="ID25" s="296"/>
      <c r="IE25" s="296"/>
      <c r="IF25" s="296"/>
      <c r="IG25" s="296"/>
      <c r="IH25" s="296"/>
      <c r="II25" s="296"/>
      <c r="IJ25" s="296"/>
      <c r="IK25" s="296"/>
      <c r="IL25" s="296"/>
      <c r="IM25" s="296"/>
      <c r="IN25" s="296"/>
      <c r="IO25" s="296"/>
    </row>
    <row r="26" spans="1:249" s="356" customFormat="1" hidden="1" x14ac:dyDescent="0.25">
      <c r="A26" s="904"/>
      <c r="B26" s="905"/>
      <c r="C26" s="905"/>
      <c r="D26" s="905"/>
      <c r="E26" s="905"/>
      <c r="F26" s="905"/>
      <c r="G26" s="905"/>
      <c r="H26" s="905"/>
      <c r="I26" s="905"/>
      <c r="J26" s="905"/>
      <c r="K26" s="905"/>
      <c r="L26" s="905"/>
      <c r="M26" s="905"/>
      <c r="N26" s="905"/>
      <c r="O26" s="905"/>
      <c r="P26" s="905"/>
      <c r="Q26" s="905"/>
      <c r="R26" s="905"/>
      <c r="S26" s="905"/>
    </row>
    <row r="27" spans="1:249" ht="15" hidden="1" customHeight="1" x14ac:dyDescent="0.25">
      <c r="A27" s="906"/>
      <c r="B27" s="906"/>
      <c r="C27" s="906"/>
      <c r="D27" s="906"/>
      <c r="E27" s="907"/>
      <c r="F27" s="413"/>
      <c r="G27" s="908"/>
      <c r="H27" s="417"/>
      <c r="I27" s="418"/>
      <c r="J27" s="412"/>
      <c r="K27" s="415"/>
      <c r="L27" s="910"/>
      <c r="M27" s="641"/>
      <c r="N27" s="641"/>
      <c r="O27" s="641"/>
      <c r="P27" s="914"/>
      <c r="Q27" s="641"/>
      <c r="R27" s="914"/>
      <c r="S27" s="910"/>
    </row>
    <row r="28" spans="1:249" ht="15" hidden="1" customHeight="1" x14ac:dyDescent="0.25">
      <c r="A28" s="568"/>
      <c r="B28" s="568"/>
      <c r="C28" s="568"/>
      <c r="D28" s="568"/>
      <c r="E28" s="568"/>
      <c r="F28" s="292"/>
      <c r="G28" s="909"/>
      <c r="H28" s="293"/>
      <c r="I28" s="412"/>
      <c r="J28" s="412"/>
      <c r="K28" s="415"/>
      <c r="L28" s="500"/>
      <c r="M28" s="517"/>
      <c r="N28" s="643"/>
      <c r="O28" s="643"/>
      <c r="P28" s="915"/>
      <c r="Q28" s="643"/>
      <c r="R28" s="915"/>
      <c r="S28" s="500"/>
    </row>
    <row r="29" spans="1:249" hidden="1" x14ac:dyDescent="0.25">
      <c r="A29" s="913"/>
      <c r="B29" s="876"/>
      <c r="C29" s="876"/>
      <c r="D29" s="876"/>
      <c r="E29" s="876"/>
      <c r="F29" s="876"/>
      <c r="G29" s="876"/>
      <c r="H29" s="876"/>
      <c r="I29" s="876"/>
      <c r="J29" s="876"/>
      <c r="K29" s="876"/>
      <c r="L29" s="876"/>
      <c r="M29" s="876"/>
      <c r="N29" s="876"/>
      <c r="O29" s="876"/>
      <c r="P29" s="876"/>
      <c r="Q29" s="876"/>
      <c r="R29" s="876"/>
      <c r="S29" s="876"/>
    </row>
    <row r="30" spans="1:249" hidden="1" x14ac:dyDescent="0.25">
      <c r="A30" s="412"/>
      <c r="B30" s="412"/>
      <c r="C30" s="412"/>
      <c r="D30" s="412"/>
      <c r="E30" s="413"/>
      <c r="F30" s="413"/>
      <c r="G30" s="414"/>
      <c r="H30" s="414"/>
      <c r="I30" s="412"/>
      <c r="J30" s="412"/>
      <c r="K30" s="415"/>
      <c r="L30" s="412"/>
      <c r="M30" s="415"/>
      <c r="N30" s="415"/>
      <c r="O30" s="415"/>
      <c r="P30" s="416"/>
      <c r="Q30" s="415"/>
      <c r="R30" s="416"/>
      <c r="S30" s="412"/>
    </row>
    <row r="31" spans="1:249" hidden="1" x14ac:dyDescent="0.25">
      <c r="A31" s="913"/>
      <c r="B31" s="876"/>
      <c r="C31" s="876"/>
      <c r="D31" s="876"/>
      <c r="E31" s="876"/>
      <c r="F31" s="876"/>
      <c r="G31" s="876"/>
      <c r="H31" s="876"/>
      <c r="I31" s="876"/>
      <c r="J31" s="876"/>
      <c r="K31" s="876"/>
      <c r="L31" s="876"/>
      <c r="M31" s="876"/>
      <c r="N31" s="876"/>
      <c r="O31" s="876"/>
      <c r="P31" s="876"/>
      <c r="Q31" s="876"/>
      <c r="R31" s="876"/>
      <c r="S31" s="876"/>
    </row>
    <row r="32" spans="1:249" ht="15" hidden="1" customHeight="1" x14ac:dyDescent="0.25">
      <c r="A32" s="906"/>
      <c r="B32" s="906"/>
      <c r="C32" s="906"/>
      <c r="D32" s="906"/>
      <c r="E32" s="907"/>
      <c r="F32" s="413"/>
      <c r="G32" s="908"/>
      <c r="H32" s="414"/>
      <c r="I32" s="906"/>
      <c r="J32" s="418"/>
      <c r="K32" s="415"/>
      <c r="L32" s="910"/>
      <c r="M32" s="641"/>
      <c r="N32" s="641"/>
      <c r="O32" s="641"/>
      <c r="P32" s="914"/>
      <c r="Q32" s="641"/>
      <c r="R32" s="914"/>
      <c r="S32" s="910"/>
    </row>
    <row r="33" spans="1:25" ht="15" hidden="1" customHeight="1" x14ac:dyDescent="0.25">
      <c r="A33" s="568"/>
      <c r="B33" s="568"/>
      <c r="C33" s="568"/>
      <c r="D33" s="568"/>
      <c r="E33" s="568"/>
      <c r="F33" s="292"/>
      <c r="G33" s="909"/>
      <c r="H33" s="293"/>
      <c r="I33" s="568"/>
      <c r="J33" s="412"/>
      <c r="K33" s="415"/>
      <c r="L33" s="500"/>
      <c r="M33" s="517"/>
      <c r="N33" s="643"/>
      <c r="O33" s="517"/>
      <c r="P33" s="915"/>
      <c r="Q33" s="517"/>
      <c r="R33" s="915"/>
      <c r="S33" s="500"/>
    </row>
    <row r="34" spans="1:25" hidden="1" x14ac:dyDescent="0.25">
      <c r="A34" s="916"/>
      <c r="B34" s="876"/>
      <c r="C34" s="876"/>
      <c r="D34" s="876"/>
      <c r="E34" s="876"/>
      <c r="F34" s="876"/>
      <c r="G34" s="876"/>
      <c r="H34" s="876"/>
      <c r="I34" s="876"/>
      <c r="J34" s="876"/>
      <c r="K34" s="876"/>
      <c r="L34" s="876"/>
      <c r="M34" s="876"/>
      <c r="N34" s="876"/>
      <c r="O34" s="876"/>
      <c r="P34" s="876"/>
      <c r="Q34" s="876"/>
      <c r="R34" s="876"/>
      <c r="S34" s="876"/>
    </row>
    <row r="35" spans="1:25" ht="90" customHeight="1" x14ac:dyDescent="0.25">
      <c r="A35" s="917" t="s">
        <v>388</v>
      </c>
      <c r="B35" s="917">
        <v>1</v>
      </c>
      <c r="C35" s="917">
        <v>4</v>
      </c>
      <c r="D35" s="917">
        <v>5</v>
      </c>
      <c r="E35" s="920" t="s">
        <v>1879</v>
      </c>
      <c r="F35" s="917" t="s">
        <v>1880</v>
      </c>
      <c r="G35" s="917" t="s">
        <v>1881</v>
      </c>
      <c r="H35" s="917" t="s">
        <v>159</v>
      </c>
      <c r="I35" s="419" t="s">
        <v>1031</v>
      </c>
      <c r="J35" s="419">
        <v>1</v>
      </c>
      <c r="K35" s="419" t="s">
        <v>74</v>
      </c>
      <c r="L35" s="917" t="s">
        <v>1882</v>
      </c>
      <c r="M35" s="917" t="s">
        <v>1446</v>
      </c>
      <c r="N35" s="917"/>
      <c r="O35" s="923">
        <v>70000</v>
      </c>
      <c r="P35" s="923"/>
      <c r="Q35" s="923">
        <v>70000</v>
      </c>
      <c r="R35" s="923"/>
      <c r="S35" s="917" t="s">
        <v>1883</v>
      </c>
    </row>
    <row r="36" spans="1:25" ht="90" customHeight="1" x14ac:dyDescent="0.25">
      <c r="A36" s="918"/>
      <c r="B36" s="918"/>
      <c r="C36" s="918"/>
      <c r="D36" s="918"/>
      <c r="E36" s="921"/>
      <c r="F36" s="918"/>
      <c r="G36" s="918"/>
      <c r="H36" s="919"/>
      <c r="I36" s="419" t="s">
        <v>148</v>
      </c>
      <c r="J36" s="419">
        <v>30</v>
      </c>
      <c r="K36" s="419" t="s">
        <v>50</v>
      </c>
      <c r="L36" s="918"/>
      <c r="M36" s="918"/>
      <c r="N36" s="918"/>
      <c r="O36" s="924"/>
      <c r="P36" s="924"/>
      <c r="Q36" s="924"/>
      <c r="R36" s="924"/>
      <c r="S36" s="918"/>
    </row>
    <row r="37" spans="1:25" ht="90" customHeight="1" x14ac:dyDescent="0.25">
      <c r="A37" s="918"/>
      <c r="B37" s="918"/>
      <c r="C37" s="918"/>
      <c r="D37" s="918"/>
      <c r="E37" s="921"/>
      <c r="F37" s="918"/>
      <c r="G37" s="918"/>
      <c r="H37" s="926" t="s">
        <v>46</v>
      </c>
      <c r="I37" s="420" t="s">
        <v>1884</v>
      </c>
      <c r="J37" s="420">
        <v>1</v>
      </c>
      <c r="K37" s="420" t="s">
        <v>74</v>
      </c>
      <c r="L37" s="918"/>
      <c r="M37" s="918"/>
      <c r="N37" s="918"/>
      <c r="O37" s="924"/>
      <c r="P37" s="924"/>
      <c r="Q37" s="924"/>
      <c r="R37" s="924"/>
      <c r="S37" s="918"/>
    </row>
    <row r="38" spans="1:25" ht="70.5" customHeight="1" x14ac:dyDescent="0.25">
      <c r="A38" s="919"/>
      <c r="B38" s="919"/>
      <c r="C38" s="919"/>
      <c r="D38" s="919"/>
      <c r="E38" s="922"/>
      <c r="F38" s="919"/>
      <c r="G38" s="919"/>
      <c r="H38" s="927"/>
      <c r="I38" s="421" t="s">
        <v>148</v>
      </c>
      <c r="J38" s="421">
        <v>10</v>
      </c>
      <c r="K38" s="421" t="s">
        <v>50</v>
      </c>
      <c r="L38" s="919"/>
      <c r="M38" s="919"/>
      <c r="N38" s="919"/>
      <c r="O38" s="919"/>
      <c r="P38" s="925"/>
      <c r="Q38" s="919"/>
      <c r="R38" s="925"/>
      <c r="S38" s="919"/>
    </row>
    <row r="39" spans="1:25" ht="137.25" customHeight="1" x14ac:dyDescent="0.25">
      <c r="A39" s="917" t="s">
        <v>396</v>
      </c>
      <c r="B39" s="928">
        <v>1</v>
      </c>
      <c r="C39" s="928">
        <v>4</v>
      </c>
      <c r="D39" s="929">
        <v>5</v>
      </c>
      <c r="E39" s="931" t="s">
        <v>1885</v>
      </c>
      <c r="F39" s="928" t="s">
        <v>1886</v>
      </c>
      <c r="G39" s="926" t="s">
        <v>1887</v>
      </c>
      <c r="H39" s="928" t="s">
        <v>1888</v>
      </c>
      <c r="I39" s="420" t="s">
        <v>1889</v>
      </c>
      <c r="J39" s="420">
        <v>1</v>
      </c>
      <c r="K39" s="420" t="s">
        <v>74</v>
      </c>
      <c r="L39" s="928" t="s">
        <v>1890</v>
      </c>
      <c r="M39" s="926" t="s">
        <v>1435</v>
      </c>
      <c r="N39" s="932"/>
      <c r="O39" s="933">
        <v>75000</v>
      </c>
      <c r="P39" s="932"/>
      <c r="Q39" s="935">
        <v>75000</v>
      </c>
      <c r="R39" s="932"/>
      <c r="S39" s="928" t="s">
        <v>1891</v>
      </c>
    </row>
    <row r="40" spans="1:25" ht="157.5" customHeight="1" x14ac:dyDescent="0.25">
      <c r="A40" s="919"/>
      <c r="B40" s="928"/>
      <c r="C40" s="928"/>
      <c r="D40" s="930"/>
      <c r="E40" s="931"/>
      <c r="F40" s="928"/>
      <c r="G40" s="927"/>
      <c r="H40" s="928"/>
      <c r="I40" s="422" t="s">
        <v>148</v>
      </c>
      <c r="J40" s="420">
        <v>30</v>
      </c>
      <c r="K40" s="420" t="s">
        <v>50</v>
      </c>
      <c r="L40" s="928"/>
      <c r="M40" s="927"/>
      <c r="N40" s="932"/>
      <c r="O40" s="934"/>
      <c r="P40" s="932"/>
      <c r="Q40" s="935"/>
      <c r="R40" s="932"/>
      <c r="S40" s="928"/>
      <c r="X40" s="3"/>
    </row>
    <row r="41" spans="1:25" ht="122.25" customHeight="1" x14ac:dyDescent="0.25">
      <c r="A41" s="928" t="s">
        <v>401</v>
      </c>
      <c r="B41" s="928">
        <v>1</v>
      </c>
      <c r="C41" s="928">
        <v>4</v>
      </c>
      <c r="D41" s="928">
        <v>2</v>
      </c>
      <c r="E41" s="931" t="s">
        <v>1892</v>
      </c>
      <c r="F41" s="928" t="s">
        <v>1893</v>
      </c>
      <c r="G41" s="928" t="s">
        <v>1894</v>
      </c>
      <c r="H41" s="917" t="s">
        <v>730</v>
      </c>
      <c r="I41" s="420" t="s">
        <v>206</v>
      </c>
      <c r="J41" s="420">
        <v>4</v>
      </c>
      <c r="K41" s="423" t="s">
        <v>74</v>
      </c>
      <c r="L41" s="928" t="s">
        <v>1895</v>
      </c>
      <c r="M41" s="928" t="s">
        <v>1046</v>
      </c>
      <c r="N41" s="928"/>
      <c r="O41" s="935">
        <v>220000</v>
      </c>
      <c r="P41" s="928"/>
      <c r="Q41" s="935">
        <v>220000</v>
      </c>
      <c r="R41" s="935"/>
      <c r="S41" s="928" t="s">
        <v>1896</v>
      </c>
      <c r="X41" s="356"/>
      <c r="Y41" s="367"/>
    </row>
    <row r="42" spans="1:25" ht="122.25" customHeight="1" x14ac:dyDescent="0.25">
      <c r="A42" s="928"/>
      <c r="B42" s="928"/>
      <c r="C42" s="928"/>
      <c r="D42" s="928"/>
      <c r="E42" s="931"/>
      <c r="F42" s="928"/>
      <c r="G42" s="928"/>
      <c r="H42" s="919"/>
      <c r="I42" s="420" t="s">
        <v>970</v>
      </c>
      <c r="J42" s="420">
        <v>800</v>
      </c>
      <c r="K42" s="423" t="s">
        <v>1686</v>
      </c>
      <c r="L42" s="928"/>
      <c r="M42" s="928"/>
      <c r="N42" s="928"/>
      <c r="O42" s="935"/>
      <c r="P42" s="928"/>
      <c r="Q42" s="935"/>
      <c r="R42" s="935"/>
      <c r="S42" s="928"/>
      <c r="X42" s="356"/>
      <c r="Y42" s="367"/>
    </row>
    <row r="43" spans="1:25" ht="122.25" customHeight="1" x14ac:dyDescent="0.25">
      <c r="A43" s="928"/>
      <c r="B43" s="928"/>
      <c r="C43" s="928"/>
      <c r="D43" s="928"/>
      <c r="E43" s="931"/>
      <c r="F43" s="928"/>
      <c r="G43" s="928"/>
      <c r="H43" s="917" t="s">
        <v>996</v>
      </c>
      <c r="I43" s="917" t="s">
        <v>997</v>
      </c>
      <c r="J43" s="917">
        <v>1</v>
      </c>
      <c r="K43" s="917" t="s">
        <v>74</v>
      </c>
      <c r="L43" s="928"/>
      <c r="M43" s="928"/>
      <c r="N43" s="928"/>
      <c r="O43" s="935"/>
      <c r="P43" s="928"/>
      <c r="Q43" s="935"/>
      <c r="R43" s="935"/>
      <c r="S43" s="928"/>
      <c r="X43" s="356"/>
      <c r="Y43" s="367"/>
    </row>
    <row r="44" spans="1:25" ht="114" customHeight="1" x14ac:dyDescent="0.25">
      <c r="A44" s="928"/>
      <c r="B44" s="928"/>
      <c r="C44" s="928"/>
      <c r="D44" s="928"/>
      <c r="E44" s="931"/>
      <c r="F44" s="928"/>
      <c r="G44" s="928"/>
      <c r="H44" s="919"/>
      <c r="I44" s="919"/>
      <c r="J44" s="919"/>
      <c r="K44" s="919"/>
      <c r="L44" s="928"/>
      <c r="M44" s="928"/>
      <c r="N44" s="928"/>
      <c r="O44" s="935"/>
      <c r="P44" s="928"/>
      <c r="Q44" s="935"/>
      <c r="R44" s="935"/>
      <c r="S44" s="928"/>
    </row>
    <row r="45" spans="1:25" ht="76.5" customHeight="1" x14ac:dyDescent="0.25">
      <c r="A45" s="917" t="s">
        <v>409</v>
      </c>
      <c r="B45" s="917">
        <v>1</v>
      </c>
      <c r="C45" s="917">
        <v>4</v>
      </c>
      <c r="D45" s="917">
        <v>5</v>
      </c>
      <c r="E45" s="920" t="s">
        <v>1897</v>
      </c>
      <c r="F45" s="917" t="s">
        <v>1898</v>
      </c>
      <c r="G45" s="917" t="s">
        <v>1899</v>
      </c>
      <c r="H45" s="917" t="s">
        <v>52</v>
      </c>
      <c r="I45" s="419" t="s">
        <v>53</v>
      </c>
      <c r="J45" s="420">
        <v>1</v>
      </c>
      <c r="K45" s="420" t="s">
        <v>74</v>
      </c>
      <c r="L45" s="537" t="s">
        <v>1900</v>
      </c>
      <c r="M45" s="917" t="s">
        <v>1446</v>
      </c>
      <c r="N45" s="917"/>
      <c r="O45" s="923">
        <v>80000</v>
      </c>
      <c r="P45" s="923"/>
      <c r="Q45" s="923">
        <v>80000</v>
      </c>
      <c r="R45" s="923"/>
      <c r="S45" s="917" t="s">
        <v>1891</v>
      </c>
      <c r="Y45" s="367"/>
    </row>
    <row r="46" spans="1:25" ht="74.25" customHeight="1" x14ac:dyDescent="0.25">
      <c r="A46" s="918"/>
      <c r="B46" s="918"/>
      <c r="C46" s="918"/>
      <c r="D46" s="918"/>
      <c r="E46" s="921"/>
      <c r="F46" s="918"/>
      <c r="G46" s="918"/>
      <c r="H46" s="919"/>
      <c r="I46" s="419" t="s">
        <v>148</v>
      </c>
      <c r="J46" s="420">
        <v>100</v>
      </c>
      <c r="K46" s="420" t="s">
        <v>50</v>
      </c>
      <c r="L46" s="538"/>
      <c r="M46" s="918"/>
      <c r="N46" s="918"/>
      <c r="O46" s="924"/>
      <c r="P46" s="924"/>
      <c r="Q46" s="924"/>
      <c r="R46" s="924"/>
      <c r="S46" s="918"/>
      <c r="Y46" s="367"/>
    </row>
    <row r="47" spans="1:25" ht="63.75" customHeight="1" x14ac:dyDescent="0.25">
      <c r="A47" s="918"/>
      <c r="B47" s="918"/>
      <c r="C47" s="918"/>
      <c r="D47" s="918"/>
      <c r="E47" s="921"/>
      <c r="F47" s="918"/>
      <c r="G47" s="918"/>
      <c r="H47" s="917" t="s">
        <v>1901</v>
      </c>
      <c r="I47" s="420" t="s">
        <v>1020</v>
      </c>
      <c r="J47" s="420">
        <v>1</v>
      </c>
      <c r="K47" s="420" t="s">
        <v>74</v>
      </c>
      <c r="L47" s="538"/>
      <c r="M47" s="918"/>
      <c r="N47" s="918"/>
      <c r="O47" s="924"/>
      <c r="P47" s="924"/>
      <c r="Q47" s="924"/>
      <c r="R47" s="924"/>
      <c r="S47" s="918"/>
      <c r="Y47" s="367"/>
    </row>
    <row r="48" spans="1:25" ht="59.25" customHeight="1" x14ac:dyDescent="0.25">
      <c r="A48" s="918"/>
      <c r="B48" s="918"/>
      <c r="C48" s="918"/>
      <c r="D48" s="918"/>
      <c r="E48" s="922"/>
      <c r="F48" s="919"/>
      <c r="G48" s="919"/>
      <c r="H48" s="919"/>
      <c r="I48" s="421" t="s">
        <v>1902</v>
      </c>
      <c r="J48" s="421">
        <v>500</v>
      </c>
      <c r="K48" s="421" t="s">
        <v>74</v>
      </c>
      <c r="L48" s="539"/>
      <c r="M48" s="919"/>
      <c r="N48" s="919"/>
      <c r="O48" s="925"/>
      <c r="P48" s="925"/>
      <c r="Q48" s="925"/>
      <c r="R48" s="925"/>
      <c r="S48" s="919"/>
    </row>
    <row r="49" spans="1:25" ht="102" customHeight="1" x14ac:dyDescent="0.25">
      <c r="A49" s="928" t="s">
        <v>417</v>
      </c>
      <c r="B49" s="928">
        <v>3</v>
      </c>
      <c r="C49" s="928">
        <v>4</v>
      </c>
      <c r="D49" s="928">
        <v>2</v>
      </c>
      <c r="E49" s="931" t="s">
        <v>1903</v>
      </c>
      <c r="F49" s="928" t="s">
        <v>1904</v>
      </c>
      <c r="G49" s="928" t="s">
        <v>1905</v>
      </c>
      <c r="H49" s="928" t="s">
        <v>159</v>
      </c>
      <c r="I49" s="420" t="s">
        <v>1031</v>
      </c>
      <c r="J49" s="420">
        <v>1</v>
      </c>
      <c r="K49" s="420" t="s">
        <v>74</v>
      </c>
      <c r="L49" s="928" t="s">
        <v>1906</v>
      </c>
      <c r="M49" s="928" t="s">
        <v>72</v>
      </c>
      <c r="N49" s="932"/>
      <c r="O49" s="935">
        <v>160000</v>
      </c>
      <c r="P49" s="932"/>
      <c r="Q49" s="935">
        <v>160000</v>
      </c>
      <c r="R49" s="932"/>
      <c r="S49" s="928" t="s">
        <v>1883</v>
      </c>
    </row>
    <row r="50" spans="1:25" ht="144.75" customHeight="1" x14ac:dyDescent="0.25">
      <c r="A50" s="928"/>
      <c r="B50" s="928"/>
      <c r="C50" s="928"/>
      <c r="D50" s="928"/>
      <c r="E50" s="931"/>
      <c r="F50" s="928"/>
      <c r="G50" s="928"/>
      <c r="H50" s="928"/>
      <c r="I50" s="420" t="s">
        <v>148</v>
      </c>
      <c r="J50" s="420">
        <v>25</v>
      </c>
      <c r="K50" s="420" t="s">
        <v>50</v>
      </c>
      <c r="L50" s="928"/>
      <c r="M50" s="928"/>
      <c r="N50" s="932"/>
      <c r="O50" s="935"/>
      <c r="P50" s="932"/>
      <c r="Q50" s="935"/>
      <c r="R50" s="932"/>
      <c r="S50" s="928"/>
    </row>
    <row r="51" spans="1:25" ht="114" customHeight="1" x14ac:dyDescent="0.25">
      <c r="A51" s="424" t="s">
        <v>422</v>
      </c>
      <c r="B51" s="420">
        <v>1</v>
      </c>
      <c r="C51" s="420">
        <v>4</v>
      </c>
      <c r="D51" s="420">
        <v>2</v>
      </c>
      <c r="E51" s="425" t="s">
        <v>1907</v>
      </c>
      <c r="F51" s="420" t="s">
        <v>1908</v>
      </c>
      <c r="G51" s="420" t="s">
        <v>1909</v>
      </c>
      <c r="H51" s="420" t="s">
        <v>1910</v>
      </c>
      <c r="I51" s="420" t="s">
        <v>1911</v>
      </c>
      <c r="J51" s="420">
        <v>3</v>
      </c>
      <c r="K51" s="426" t="s">
        <v>74</v>
      </c>
      <c r="L51" s="420" t="s">
        <v>1912</v>
      </c>
      <c r="M51" s="420" t="s">
        <v>44</v>
      </c>
      <c r="N51" s="420"/>
      <c r="O51" s="427">
        <v>30000</v>
      </c>
      <c r="P51" s="427"/>
      <c r="Q51" s="427">
        <v>30000</v>
      </c>
      <c r="R51" s="427"/>
      <c r="S51" s="420" t="s">
        <v>1883</v>
      </c>
    </row>
    <row r="52" spans="1:25" ht="129" customHeight="1" x14ac:dyDescent="0.25">
      <c r="A52" s="279" t="s">
        <v>427</v>
      </c>
      <c r="B52" s="291">
        <v>1</v>
      </c>
      <c r="C52" s="291">
        <v>4</v>
      </c>
      <c r="D52" s="291">
        <v>2</v>
      </c>
      <c r="E52" s="238" t="s">
        <v>1913</v>
      </c>
      <c r="F52" s="291" t="s">
        <v>1914</v>
      </c>
      <c r="G52" s="291" t="s">
        <v>1915</v>
      </c>
      <c r="H52" s="291" t="s">
        <v>1916</v>
      </c>
      <c r="I52" s="291" t="s">
        <v>1917</v>
      </c>
      <c r="J52" s="291">
        <v>1</v>
      </c>
      <c r="K52" s="291" t="s">
        <v>56</v>
      </c>
      <c r="L52" s="291" t="s">
        <v>1918</v>
      </c>
      <c r="M52" s="291" t="s">
        <v>71</v>
      </c>
      <c r="N52" s="291"/>
      <c r="O52" s="239">
        <v>10000</v>
      </c>
      <c r="P52" s="239"/>
      <c r="Q52" s="239">
        <v>10000</v>
      </c>
      <c r="R52" s="239"/>
      <c r="S52" s="291" t="s">
        <v>1883</v>
      </c>
    </row>
    <row r="53" spans="1:25" ht="69" customHeight="1" x14ac:dyDescent="0.25">
      <c r="A53" s="569" t="s">
        <v>434</v>
      </c>
      <c r="B53" s="569">
        <v>1</v>
      </c>
      <c r="C53" s="569">
        <v>4</v>
      </c>
      <c r="D53" s="569">
        <v>2</v>
      </c>
      <c r="E53" s="937" t="s">
        <v>1919</v>
      </c>
      <c r="F53" s="569" t="s">
        <v>1920</v>
      </c>
      <c r="G53" s="569" t="s">
        <v>1921</v>
      </c>
      <c r="H53" s="569" t="s">
        <v>596</v>
      </c>
      <c r="I53" s="420" t="s">
        <v>1076</v>
      </c>
      <c r="J53" s="420">
        <v>1</v>
      </c>
      <c r="K53" s="420" t="s">
        <v>74</v>
      </c>
      <c r="L53" s="569" t="s">
        <v>1922</v>
      </c>
      <c r="M53" s="569" t="s">
        <v>378</v>
      </c>
      <c r="N53" s="932"/>
      <c r="O53" s="762">
        <v>5000</v>
      </c>
      <c r="P53" s="932"/>
      <c r="Q53" s="762">
        <v>5000</v>
      </c>
      <c r="R53" s="932"/>
      <c r="S53" s="569" t="s">
        <v>1883</v>
      </c>
      <c r="Y53" s="367"/>
    </row>
    <row r="54" spans="1:25" ht="60.75" customHeight="1" x14ac:dyDescent="0.25">
      <c r="A54" s="569"/>
      <c r="B54" s="569"/>
      <c r="C54" s="569"/>
      <c r="D54" s="569"/>
      <c r="E54" s="937"/>
      <c r="F54" s="569"/>
      <c r="G54" s="569"/>
      <c r="H54" s="569"/>
      <c r="I54" s="291" t="s">
        <v>141</v>
      </c>
      <c r="J54" s="291">
        <v>200</v>
      </c>
      <c r="K54" s="291" t="s">
        <v>599</v>
      </c>
      <c r="L54" s="569"/>
      <c r="M54" s="569"/>
      <c r="N54" s="932"/>
      <c r="O54" s="762"/>
      <c r="P54" s="932"/>
      <c r="Q54" s="762"/>
      <c r="R54" s="932"/>
      <c r="S54" s="569"/>
      <c r="Y54" s="367"/>
    </row>
    <row r="55" spans="1:25" ht="72" customHeight="1" x14ac:dyDescent="0.25">
      <c r="A55" s="569"/>
      <c r="B55" s="569"/>
      <c r="C55" s="569"/>
      <c r="D55" s="569"/>
      <c r="E55" s="937"/>
      <c r="F55" s="569"/>
      <c r="G55" s="569"/>
      <c r="H55" s="569"/>
      <c r="I55" s="297" t="s">
        <v>1077</v>
      </c>
      <c r="J55" s="297">
        <v>1</v>
      </c>
      <c r="K55" s="297" t="s">
        <v>74</v>
      </c>
      <c r="L55" s="569"/>
      <c r="M55" s="569"/>
      <c r="N55" s="932"/>
      <c r="O55" s="762"/>
      <c r="P55" s="932"/>
      <c r="Q55" s="762"/>
      <c r="R55" s="932"/>
      <c r="S55" s="569"/>
    </row>
    <row r="57" spans="1:25" ht="15.75" x14ac:dyDescent="0.25">
      <c r="L57" s="543"/>
      <c r="M57" s="936" t="s">
        <v>30</v>
      </c>
      <c r="N57" s="936"/>
      <c r="O57" s="936"/>
    </row>
    <row r="58" spans="1:25" x14ac:dyDescent="0.25">
      <c r="L58" s="543"/>
      <c r="M58" s="275" t="s">
        <v>31</v>
      </c>
      <c r="N58" s="543" t="s">
        <v>32</v>
      </c>
      <c r="O58" s="543"/>
    </row>
    <row r="59" spans="1:25" x14ac:dyDescent="0.25">
      <c r="L59" s="543"/>
      <c r="M59" s="275"/>
      <c r="N59" s="275">
        <v>2022</v>
      </c>
      <c r="O59" s="275">
        <v>2023</v>
      </c>
    </row>
    <row r="60" spans="1:25" x14ac:dyDescent="0.25">
      <c r="L60" s="275" t="s">
        <v>33</v>
      </c>
      <c r="M60" s="283">
        <v>8</v>
      </c>
      <c r="N60" s="309">
        <f>Q53+Q52+Q51+Q49+Q45+Q41+Q35+Q39</f>
        <v>650000</v>
      </c>
      <c r="O60" s="283" t="s">
        <v>192</v>
      </c>
    </row>
    <row r="61" spans="1:25" x14ac:dyDescent="0.25">
      <c r="N61" s="2"/>
    </row>
  </sheetData>
  <mergeCells count="254">
    <mergeCell ref="A53:A55"/>
    <mergeCell ref="B53:B55"/>
    <mergeCell ref="C53:C55"/>
    <mergeCell ref="D53:D55"/>
    <mergeCell ref="E53:E55"/>
    <mergeCell ref="F53:F55"/>
    <mergeCell ref="P53:P55"/>
    <mergeCell ref="Q53:Q55"/>
    <mergeCell ref="R53:R55"/>
    <mergeCell ref="S53:S55"/>
    <mergeCell ref="L57:L59"/>
    <mergeCell ref="M57:O57"/>
    <mergeCell ref="N58:O58"/>
    <mergeCell ref="G53:G55"/>
    <mergeCell ref="H53:H55"/>
    <mergeCell ref="L53:L55"/>
    <mergeCell ref="M53:M55"/>
    <mergeCell ref="N53:N55"/>
    <mergeCell ref="O53:O55"/>
    <mergeCell ref="S45:S48"/>
    <mergeCell ref="H47:H48"/>
    <mergeCell ref="A49:A50"/>
    <mergeCell ref="B49:B50"/>
    <mergeCell ref="C49:C50"/>
    <mergeCell ref="D49:D50"/>
    <mergeCell ref="E49:E50"/>
    <mergeCell ref="F49:F50"/>
    <mergeCell ref="G49:G50"/>
    <mergeCell ref="M45:M48"/>
    <mergeCell ref="N45:N48"/>
    <mergeCell ref="O45:O48"/>
    <mergeCell ref="P45:P48"/>
    <mergeCell ref="Q45:Q48"/>
    <mergeCell ref="R45:R48"/>
    <mergeCell ref="Q49:Q50"/>
    <mergeCell ref="R49:R50"/>
    <mergeCell ref="S49:S50"/>
    <mergeCell ref="H49:H50"/>
    <mergeCell ref="L49:L50"/>
    <mergeCell ref="M49:M50"/>
    <mergeCell ref="N49:N50"/>
    <mergeCell ref="O49:O50"/>
    <mergeCell ref="P49:P50"/>
    <mergeCell ref="A45:A48"/>
    <mergeCell ref="B45:B48"/>
    <mergeCell ref="C45:C48"/>
    <mergeCell ref="D45:D48"/>
    <mergeCell ref="E45:E48"/>
    <mergeCell ref="F45:F48"/>
    <mergeCell ref="G45:G48"/>
    <mergeCell ref="H45:H46"/>
    <mergeCell ref="L45:L48"/>
    <mergeCell ref="R41:R44"/>
    <mergeCell ref="S41:S44"/>
    <mergeCell ref="H43:H44"/>
    <mergeCell ref="I43:I44"/>
    <mergeCell ref="J43:J44"/>
    <mergeCell ref="K43:K44"/>
    <mergeCell ref="G41:G44"/>
    <mergeCell ref="H41:H42"/>
    <mergeCell ref="L41:L44"/>
    <mergeCell ref="M41:M44"/>
    <mergeCell ref="N41:N44"/>
    <mergeCell ref="O41:O44"/>
    <mergeCell ref="A41:A44"/>
    <mergeCell ref="B41:B44"/>
    <mergeCell ref="C41:C44"/>
    <mergeCell ref="D41:D44"/>
    <mergeCell ref="E41:E44"/>
    <mergeCell ref="F41:F44"/>
    <mergeCell ref="O39:O40"/>
    <mergeCell ref="P39:P40"/>
    <mergeCell ref="Q39:Q40"/>
    <mergeCell ref="P41:P44"/>
    <mergeCell ref="Q41:Q44"/>
    <mergeCell ref="N35:N38"/>
    <mergeCell ref="O35:O38"/>
    <mergeCell ref="P35:P38"/>
    <mergeCell ref="R39:R40"/>
    <mergeCell ref="S39:S40"/>
    <mergeCell ref="F39:F40"/>
    <mergeCell ref="G39:G40"/>
    <mergeCell ref="H39:H40"/>
    <mergeCell ref="L39:L40"/>
    <mergeCell ref="M39:M40"/>
    <mergeCell ref="N39:N40"/>
    <mergeCell ref="H37:H38"/>
    <mergeCell ref="A39:A40"/>
    <mergeCell ref="B39:B40"/>
    <mergeCell ref="C39:C40"/>
    <mergeCell ref="D39:D40"/>
    <mergeCell ref="E39:E40"/>
    <mergeCell ref="H35:H36"/>
    <mergeCell ref="L35:L38"/>
    <mergeCell ref="M35:M38"/>
    <mergeCell ref="N27:N28"/>
    <mergeCell ref="O27:O28"/>
    <mergeCell ref="P27:P28"/>
    <mergeCell ref="Q27:Q28"/>
    <mergeCell ref="R27:R28"/>
    <mergeCell ref="R32:R33"/>
    <mergeCell ref="S32:S33"/>
    <mergeCell ref="A34:S34"/>
    <mergeCell ref="A35:A38"/>
    <mergeCell ref="B35:B38"/>
    <mergeCell ref="C35:C38"/>
    <mergeCell ref="D35:D38"/>
    <mergeCell ref="E35:E38"/>
    <mergeCell ref="F35:F38"/>
    <mergeCell ref="G35:G38"/>
    <mergeCell ref="L32:L33"/>
    <mergeCell ref="M32:M33"/>
    <mergeCell ref="N32:N33"/>
    <mergeCell ref="O32:O33"/>
    <mergeCell ref="P32:P33"/>
    <mergeCell ref="Q32:Q33"/>
    <mergeCell ref="Q35:Q38"/>
    <mergeCell ref="R35:R38"/>
    <mergeCell ref="S35:S38"/>
    <mergeCell ref="A29:S29"/>
    <mergeCell ref="A31:S31"/>
    <mergeCell ref="A32:A33"/>
    <mergeCell ref="B32:B33"/>
    <mergeCell ref="C32:C33"/>
    <mergeCell ref="D32:D33"/>
    <mergeCell ref="E32:E33"/>
    <mergeCell ref="G32:G33"/>
    <mergeCell ref="I32:I33"/>
    <mergeCell ref="R22:R24"/>
    <mergeCell ref="S22:S24"/>
    <mergeCell ref="A26:S26"/>
    <mergeCell ref="A27:A28"/>
    <mergeCell ref="B27:B28"/>
    <mergeCell ref="C27:C28"/>
    <mergeCell ref="D27:D28"/>
    <mergeCell ref="E27:E28"/>
    <mergeCell ref="G27:G28"/>
    <mergeCell ref="L27:L28"/>
    <mergeCell ref="L22:L24"/>
    <mergeCell ref="M22:M24"/>
    <mergeCell ref="N22:N24"/>
    <mergeCell ref="O22:O24"/>
    <mergeCell ref="P22:P24"/>
    <mergeCell ref="Q22:Q24"/>
    <mergeCell ref="A22:A24"/>
    <mergeCell ref="B22:B24"/>
    <mergeCell ref="C22:C24"/>
    <mergeCell ref="D22:D24"/>
    <mergeCell ref="E22:E24"/>
    <mergeCell ref="G22:G24"/>
    <mergeCell ref="S27:S28"/>
    <mergeCell ref="M27:M28"/>
    <mergeCell ref="O19:O20"/>
    <mergeCell ref="P19:P20"/>
    <mergeCell ref="Q19:Q20"/>
    <mergeCell ref="R19:R20"/>
    <mergeCell ref="S19:S20"/>
    <mergeCell ref="A21:S21"/>
    <mergeCell ref="A17:S17"/>
    <mergeCell ref="A19:A20"/>
    <mergeCell ref="B19:B20"/>
    <mergeCell ref="C19:C20"/>
    <mergeCell ref="D19:D20"/>
    <mergeCell ref="E19:E20"/>
    <mergeCell ref="G19:G20"/>
    <mergeCell ref="L19:L20"/>
    <mergeCell ref="M19:M20"/>
    <mergeCell ref="N19:N20"/>
    <mergeCell ref="N15:N16"/>
    <mergeCell ref="O15:O16"/>
    <mergeCell ref="P15:P16"/>
    <mergeCell ref="Q15:Q16"/>
    <mergeCell ref="R15:R16"/>
    <mergeCell ref="S15:S16"/>
    <mergeCell ref="R13:R14"/>
    <mergeCell ref="S13:S14"/>
    <mergeCell ref="A15:A16"/>
    <mergeCell ref="B15:B16"/>
    <mergeCell ref="C15:C16"/>
    <mergeCell ref="D15:D16"/>
    <mergeCell ref="E15:E16"/>
    <mergeCell ref="G15:G16"/>
    <mergeCell ref="L15:L16"/>
    <mergeCell ref="M15:M16"/>
    <mergeCell ref="L13:L14"/>
    <mergeCell ref="M13:M14"/>
    <mergeCell ref="N13:N14"/>
    <mergeCell ref="O13:O14"/>
    <mergeCell ref="P13:P14"/>
    <mergeCell ref="Q13:Q14"/>
    <mergeCell ref="A12:S12"/>
    <mergeCell ref="A13:A14"/>
    <mergeCell ref="B13:B14"/>
    <mergeCell ref="C13:C14"/>
    <mergeCell ref="D13:D14"/>
    <mergeCell ref="E13:E14"/>
    <mergeCell ref="G13:G14"/>
    <mergeCell ref="G10:G11"/>
    <mergeCell ref="L10:L11"/>
    <mergeCell ref="M10:M11"/>
    <mergeCell ref="N10:N11"/>
    <mergeCell ref="O10:O11"/>
    <mergeCell ref="P10:P11"/>
    <mergeCell ref="S8:S9"/>
    <mergeCell ref="A10:A11"/>
    <mergeCell ref="B10:B11"/>
    <mergeCell ref="C10:C11"/>
    <mergeCell ref="D10:D11"/>
    <mergeCell ref="E10:E11"/>
    <mergeCell ref="Q10:Q11"/>
    <mergeCell ref="R10:R11"/>
    <mergeCell ref="S10:S11"/>
    <mergeCell ref="A8:A9"/>
    <mergeCell ref="B8:B9"/>
    <mergeCell ref="C8:C9"/>
    <mergeCell ref="D8:D9"/>
    <mergeCell ref="E8:E9"/>
    <mergeCell ref="G8:G9"/>
    <mergeCell ref="L8:L9"/>
    <mergeCell ref="M8:M9"/>
    <mergeCell ref="N6:N7"/>
    <mergeCell ref="O6:O7"/>
    <mergeCell ref="P6:P7"/>
    <mergeCell ref="Q6:Q7"/>
    <mergeCell ref="R6:R7"/>
    <mergeCell ref="O8:O9"/>
    <mergeCell ref="P8:P9"/>
    <mergeCell ref="Q8:Q9"/>
    <mergeCell ref="R8:R9"/>
    <mergeCell ref="N8:N9"/>
    <mergeCell ref="Q3:R3"/>
    <mergeCell ref="S3:S4"/>
    <mergeCell ref="A6:A7"/>
    <mergeCell ref="B6:B7"/>
    <mergeCell ref="C6:C7"/>
    <mergeCell ref="D6:D7"/>
    <mergeCell ref="E6:E7"/>
    <mergeCell ref="G6:G7"/>
    <mergeCell ref="I6:I7"/>
    <mergeCell ref="L6:L7"/>
    <mergeCell ref="G3:G4"/>
    <mergeCell ref="H3:H4"/>
    <mergeCell ref="I3:K3"/>
    <mergeCell ref="L3:L4"/>
    <mergeCell ref="M3:N3"/>
    <mergeCell ref="O3:P3"/>
    <mergeCell ref="A3:A4"/>
    <mergeCell ref="B3:B4"/>
    <mergeCell ref="C3:C4"/>
    <mergeCell ref="D3:D4"/>
    <mergeCell ref="E3:E4"/>
    <mergeCell ref="F3:F4"/>
    <mergeCell ref="S6:S7"/>
    <mergeCell ref="M6:M7"/>
  </mergeCells>
  <pageMargins left="0.7" right="0.7" top="0.75" bottom="0.75" header="0.3" footer="0.3"/>
  <pageSetup paperSize="9" scale="2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opLeftCell="A34" zoomScale="70" zoomScaleNormal="70" zoomScaleSheetLayoutView="70" workbookViewId="0">
      <selection activeCell="J48" sqref="J48"/>
    </sheetView>
  </sheetViews>
  <sheetFormatPr defaultColWidth="9.140625" defaultRowHeight="15" x14ac:dyDescent="0.25"/>
  <cols>
    <col min="1" max="1" width="5.28515625" style="1" customWidth="1"/>
    <col min="2" max="4" width="9.140625" style="296"/>
    <col min="5" max="5" width="18.28515625" style="296" customWidth="1"/>
    <col min="6" max="6" width="54.42578125" style="296" customWidth="1"/>
    <col min="7" max="7" width="50.7109375" style="296" customWidth="1"/>
    <col min="8" max="8" width="23.7109375" style="296" customWidth="1"/>
    <col min="9" max="10" width="19" style="296" customWidth="1"/>
    <col min="11" max="11" width="16.85546875" style="296" customWidth="1"/>
    <col min="12" max="12" width="25.140625" style="296" customWidth="1"/>
    <col min="13" max="13" width="20.5703125" style="296" customWidth="1"/>
    <col min="14" max="14" width="14.5703125" style="296" customWidth="1"/>
    <col min="15" max="15" width="16.28515625" style="296" customWidth="1"/>
    <col min="16" max="16" width="15.85546875" style="296" customWidth="1"/>
    <col min="17" max="17" width="19.140625" style="296" customWidth="1"/>
    <col min="18" max="18" width="13.42578125" style="296" customWidth="1"/>
    <col min="19" max="19" width="28.7109375" style="296" customWidth="1"/>
    <col min="20" max="16384" width="9.140625" style="296"/>
  </cols>
  <sheetData>
    <row r="1" spans="1:19" ht="18.75" x14ac:dyDescent="0.3">
      <c r="A1" s="295" t="s">
        <v>2378</v>
      </c>
      <c r="E1" s="36"/>
      <c r="F1" s="36"/>
      <c r="L1" s="1"/>
      <c r="O1" s="2"/>
      <c r="P1" s="3"/>
      <c r="Q1" s="2"/>
      <c r="R1" s="2"/>
    </row>
    <row r="2" spans="1:19" x14ac:dyDescent="0.25">
      <c r="A2" s="37"/>
      <c r="E2" s="36"/>
      <c r="F2" s="36"/>
      <c r="L2" s="504"/>
      <c r="M2" s="504"/>
      <c r="N2" s="504"/>
      <c r="O2" s="504"/>
      <c r="P2" s="504"/>
      <c r="Q2" s="504"/>
      <c r="R2" s="504"/>
      <c r="S2" s="504"/>
    </row>
    <row r="3" spans="1:19" ht="60"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ht="24.6" customHeight="1"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ht="34.15" customHeight="1" x14ac:dyDescent="0.25">
      <c r="A6" s="770">
        <v>1</v>
      </c>
      <c r="B6" s="764">
        <v>1</v>
      </c>
      <c r="C6" s="764">
        <v>4</v>
      </c>
      <c r="D6" s="764">
        <v>2</v>
      </c>
      <c r="E6" s="537" t="s">
        <v>1923</v>
      </c>
      <c r="F6" s="537" t="s">
        <v>1924</v>
      </c>
      <c r="G6" s="537" t="s">
        <v>1925</v>
      </c>
      <c r="H6" s="537" t="s">
        <v>1926</v>
      </c>
      <c r="I6" s="291" t="s">
        <v>206</v>
      </c>
      <c r="J6" s="291">
        <v>17</v>
      </c>
      <c r="K6" s="297" t="s">
        <v>74</v>
      </c>
      <c r="L6" s="537" t="s">
        <v>1927</v>
      </c>
      <c r="M6" s="764" t="s">
        <v>44</v>
      </c>
      <c r="N6" s="764"/>
      <c r="O6" s="938">
        <v>60000</v>
      </c>
      <c r="P6" s="769"/>
      <c r="Q6" s="938">
        <v>60000</v>
      </c>
      <c r="R6" s="769"/>
      <c r="S6" s="764" t="s">
        <v>1928</v>
      </c>
    </row>
    <row r="7" spans="1:19" ht="27.6" customHeight="1" x14ac:dyDescent="0.25">
      <c r="A7" s="757"/>
      <c r="B7" s="780"/>
      <c r="C7" s="780"/>
      <c r="D7" s="780"/>
      <c r="E7" s="538"/>
      <c r="F7" s="538"/>
      <c r="G7" s="538"/>
      <c r="H7" s="539"/>
      <c r="I7" s="291" t="s">
        <v>1929</v>
      </c>
      <c r="J7" s="291">
        <v>306</v>
      </c>
      <c r="K7" s="297" t="s">
        <v>50</v>
      </c>
      <c r="L7" s="538"/>
      <c r="M7" s="780"/>
      <c r="N7" s="780"/>
      <c r="O7" s="939"/>
      <c r="P7" s="780"/>
      <c r="Q7" s="939"/>
      <c r="R7" s="780"/>
      <c r="S7" s="774"/>
    </row>
    <row r="8" spans="1:19" ht="27.6" customHeight="1" x14ac:dyDescent="0.25">
      <c r="A8" s="757"/>
      <c r="B8" s="780"/>
      <c r="C8" s="780"/>
      <c r="D8" s="780"/>
      <c r="E8" s="538"/>
      <c r="F8" s="538"/>
      <c r="G8" s="538"/>
      <c r="H8" s="537" t="s">
        <v>1930</v>
      </c>
      <c r="I8" s="291" t="s">
        <v>206</v>
      </c>
      <c r="J8" s="291">
        <v>17</v>
      </c>
      <c r="K8" s="297" t="s">
        <v>74</v>
      </c>
      <c r="L8" s="538"/>
      <c r="M8" s="780"/>
      <c r="N8" s="780"/>
      <c r="O8" s="939"/>
      <c r="P8" s="780"/>
      <c r="Q8" s="939"/>
      <c r="R8" s="780"/>
      <c r="S8" s="774"/>
    </row>
    <row r="9" spans="1:19" ht="31.9" customHeight="1" x14ac:dyDescent="0.25">
      <c r="A9" s="757"/>
      <c r="B9" s="780"/>
      <c r="C9" s="780"/>
      <c r="D9" s="780"/>
      <c r="E9" s="538"/>
      <c r="F9" s="538"/>
      <c r="G9" s="538"/>
      <c r="H9" s="539"/>
      <c r="I9" s="291" t="s">
        <v>1929</v>
      </c>
      <c r="J9" s="291">
        <v>306</v>
      </c>
      <c r="K9" s="297" t="s">
        <v>50</v>
      </c>
      <c r="L9" s="538"/>
      <c r="M9" s="780"/>
      <c r="N9" s="780"/>
      <c r="O9" s="939"/>
      <c r="P9" s="780"/>
      <c r="Q9" s="939"/>
      <c r="R9" s="780"/>
      <c r="S9" s="774"/>
    </row>
    <row r="10" spans="1:19" ht="37.15" customHeight="1" x14ac:dyDescent="0.25">
      <c r="A10" s="757"/>
      <c r="B10" s="780"/>
      <c r="C10" s="780"/>
      <c r="D10" s="780"/>
      <c r="E10" s="538"/>
      <c r="F10" s="538"/>
      <c r="G10" s="538"/>
      <c r="H10" s="579" t="s">
        <v>596</v>
      </c>
      <c r="I10" s="291" t="s">
        <v>1076</v>
      </c>
      <c r="J10" s="291">
        <v>1</v>
      </c>
      <c r="K10" s="297" t="s">
        <v>74</v>
      </c>
      <c r="L10" s="538"/>
      <c r="M10" s="780"/>
      <c r="N10" s="780"/>
      <c r="O10" s="939"/>
      <c r="P10" s="780"/>
      <c r="Q10" s="939"/>
      <c r="R10" s="780"/>
      <c r="S10" s="774"/>
    </row>
    <row r="11" spans="1:19" ht="37.15" customHeight="1" x14ac:dyDescent="0.25">
      <c r="A11" s="757"/>
      <c r="B11" s="780"/>
      <c r="C11" s="780"/>
      <c r="D11" s="780"/>
      <c r="E11" s="538"/>
      <c r="F11" s="538"/>
      <c r="G11" s="538"/>
      <c r="H11" s="757"/>
      <c r="I11" s="291" t="s">
        <v>1077</v>
      </c>
      <c r="J11" s="291">
        <v>1</v>
      </c>
      <c r="K11" s="297" t="s">
        <v>74</v>
      </c>
      <c r="L11" s="538"/>
      <c r="M11" s="780"/>
      <c r="N11" s="780"/>
      <c r="O11" s="939"/>
      <c r="P11" s="780"/>
      <c r="Q11" s="939"/>
      <c r="R11" s="780"/>
      <c r="S11" s="774"/>
    </row>
    <row r="12" spans="1:19" ht="36.6" customHeight="1" x14ac:dyDescent="0.25">
      <c r="A12" s="757"/>
      <c r="B12" s="780"/>
      <c r="C12" s="780"/>
      <c r="D12" s="780"/>
      <c r="E12" s="538"/>
      <c r="F12" s="538"/>
      <c r="G12" s="538"/>
      <c r="H12" s="580"/>
      <c r="I12" s="291" t="s">
        <v>141</v>
      </c>
      <c r="J12" s="291">
        <v>650</v>
      </c>
      <c r="K12" s="297" t="s">
        <v>74</v>
      </c>
      <c r="L12" s="538"/>
      <c r="M12" s="780"/>
      <c r="N12" s="780"/>
      <c r="O12" s="939"/>
      <c r="P12" s="780"/>
      <c r="Q12" s="939"/>
      <c r="R12" s="780"/>
      <c r="S12" s="774"/>
    </row>
    <row r="13" spans="1:19" ht="47.45" customHeight="1" x14ac:dyDescent="0.25">
      <c r="A13" s="757"/>
      <c r="B13" s="780"/>
      <c r="C13" s="780"/>
      <c r="D13" s="780"/>
      <c r="E13" s="538"/>
      <c r="F13" s="538"/>
      <c r="G13" s="538"/>
      <c r="H13" s="537" t="s">
        <v>1931</v>
      </c>
      <c r="I13" s="291" t="s">
        <v>53</v>
      </c>
      <c r="J13" s="291">
        <v>1</v>
      </c>
      <c r="K13" s="297" t="s">
        <v>74</v>
      </c>
      <c r="L13" s="538"/>
      <c r="M13" s="780"/>
      <c r="N13" s="780"/>
      <c r="O13" s="939"/>
      <c r="P13" s="780"/>
      <c r="Q13" s="939"/>
      <c r="R13" s="780"/>
      <c r="S13" s="774"/>
    </row>
    <row r="14" spans="1:19" s="7" customFormat="1" ht="58.15" customHeight="1" x14ac:dyDescent="0.25">
      <c r="A14" s="580"/>
      <c r="B14" s="768"/>
      <c r="C14" s="768"/>
      <c r="D14" s="768"/>
      <c r="E14" s="539"/>
      <c r="F14" s="539"/>
      <c r="G14" s="539"/>
      <c r="H14" s="539"/>
      <c r="I14" s="291" t="s">
        <v>1929</v>
      </c>
      <c r="J14" s="291">
        <v>80</v>
      </c>
      <c r="K14" s="297" t="s">
        <v>50</v>
      </c>
      <c r="L14" s="539"/>
      <c r="M14" s="768"/>
      <c r="N14" s="768"/>
      <c r="O14" s="940"/>
      <c r="P14" s="768"/>
      <c r="Q14" s="940"/>
      <c r="R14" s="768"/>
      <c r="S14" s="575"/>
    </row>
    <row r="15" spans="1:19" s="7" customFormat="1" ht="109.15" customHeight="1" x14ac:dyDescent="0.25">
      <c r="A15" s="579">
        <v>2</v>
      </c>
      <c r="B15" s="579">
        <v>1</v>
      </c>
      <c r="C15" s="579">
        <v>4</v>
      </c>
      <c r="D15" s="579">
        <v>2</v>
      </c>
      <c r="E15" s="537" t="s">
        <v>1932</v>
      </c>
      <c r="F15" s="537" t="s">
        <v>1933</v>
      </c>
      <c r="G15" s="537" t="s">
        <v>1934</v>
      </c>
      <c r="H15" s="579" t="s">
        <v>1935</v>
      </c>
      <c r="I15" s="297" t="s">
        <v>211</v>
      </c>
      <c r="J15" s="297">
        <v>1</v>
      </c>
      <c r="K15" s="297" t="s">
        <v>74</v>
      </c>
      <c r="L15" s="537" t="s">
        <v>1936</v>
      </c>
      <c r="M15" s="579" t="s">
        <v>95</v>
      </c>
      <c r="N15" s="777"/>
      <c r="O15" s="758">
        <v>40000</v>
      </c>
      <c r="P15" s="579"/>
      <c r="Q15" s="758">
        <v>40000</v>
      </c>
      <c r="R15" s="777"/>
      <c r="S15" s="773" t="s">
        <v>1928</v>
      </c>
    </row>
    <row r="16" spans="1:19" s="7" customFormat="1" ht="178.9" customHeight="1" x14ac:dyDescent="0.25">
      <c r="A16" s="580"/>
      <c r="B16" s="580"/>
      <c r="C16" s="580"/>
      <c r="D16" s="580"/>
      <c r="E16" s="539"/>
      <c r="F16" s="539"/>
      <c r="G16" s="539"/>
      <c r="H16" s="580"/>
      <c r="I16" s="291" t="s">
        <v>148</v>
      </c>
      <c r="J16" s="297">
        <v>14</v>
      </c>
      <c r="K16" s="297" t="s">
        <v>50</v>
      </c>
      <c r="L16" s="539"/>
      <c r="M16" s="580"/>
      <c r="N16" s="768"/>
      <c r="O16" s="760"/>
      <c r="P16" s="580"/>
      <c r="Q16" s="760"/>
      <c r="R16" s="768"/>
      <c r="S16" s="575"/>
    </row>
    <row r="17" spans="1:19" ht="127.15" customHeight="1" x14ac:dyDescent="0.25">
      <c r="A17" s="579">
        <v>3</v>
      </c>
      <c r="B17" s="579">
        <v>1</v>
      </c>
      <c r="C17" s="579">
        <v>4</v>
      </c>
      <c r="D17" s="579">
        <v>2</v>
      </c>
      <c r="E17" s="537" t="s">
        <v>1937</v>
      </c>
      <c r="F17" s="537" t="s">
        <v>1938</v>
      </c>
      <c r="G17" s="537" t="s">
        <v>1939</v>
      </c>
      <c r="H17" s="579" t="s">
        <v>159</v>
      </c>
      <c r="I17" s="291" t="s">
        <v>234</v>
      </c>
      <c r="J17" s="297">
        <v>1</v>
      </c>
      <c r="K17" s="297" t="s">
        <v>74</v>
      </c>
      <c r="L17" s="593" t="s">
        <v>1940</v>
      </c>
      <c r="M17" s="579" t="s">
        <v>95</v>
      </c>
      <c r="N17" s="579"/>
      <c r="O17" s="758">
        <v>100000</v>
      </c>
      <c r="P17" s="579"/>
      <c r="Q17" s="758">
        <v>100000</v>
      </c>
      <c r="R17" s="579"/>
      <c r="S17" s="537" t="s">
        <v>1928</v>
      </c>
    </row>
    <row r="18" spans="1:19" ht="151.15" customHeight="1" x14ac:dyDescent="0.25">
      <c r="A18" s="580"/>
      <c r="B18" s="580"/>
      <c r="C18" s="580"/>
      <c r="D18" s="580"/>
      <c r="E18" s="539"/>
      <c r="F18" s="539"/>
      <c r="G18" s="539"/>
      <c r="H18" s="580"/>
      <c r="I18" s="291" t="s">
        <v>148</v>
      </c>
      <c r="J18" s="297">
        <v>25</v>
      </c>
      <c r="K18" s="297" t="s">
        <v>50</v>
      </c>
      <c r="L18" s="575"/>
      <c r="M18" s="580"/>
      <c r="N18" s="580"/>
      <c r="O18" s="760"/>
      <c r="P18" s="580"/>
      <c r="Q18" s="760"/>
      <c r="R18" s="580"/>
      <c r="S18" s="539"/>
    </row>
    <row r="19" spans="1:19" ht="106.9" customHeight="1" x14ac:dyDescent="0.25">
      <c r="A19" s="579">
        <v>4</v>
      </c>
      <c r="B19" s="537">
        <v>1</v>
      </c>
      <c r="C19" s="579">
        <v>4</v>
      </c>
      <c r="D19" s="579">
        <v>5</v>
      </c>
      <c r="E19" s="537" t="s">
        <v>1941</v>
      </c>
      <c r="F19" s="537" t="s">
        <v>1942</v>
      </c>
      <c r="G19" s="537" t="s">
        <v>1943</v>
      </c>
      <c r="H19" s="537" t="s">
        <v>159</v>
      </c>
      <c r="I19" s="294" t="s">
        <v>234</v>
      </c>
      <c r="J19" s="297">
        <v>1</v>
      </c>
      <c r="K19" s="297" t="s">
        <v>74</v>
      </c>
      <c r="L19" s="537" t="s">
        <v>1944</v>
      </c>
      <c r="M19" s="537" t="s">
        <v>72</v>
      </c>
      <c r="N19" s="579"/>
      <c r="O19" s="577">
        <v>198000</v>
      </c>
      <c r="P19" s="579"/>
      <c r="Q19" s="577">
        <v>198000</v>
      </c>
      <c r="R19" s="579"/>
      <c r="S19" s="537" t="s">
        <v>1928</v>
      </c>
    </row>
    <row r="20" spans="1:19" ht="105.6" customHeight="1" x14ac:dyDescent="0.25">
      <c r="A20" s="580"/>
      <c r="B20" s="539"/>
      <c r="C20" s="580"/>
      <c r="D20" s="580"/>
      <c r="E20" s="539"/>
      <c r="F20" s="539"/>
      <c r="G20" s="539"/>
      <c r="H20" s="539"/>
      <c r="I20" s="303" t="s">
        <v>970</v>
      </c>
      <c r="J20" s="297">
        <v>30</v>
      </c>
      <c r="K20" s="297" t="s">
        <v>50</v>
      </c>
      <c r="L20" s="539"/>
      <c r="M20" s="539"/>
      <c r="N20" s="580"/>
      <c r="O20" s="578"/>
      <c r="P20" s="580"/>
      <c r="Q20" s="578"/>
      <c r="R20" s="580"/>
      <c r="S20" s="539"/>
    </row>
    <row r="21" spans="1:19" ht="82.15" customHeight="1" x14ac:dyDescent="0.25">
      <c r="A21" s="579">
        <v>5</v>
      </c>
      <c r="B21" s="579">
        <v>1</v>
      </c>
      <c r="C21" s="579">
        <v>4</v>
      </c>
      <c r="D21" s="579">
        <v>5</v>
      </c>
      <c r="E21" s="537" t="s">
        <v>1945</v>
      </c>
      <c r="F21" s="537" t="s">
        <v>1946</v>
      </c>
      <c r="G21" s="537" t="s">
        <v>1947</v>
      </c>
      <c r="H21" s="537" t="s">
        <v>1948</v>
      </c>
      <c r="I21" s="277" t="s">
        <v>1949</v>
      </c>
      <c r="J21" s="297">
        <v>15</v>
      </c>
      <c r="K21" s="297" t="s">
        <v>203</v>
      </c>
      <c r="L21" s="537" t="s">
        <v>1950</v>
      </c>
      <c r="M21" s="579" t="s">
        <v>72</v>
      </c>
      <c r="N21" s="579"/>
      <c r="O21" s="758">
        <v>60000</v>
      </c>
      <c r="P21" s="579"/>
      <c r="Q21" s="758">
        <v>60000</v>
      </c>
      <c r="R21" s="579"/>
      <c r="S21" s="537" t="s">
        <v>1928</v>
      </c>
    </row>
    <row r="22" spans="1:19" ht="76.150000000000006" customHeight="1" x14ac:dyDescent="0.25">
      <c r="A22" s="757"/>
      <c r="B22" s="757"/>
      <c r="C22" s="757"/>
      <c r="D22" s="757"/>
      <c r="E22" s="538"/>
      <c r="F22" s="538"/>
      <c r="G22" s="538"/>
      <c r="H22" s="539"/>
      <c r="I22" s="291" t="s">
        <v>1951</v>
      </c>
      <c r="J22" s="291">
        <v>100</v>
      </c>
      <c r="K22" s="297" t="s">
        <v>50</v>
      </c>
      <c r="L22" s="538"/>
      <c r="M22" s="757"/>
      <c r="N22" s="757"/>
      <c r="O22" s="759"/>
      <c r="P22" s="757"/>
      <c r="Q22" s="759"/>
      <c r="R22" s="757"/>
      <c r="S22" s="538"/>
    </row>
    <row r="23" spans="1:19" ht="63" customHeight="1" x14ac:dyDescent="0.25">
      <c r="A23" s="757"/>
      <c r="B23" s="757"/>
      <c r="C23" s="757"/>
      <c r="D23" s="757"/>
      <c r="E23" s="538"/>
      <c r="F23" s="538"/>
      <c r="G23" s="538"/>
      <c r="H23" s="537" t="s">
        <v>52</v>
      </c>
      <c r="I23" s="291" t="s">
        <v>53</v>
      </c>
      <c r="J23" s="291">
        <v>1</v>
      </c>
      <c r="K23" s="297" t="s">
        <v>203</v>
      </c>
      <c r="L23" s="538"/>
      <c r="M23" s="757"/>
      <c r="N23" s="757"/>
      <c r="O23" s="759"/>
      <c r="P23" s="757"/>
      <c r="Q23" s="759"/>
      <c r="R23" s="757"/>
      <c r="S23" s="538"/>
    </row>
    <row r="24" spans="1:19" ht="63" customHeight="1" x14ac:dyDescent="0.25">
      <c r="A24" s="757"/>
      <c r="B24" s="757"/>
      <c r="C24" s="757"/>
      <c r="D24" s="757"/>
      <c r="E24" s="538"/>
      <c r="F24" s="538"/>
      <c r="G24" s="538"/>
      <c r="H24" s="539"/>
      <c r="I24" s="291" t="s">
        <v>54</v>
      </c>
      <c r="J24" s="291">
        <v>100</v>
      </c>
      <c r="K24" s="297" t="s">
        <v>50</v>
      </c>
      <c r="L24" s="538"/>
      <c r="M24" s="757"/>
      <c r="N24" s="757"/>
      <c r="O24" s="759"/>
      <c r="P24" s="757"/>
      <c r="Q24" s="759"/>
      <c r="R24" s="757"/>
      <c r="S24" s="538"/>
    </row>
    <row r="25" spans="1:19" ht="63" customHeight="1" x14ac:dyDescent="0.25">
      <c r="A25" s="757"/>
      <c r="B25" s="757"/>
      <c r="C25" s="757"/>
      <c r="D25" s="757"/>
      <c r="E25" s="538"/>
      <c r="F25" s="538"/>
      <c r="G25" s="538"/>
      <c r="H25" s="537" t="s">
        <v>159</v>
      </c>
      <c r="I25" s="291" t="s">
        <v>1952</v>
      </c>
      <c r="J25" s="291">
        <v>6</v>
      </c>
      <c r="K25" s="297" t="s">
        <v>203</v>
      </c>
      <c r="L25" s="538"/>
      <c r="M25" s="757"/>
      <c r="N25" s="757"/>
      <c r="O25" s="759"/>
      <c r="P25" s="757"/>
      <c r="Q25" s="759"/>
      <c r="R25" s="757"/>
      <c r="S25" s="538"/>
    </row>
    <row r="26" spans="1:19" ht="63" customHeight="1" x14ac:dyDescent="0.25">
      <c r="A26" s="580"/>
      <c r="B26" s="580"/>
      <c r="C26" s="580"/>
      <c r="D26" s="580"/>
      <c r="E26" s="539"/>
      <c r="F26" s="539"/>
      <c r="G26" s="539"/>
      <c r="H26" s="539"/>
      <c r="I26" s="291" t="s">
        <v>1953</v>
      </c>
      <c r="J26" s="291">
        <v>90</v>
      </c>
      <c r="K26" s="297" t="s">
        <v>1954</v>
      </c>
      <c r="L26" s="539"/>
      <c r="M26" s="580"/>
      <c r="N26" s="580"/>
      <c r="O26" s="760"/>
      <c r="P26" s="580"/>
      <c r="Q26" s="760"/>
      <c r="R26" s="580"/>
      <c r="S26" s="539"/>
    </row>
    <row r="27" spans="1:19" ht="90" customHeight="1" x14ac:dyDescent="0.25">
      <c r="A27" s="537">
        <v>6</v>
      </c>
      <c r="B27" s="579">
        <v>1</v>
      </c>
      <c r="C27" s="579">
        <v>4</v>
      </c>
      <c r="D27" s="579">
        <v>5</v>
      </c>
      <c r="E27" s="537" t="s">
        <v>1955</v>
      </c>
      <c r="F27" s="537" t="s">
        <v>1956</v>
      </c>
      <c r="G27" s="537" t="s">
        <v>1957</v>
      </c>
      <c r="H27" s="537" t="s">
        <v>159</v>
      </c>
      <c r="I27" s="294" t="s">
        <v>234</v>
      </c>
      <c r="J27" s="297">
        <v>1</v>
      </c>
      <c r="K27" s="297" t="s">
        <v>74</v>
      </c>
      <c r="L27" s="537" t="s">
        <v>1958</v>
      </c>
      <c r="M27" s="579" t="s">
        <v>72</v>
      </c>
      <c r="N27" s="579"/>
      <c r="O27" s="758">
        <v>200000</v>
      </c>
      <c r="P27" s="579"/>
      <c r="Q27" s="758">
        <v>200000</v>
      </c>
      <c r="R27" s="579"/>
      <c r="S27" s="537" t="s">
        <v>1928</v>
      </c>
    </row>
    <row r="28" spans="1:19" ht="159.6" customHeight="1" x14ac:dyDescent="0.25">
      <c r="A28" s="539"/>
      <c r="B28" s="580"/>
      <c r="C28" s="580"/>
      <c r="D28" s="580"/>
      <c r="E28" s="539"/>
      <c r="F28" s="539"/>
      <c r="G28" s="539"/>
      <c r="H28" s="539"/>
      <c r="I28" s="303" t="s">
        <v>148</v>
      </c>
      <c r="J28" s="297">
        <v>30</v>
      </c>
      <c r="K28" s="297" t="s">
        <v>50</v>
      </c>
      <c r="L28" s="539"/>
      <c r="M28" s="580"/>
      <c r="N28" s="580"/>
      <c r="O28" s="760"/>
      <c r="P28" s="580"/>
      <c r="Q28" s="760"/>
      <c r="R28" s="580"/>
      <c r="S28" s="539"/>
    </row>
    <row r="29" spans="1:19" ht="262.89999999999998" customHeight="1" x14ac:dyDescent="0.25">
      <c r="A29" s="291">
        <v>7</v>
      </c>
      <c r="B29" s="291">
        <v>1</v>
      </c>
      <c r="C29" s="291">
        <v>4</v>
      </c>
      <c r="D29" s="291">
        <v>5</v>
      </c>
      <c r="E29" s="291" t="s">
        <v>1959</v>
      </c>
      <c r="F29" s="291" t="s">
        <v>1960</v>
      </c>
      <c r="G29" s="291" t="s">
        <v>1961</v>
      </c>
      <c r="H29" s="291" t="s">
        <v>385</v>
      </c>
      <c r="I29" s="291" t="s">
        <v>1020</v>
      </c>
      <c r="J29" s="291">
        <v>1</v>
      </c>
      <c r="K29" s="291" t="s">
        <v>74</v>
      </c>
      <c r="L29" s="291" t="s">
        <v>1962</v>
      </c>
      <c r="M29" s="239" t="s">
        <v>72</v>
      </c>
      <c r="N29" s="239"/>
      <c r="O29" s="239">
        <v>90000</v>
      </c>
      <c r="P29" s="291"/>
      <c r="Q29" s="239">
        <v>90000</v>
      </c>
      <c r="R29" s="291"/>
      <c r="S29" s="291" t="s">
        <v>1928</v>
      </c>
    </row>
    <row r="30" spans="1:19" ht="124.9" customHeight="1" x14ac:dyDescent="0.25">
      <c r="A30" s="579">
        <v>8</v>
      </c>
      <c r="B30" s="579">
        <v>1</v>
      </c>
      <c r="C30" s="579">
        <v>4</v>
      </c>
      <c r="D30" s="579">
        <v>5</v>
      </c>
      <c r="E30" s="537" t="s">
        <v>1963</v>
      </c>
      <c r="F30" s="537" t="s">
        <v>1964</v>
      </c>
      <c r="G30" s="537" t="s">
        <v>1965</v>
      </c>
      <c r="H30" s="537" t="s">
        <v>159</v>
      </c>
      <c r="I30" s="294" t="s">
        <v>234</v>
      </c>
      <c r="J30" s="291">
        <v>1</v>
      </c>
      <c r="K30" s="291" t="s">
        <v>203</v>
      </c>
      <c r="L30" s="537" t="s">
        <v>1966</v>
      </c>
      <c r="M30" s="537" t="s">
        <v>72</v>
      </c>
      <c r="N30" s="537"/>
      <c r="O30" s="577">
        <v>100000</v>
      </c>
      <c r="P30" s="537"/>
      <c r="Q30" s="577">
        <v>100000</v>
      </c>
      <c r="R30" s="537"/>
      <c r="S30" s="537" t="s">
        <v>1928</v>
      </c>
    </row>
    <row r="31" spans="1:19" ht="142.9" customHeight="1" x14ac:dyDescent="0.25">
      <c r="A31" s="580"/>
      <c r="B31" s="580"/>
      <c r="C31" s="580"/>
      <c r="D31" s="580"/>
      <c r="E31" s="539"/>
      <c r="F31" s="539"/>
      <c r="G31" s="539"/>
      <c r="H31" s="539"/>
      <c r="I31" s="303" t="s">
        <v>1320</v>
      </c>
      <c r="J31" s="297">
        <v>20</v>
      </c>
      <c r="K31" s="297" t="s">
        <v>1954</v>
      </c>
      <c r="L31" s="539"/>
      <c r="M31" s="539"/>
      <c r="N31" s="539"/>
      <c r="O31" s="578"/>
      <c r="P31" s="539"/>
      <c r="Q31" s="578"/>
      <c r="R31" s="539"/>
      <c r="S31" s="539"/>
    </row>
    <row r="32" spans="1:19" ht="53.45" customHeight="1" x14ac:dyDescent="0.25">
      <c r="A32" s="537">
        <v>9</v>
      </c>
      <c r="B32" s="537">
        <v>1</v>
      </c>
      <c r="C32" s="537">
        <v>4</v>
      </c>
      <c r="D32" s="537">
        <v>2</v>
      </c>
      <c r="E32" s="537" t="s">
        <v>1923</v>
      </c>
      <c r="F32" s="537" t="s">
        <v>1967</v>
      </c>
      <c r="G32" s="537" t="s">
        <v>1968</v>
      </c>
      <c r="H32" s="537" t="s">
        <v>1926</v>
      </c>
      <c r="I32" s="303" t="s">
        <v>206</v>
      </c>
      <c r="J32" s="303">
        <v>17</v>
      </c>
      <c r="K32" s="249" t="s">
        <v>74</v>
      </c>
      <c r="L32" s="537" t="s">
        <v>1927</v>
      </c>
      <c r="M32" s="941"/>
      <c r="N32" s="537" t="s">
        <v>44</v>
      </c>
      <c r="O32" s="537"/>
      <c r="P32" s="577">
        <v>50000</v>
      </c>
      <c r="Q32" s="537"/>
      <c r="R32" s="577">
        <v>50000</v>
      </c>
      <c r="S32" s="537" t="s">
        <v>1928</v>
      </c>
    </row>
    <row r="33" spans="1:19" ht="76.900000000000006" customHeight="1" x14ac:dyDescent="0.25">
      <c r="A33" s="538"/>
      <c r="B33" s="538"/>
      <c r="C33" s="538"/>
      <c r="D33" s="538"/>
      <c r="E33" s="538"/>
      <c r="F33" s="538"/>
      <c r="G33" s="538"/>
      <c r="H33" s="539"/>
      <c r="I33" s="303" t="s">
        <v>1929</v>
      </c>
      <c r="J33" s="303">
        <v>300</v>
      </c>
      <c r="K33" s="249" t="s">
        <v>50</v>
      </c>
      <c r="L33" s="538"/>
      <c r="M33" s="942"/>
      <c r="N33" s="538"/>
      <c r="O33" s="538"/>
      <c r="P33" s="761"/>
      <c r="Q33" s="538"/>
      <c r="R33" s="761"/>
      <c r="S33" s="538"/>
    </row>
    <row r="34" spans="1:19" ht="67.150000000000006" customHeight="1" x14ac:dyDescent="0.25">
      <c r="A34" s="538"/>
      <c r="B34" s="538"/>
      <c r="C34" s="538"/>
      <c r="D34" s="538"/>
      <c r="E34" s="538"/>
      <c r="F34" s="538"/>
      <c r="G34" s="538"/>
      <c r="H34" s="537" t="s">
        <v>1930</v>
      </c>
      <c r="I34" s="303" t="s">
        <v>206</v>
      </c>
      <c r="J34" s="303">
        <v>17</v>
      </c>
      <c r="K34" s="249" t="s">
        <v>74</v>
      </c>
      <c r="L34" s="538"/>
      <c r="M34" s="942"/>
      <c r="N34" s="538"/>
      <c r="O34" s="538"/>
      <c r="P34" s="761"/>
      <c r="Q34" s="538"/>
      <c r="R34" s="761"/>
      <c r="S34" s="538"/>
    </row>
    <row r="35" spans="1:19" ht="86.45" customHeight="1" x14ac:dyDescent="0.25">
      <c r="A35" s="538"/>
      <c r="B35" s="538"/>
      <c r="C35" s="538"/>
      <c r="D35" s="538"/>
      <c r="E35" s="538"/>
      <c r="F35" s="538"/>
      <c r="G35" s="538"/>
      <c r="H35" s="539"/>
      <c r="I35" s="303" t="s">
        <v>1929</v>
      </c>
      <c r="J35" s="303">
        <v>300</v>
      </c>
      <c r="K35" s="249" t="s">
        <v>50</v>
      </c>
      <c r="L35" s="538"/>
      <c r="M35" s="943"/>
      <c r="N35" s="539"/>
      <c r="O35" s="539"/>
      <c r="P35" s="578"/>
      <c r="Q35" s="539"/>
      <c r="R35" s="578"/>
      <c r="S35" s="539"/>
    </row>
    <row r="36" spans="1:19" ht="64.150000000000006" customHeight="1" x14ac:dyDescent="0.25">
      <c r="A36" s="579">
        <v>10</v>
      </c>
      <c r="B36" s="579">
        <v>1</v>
      </c>
      <c r="C36" s="579">
        <v>4</v>
      </c>
      <c r="D36" s="579">
        <v>5</v>
      </c>
      <c r="E36" s="537" t="s">
        <v>1969</v>
      </c>
      <c r="F36" s="537" t="s">
        <v>1970</v>
      </c>
      <c r="G36" s="537" t="s">
        <v>1971</v>
      </c>
      <c r="H36" s="537" t="s">
        <v>159</v>
      </c>
      <c r="I36" s="291" t="s">
        <v>234</v>
      </c>
      <c r="J36" s="291">
        <v>1</v>
      </c>
      <c r="K36" s="291" t="s">
        <v>74</v>
      </c>
      <c r="L36" s="537" t="s">
        <v>1972</v>
      </c>
      <c r="M36" s="941"/>
      <c r="N36" s="537" t="s">
        <v>44</v>
      </c>
      <c r="O36" s="537"/>
      <c r="P36" s="577">
        <v>50000</v>
      </c>
      <c r="Q36" s="537"/>
      <c r="R36" s="577">
        <v>50000</v>
      </c>
      <c r="S36" s="537" t="s">
        <v>1928</v>
      </c>
    </row>
    <row r="37" spans="1:19" ht="64.150000000000006" customHeight="1" x14ac:dyDescent="0.25">
      <c r="A37" s="757"/>
      <c r="B37" s="757"/>
      <c r="C37" s="757"/>
      <c r="D37" s="757"/>
      <c r="E37" s="538"/>
      <c r="F37" s="538"/>
      <c r="G37" s="538"/>
      <c r="H37" s="539"/>
      <c r="I37" s="303" t="s">
        <v>1338</v>
      </c>
      <c r="J37" s="291">
        <v>30</v>
      </c>
      <c r="K37" s="291" t="s">
        <v>50</v>
      </c>
      <c r="L37" s="538"/>
      <c r="M37" s="942"/>
      <c r="N37" s="538"/>
      <c r="O37" s="538"/>
      <c r="P37" s="761"/>
      <c r="Q37" s="538"/>
      <c r="R37" s="761"/>
      <c r="S37" s="538"/>
    </row>
    <row r="38" spans="1:19" ht="64.150000000000006" customHeight="1" x14ac:dyDescent="0.25">
      <c r="A38" s="757"/>
      <c r="B38" s="757"/>
      <c r="C38" s="757"/>
      <c r="D38" s="757"/>
      <c r="E38" s="538"/>
      <c r="F38" s="538"/>
      <c r="G38" s="538"/>
      <c r="H38" s="537" t="s">
        <v>1095</v>
      </c>
      <c r="I38" s="291" t="s">
        <v>53</v>
      </c>
      <c r="J38" s="291">
        <v>1</v>
      </c>
      <c r="K38" s="291" t="s">
        <v>74</v>
      </c>
      <c r="L38" s="538"/>
      <c r="M38" s="942"/>
      <c r="N38" s="538"/>
      <c r="O38" s="538"/>
      <c r="P38" s="761"/>
      <c r="Q38" s="538"/>
      <c r="R38" s="761"/>
      <c r="S38" s="538"/>
    </row>
    <row r="39" spans="1:19" ht="64.150000000000006" customHeight="1" x14ac:dyDescent="0.25">
      <c r="A39" s="757"/>
      <c r="B39" s="757"/>
      <c r="C39" s="757"/>
      <c r="D39" s="757"/>
      <c r="E39" s="538"/>
      <c r="F39" s="538"/>
      <c r="G39" s="538"/>
      <c r="H39" s="538"/>
      <c r="I39" s="537" t="s">
        <v>1973</v>
      </c>
      <c r="J39" s="537">
        <v>30</v>
      </c>
      <c r="K39" s="537" t="s">
        <v>50</v>
      </c>
      <c r="L39" s="538"/>
      <c r="M39" s="942"/>
      <c r="N39" s="538"/>
      <c r="O39" s="538"/>
      <c r="P39" s="761"/>
      <c r="Q39" s="538"/>
      <c r="R39" s="761"/>
      <c r="S39" s="538"/>
    </row>
    <row r="40" spans="1:19" ht="34.15" customHeight="1" x14ac:dyDescent="0.25">
      <c r="A40" s="580"/>
      <c r="B40" s="580"/>
      <c r="C40" s="580"/>
      <c r="D40" s="580"/>
      <c r="E40" s="539"/>
      <c r="F40" s="539"/>
      <c r="G40" s="539"/>
      <c r="H40" s="539"/>
      <c r="I40" s="539"/>
      <c r="J40" s="539"/>
      <c r="K40" s="539"/>
      <c r="L40" s="539"/>
      <c r="M40" s="943"/>
      <c r="N40" s="539"/>
      <c r="O40" s="539"/>
      <c r="P40" s="578"/>
      <c r="Q40" s="539"/>
      <c r="R40" s="578"/>
      <c r="S40" s="539"/>
    </row>
    <row r="42" spans="1:19" ht="27" customHeight="1" x14ac:dyDescent="0.25">
      <c r="M42" s="572"/>
      <c r="N42" s="545" t="s">
        <v>30</v>
      </c>
      <c r="O42" s="545"/>
      <c r="P42" s="545"/>
    </row>
    <row r="43" spans="1:19" x14ac:dyDescent="0.25">
      <c r="M43" s="570"/>
      <c r="N43" s="545" t="s">
        <v>31</v>
      </c>
      <c r="O43" s="545" t="s">
        <v>32</v>
      </c>
      <c r="P43" s="545"/>
    </row>
    <row r="44" spans="1:19" x14ac:dyDescent="0.25">
      <c r="M44" s="571"/>
      <c r="N44" s="545"/>
      <c r="O44" s="275">
        <v>2022</v>
      </c>
      <c r="P44" s="275">
        <v>2023</v>
      </c>
    </row>
    <row r="45" spans="1:19" x14ac:dyDescent="0.25">
      <c r="M45" s="276" t="s">
        <v>33</v>
      </c>
      <c r="N45" s="310">
        <v>10</v>
      </c>
      <c r="O45" s="41">
        <f>Q6+Q15+Q17+Q19+Q21+Q27+Q29+Q30</f>
        <v>848000</v>
      </c>
      <c r="P45" s="428">
        <f>R36+R32</f>
        <v>100000</v>
      </c>
    </row>
  </sheetData>
  <mergeCells count="173">
    <mergeCell ref="A36:A40"/>
    <mergeCell ref="B36:B40"/>
    <mergeCell ref="C36:C40"/>
    <mergeCell ref="D36:D40"/>
    <mergeCell ref="E36:E40"/>
    <mergeCell ref="M42:M44"/>
    <mergeCell ref="N42:P42"/>
    <mergeCell ref="N43:N44"/>
    <mergeCell ref="O43:P43"/>
    <mergeCell ref="P36:P40"/>
    <mergeCell ref="Q36:Q40"/>
    <mergeCell ref="R36:R40"/>
    <mergeCell ref="S36:S40"/>
    <mergeCell ref="H38:H40"/>
    <mergeCell ref="I39:I40"/>
    <mergeCell ref="J39:J40"/>
    <mergeCell ref="K39:K40"/>
    <mergeCell ref="H36:H37"/>
    <mergeCell ref="L36:L40"/>
    <mergeCell ref="M36:M40"/>
    <mergeCell ref="N36:N40"/>
    <mergeCell ref="O36:O40"/>
    <mergeCell ref="F36:F40"/>
    <mergeCell ref="P32:P35"/>
    <mergeCell ref="Q32:Q35"/>
    <mergeCell ref="R32:R35"/>
    <mergeCell ref="S32:S35"/>
    <mergeCell ref="H34:H35"/>
    <mergeCell ref="G32:G35"/>
    <mergeCell ref="H32:H33"/>
    <mergeCell ref="L32:L35"/>
    <mergeCell ref="M32:M35"/>
    <mergeCell ref="N32:N35"/>
    <mergeCell ref="O32:O35"/>
    <mergeCell ref="G36:G40"/>
    <mergeCell ref="A32:A35"/>
    <mergeCell ref="B32:B35"/>
    <mergeCell ref="C32:C35"/>
    <mergeCell ref="D32:D35"/>
    <mergeCell ref="E32:E35"/>
    <mergeCell ref="F32:F35"/>
    <mergeCell ref="H30:H31"/>
    <mergeCell ref="L30:L31"/>
    <mergeCell ref="M30:M31"/>
    <mergeCell ref="S27:S28"/>
    <mergeCell ref="M27:M28"/>
    <mergeCell ref="N27:N28"/>
    <mergeCell ref="O27:O28"/>
    <mergeCell ref="P27:P28"/>
    <mergeCell ref="Q27:Q28"/>
    <mergeCell ref="R27:R28"/>
    <mergeCell ref="A30:A31"/>
    <mergeCell ref="B30:B31"/>
    <mergeCell ref="C30:C31"/>
    <mergeCell ref="D30:D31"/>
    <mergeCell ref="E30:E31"/>
    <mergeCell ref="F30:F31"/>
    <mergeCell ref="G30:G31"/>
    <mergeCell ref="Q30:Q31"/>
    <mergeCell ref="R30:R31"/>
    <mergeCell ref="S30:S31"/>
    <mergeCell ref="N30:N31"/>
    <mergeCell ref="O30:O31"/>
    <mergeCell ref="P30:P31"/>
    <mergeCell ref="M21:M26"/>
    <mergeCell ref="N21:N26"/>
    <mergeCell ref="O21:O26"/>
    <mergeCell ref="A27:A28"/>
    <mergeCell ref="B27:B28"/>
    <mergeCell ref="C27:C28"/>
    <mergeCell ref="D27:D28"/>
    <mergeCell ref="E27:E28"/>
    <mergeCell ref="F27:F28"/>
    <mergeCell ref="G27:G28"/>
    <mergeCell ref="H27:H28"/>
    <mergeCell ref="L27:L28"/>
    <mergeCell ref="Q19:Q20"/>
    <mergeCell ref="R19:R20"/>
    <mergeCell ref="S19:S20"/>
    <mergeCell ref="A21:A26"/>
    <mergeCell ref="B21:B26"/>
    <mergeCell ref="C21:C26"/>
    <mergeCell ref="D21:D26"/>
    <mergeCell ref="E21:E26"/>
    <mergeCell ref="F21:F26"/>
    <mergeCell ref="H19:H20"/>
    <mergeCell ref="L19:L20"/>
    <mergeCell ref="M19:M20"/>
    <mergeCell ref="N19:N20"/>
    <mergeCell ref="O19:O20"/>
    <mergeCell ref="P19:P20"/>
    <mergeCell ref="P21:P26"/>
    <mergeCell ref="Q21:Q26"/>
    <mergeCell ref="R21:R26"/>
    <mergeCell ref="S21:S26"/>
    <mergeCell ref="H23:H24"/>
    <mergeCell ref="H25:H26"/>
    <mergeCell ref="G21:G26"/>
    <mergeCell ref="H21:H22"/>
    <mergeCell ref="L21:L26"/>
    <mergeCell ref="A19:A20"/>
    <mergeCell ref="B19:B20"/>
    <mergeCell ref="C19:C20"/>
    <mergeCell ref="D19:D20"/>
    <mergeCell ref="E19:E20"/>
    <mergeCell ref="F19:F20"/>
    <mergeCell ref="G19:G20"/>
    <mergeCell ref="L17:L18"/>
    <mergeCell ref="M17:M18"/>
    <mergeCell ref="S15:S16"/>
    <mergeCell ref="M15:M16"/>
    <mergeCell ref="N15:N16"/>
    <mergeCell ref="O15:O16"/>
    <mergeCell ref="P15:P16"/>
    <mergeCell ref="Q15:Q16"/>
    <mergeCell ref="R15:R16"/>
    <mergeCell ref="A17:A18"/>
    <mergeCell ref="B17:B18"/>
    <mergeCell ref="C17:C18"/>
    <mergeCell ref="D17:D18"/>
    <mergeCell ref="E17:E18"/>
    <mergeCell ref="F17:F18"/>
    <mergeCell ref="G17:G18"/>
    <mergeCell ref="H17:H18"/>
    <mergeCell ref="R17:R18"/>
    <mergeCell ref="S17:S18"/>
    <mergeCell ref="N17:N18"/>
    <mergeCell ref="O17:O18"/>
    <mergeCell ref="P17:P18"/>
    <mergeCell ref="Q17:Q18"/>
    <mergeCell ref="A15:A16"/>
    <mergeCell ref="B15:B16"/>
    <mergeCell ref="C15:C16"/>
    <mergeCell ref="D15:D16"/>
    <mergeCell ref="E15:E16"/>
    <mergeCell ref="F15:F16"/>
    <mergeCell ref="G15:G16"/>
    <mergeCell ref="H15:H16"/>
    <mergeCell ref="L15:L16"/>
    <mergeCell ref="S6:S14"/>
    <mergeCell ref="H8:H9"/>
    <mergeCell ref="H10:H12"/>
    <mergeCell ref="H13:H14"/>
    <mergeCell ref="F6:F14"/>
    <mergeCell ref="G6:G14"/>
    <mergeCell ref="H6:H7"/>
    <mergeCell ref="L6:L14"/>
    <mergeCell ref="M6:M14"/>
    <mergeCell ref="N6:N14"/>
    <mergeCell ref="A6:A14"/>
    <mergeCell ref="B6:B14"/>
    <mergeCell ref="C6:C14"/>
    <mergeCell ref="D6:D14"/>
    <mergeCell ref="E6:E14"/>
    <mergeCell ref="O6:O14"/>
    <mergeCell ref="P6:P14"/>
    <mergeCell ref="Q6:Q14"/>
    <mergeCell ref="R6:R14"/>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topLeftCell="A46" zoomScale="70" zoomScaleNormal="70" zoomScaleSheetLayoutView="70" workbookViewId="0">
      <selection activeCell="I70" sqref="I70"/>
    </sheetView>
  </sheetViews>
  <sheetFormatPr defaultColWidth="9.140625" defaultRowHeight="15" x14ac:dyDescent="0.25"/>
  <cols>
    <col min="1" max="1" width="5.28515625" style="1" customWidth="1"/>
    <col min="2" max="4" width="9.140625" style="296"/>
    <col min="5" max="5" width="44.85546875" style="296" customWidth="1"/>
    <col min="6" max="6" width="53.140625" style="296" customWidth="1"/>
    <col min="7" max="7" width="63.7109375" style="296" customWidth="1"/>
    <col min="8" max="8" width="17.28515625" style="296" customWidth="1"/>
    <col min="9" max="10" width="19" style="296" customWidth="1"/>
    <col min="11" max="11" width="16.85546875" style="296" customWidth="1"/>
    <col min="12" max="12" width="34.7109375" style="296" customWidth="1"/>
    <col min="13" max="13" width="12.85546875" style="296" customWidth="1"/>
    <col min="14" max="14" width="13" style="296" customWidth="1"/>
    <col min="15" max="15" width="16.28515625" style="296" customWidth="1"/>
    <col min="16" max="16" width="15.85546875" style="296" customWidth="1"/>
    <col min="17" max="17" width="13.7109375" style="296" customWidth="1"/>
    <col min="18" max="18" width="13.42578125" style="296" customWidth="1"/>
    <col min="19" max="19" width="18.28515625" style="296" customWidth="1"/>
    <col min="20" max="16384" width="9.140625" style="296"/>
  </cols>
  <sheetData>
    <row r="1" spans="1:19" ht="19.5" customHeight="1" x14ac:dyDescent="0.3">
      <c r="A1" s="295" t="s">
        <v>2379</v>
      </c>
      <c r="E1" s="36"/>
      <c r="F1" s="36"/>
      <c r="L1" s="1"/>
      <c r="O1" s="2"/>
      <c r="P1" s="3"/>
      <c r="Q1" s="2"/>
      <c r="R1" s="2"/>
    </row>
    <row r="2" spans="1:19" x14ac:dyDescent="0.25">
      <c r="A2" s="37"/>
      <c r="E2" s="36"/>
      <c r="F2" s="36"/>
      <c r="L2" s="504"/>
      <c r="M2" s="504"/>
      <c r="N2" s="504"/>
      <c r="O2" s="504"/>
      <c r="P2" s="504"/>
      <c r="Q2" s="504"/>
      <c r="R2" s="504"/>
      <c r="S2" s="504"/>
    </row>
    <row r="3" spans="1:19" s="15" customFormat="1" ht="45.75" customHeight="1" x14ac:dyDescent="0.25">
      <c r="A3" s="944" t="s">
        <v>0</v>
      </c>
      <c r="B3" s="946" t="s">
        <v>1</v>
      </c>
      <c r="C3" s="946" t="s">
        <v>2</v>
      </c>
      <c r="D3" s="946" t="s">
        <v>3</v>
      </c>
      <c r="E3" s="948" t="s">
        <v>4</v>
      </c>
      <c r="F3" s="948" t="s">
        <v>34</v>
      </c>
      <c r="G3" s="944" t="s">
        <v>35</v>
      </c>
      <c r="H3" s="946" t="s">
        <v>5</v>
      </c>
      <c r="I3" s="950" t="s">
        <v>6</v>
      </c>
      <c r="J3" s="950"/>
      <c r="K3" s="950"/>
      <c r="L3" s="944" t="s">
        <v>7</v>
      </c>
      <c r="M3" s="951" t="s">
        <v>8</v>
      </c>
      <c r="N3" s="952"/>
      <c r="O3" s="953" t="s">
        <v>9</v>
      </c>
      <c r="P3" s="953"/>
      <c r="Q3" s="953" t="s">
        <v>10</v>
      </c>
      <c r="R3" s="953"/>
      <c r="S3" s="944" t="s">
        <v>11</v>
      </c>
    </row>
    <row r="4" spans="1:19" s="15" customFormat="1" x14ac:dyDescent="0.25">
      <c r="A4" s="945"/>
      <c r="B4" s="947"/>
      <c r="C4" s="947"/>
      <c r="D4" s="947"/>
      <c r="E4" s="949"/>
      <c r="F4" s="949"/>
      <c r="G4" s="945"/>
      <c r="H4" s="947"/>
      <c r="I4" s="429" t="s">
        <v>38</v>
      </c>
      <c r="J4" s="429" t="s">
        <v>36</v>
      </c>
      <c r="K4" s="429" t="s">
        <v>105</v>
      </c>
      <c r="L4" s="945"/>
      <c r="M4" s="430">
        <v>2022</v>
      </c>
      <c r="N4" s="430">
        <v>2023</v>
      </c>
      <c r="O4" s="431">
        <v>2022</v>
      </c>
      <c r="P4" s="431">
        <v>2023</v>
      </c>
      <c r="Q4" s="431">
        <v>2022</v>
      </c>
      <c r="R4" s="431">
        <v>2023</v>
      </c>
      <c r="S4" s="945"/>
    </row>
    <row r="5" spans="1:19" s="15" customFormat="1" x14ac:dyDescent="0.25">
      <c r="A5" s="432" t="s">
        <v>12</v>
      </c>
      <c r="B5" s="429" t="s">
        <v>13</v>
      </c>
      <c r="C5" s="429" t="s">
        <v>14</v>
      </c>
      <c r="D5" s="429" t="s">
        <v>15</v>
      </c>
      <c r="E5" s="433" t="s">
        <v>16</v>
      </c>
      <c r="F5" s="433" t="s">
        <v>17</v>
      </c>
      <c r="G5" s="432" t="s">
        <v>18</v>
      </c>
      <c r="H5" s="432" t="s">
        <v>19</v>
      </c>
      <c r="I5" s="429" t="s">
        <v>20</v>
      </c>
      <c r="J5" s="429" t="s">
        <v>21</v>
      </c>
      <c r="K5" s="429" t="s">
        <v>22</v>
      </c>
      <c r="L5" s="432" t="s">
        <v>23</v>
      </c>
      <c r="M5" s="430" t="s">
        <v>24</v>
      </c>
      <c r="N5" s="430" t="s">
        <v>25</v>
      </c>
      <c r="O5" s="434" t="s">
        <v>26</v>
      </c>
      <c r="P5" s="434" t="s">
        <v>27</v>
      </c>
      <c r="Q5" s="434" t="s">
        <v>37</v>
      </c>
      <c r="R5" s="434" t="s">
        <v>28</v>
      </c>
      <c r="S5" s="432" t="s">
        <v>29</v>
      </c>
    </row>
    <row r="6" spans="1:19" s="104" customFormat="1" ht="91.5" customHeight="1" x14ac:dyDescent="0.25">
      <c r="A6" s="707">
        <v>1</v>
      </c>
      <c r="B6" s="707">
        <v>2</v>
      </c>
      <c r="C6" s="707">
        <v>4</v>
      </c>
      <c r="D6" s="707">
        <v>2</v>
      </c>
      <c r="E6" s="665" t="s">
        <v>1974</v>
      </c>
      <c r="F6" s="665" t="s">
        <v>1975</v>
      </c>
      <c r="G6" s="665" t="s">
        <v>1976</v>
      </c>
      <c r="H6" s="707" t="s">
        <v>52</v>
      </c>
      <c r="I6" s="435" t="s">
        <v>53</v>
      </c>
      <c r="J6" s="306">
        <v>2</v>
      </c>
      <c r="K6" s="103" t="s">
        <v>74</v>
      </c>
      <c r="L6" s="954" t="s">
        <v>1977</v>
      </c>
      <c r="M6" s="707" t="s">
        <v>95</v>
      </c>
      <c r="N6" s="707"/>
      <c r="O6" s="956">
        <v>16294.8</v>
      </c>
      <c r="P6" s="707"/>
      <c r="Q6" s="956">
        <v>16294.8</v>
      </c>
      <c r="R6" s="707"/>
      <c r="S6" s="954" t="s">
        <v>1978</v>
      </c>
    </row>
    <row r="7" spans="1:19" s="104" customFormat="1" ht="90.75" customHeight="1" x14ac:dyDescent="0.25">
      <c r="A7" s="708"/>
      <c r="B7" s="708"/>
      <c r="C7" s="708"/>
      <c r="D7" s="708"/>
      <c r="E7" s="680"/>
      <c r="F7" s="680"/>
      <c r="G7" s="680"/>
      <c r="H7" s="708"/>
      <c r="I7" s="435" t="s">
        <v>148</v>
      </c>
      <c r="J7" s="435">
        <v>100</v>
      </c>
      <c r="K7" s="103" t="s">
        <v>50</v>
      </c>
      <c r="L7" s="954"/>
      <c r="M7" s="708"/>
      <c r="N7" s="708"/>
      <c r="O7" s="956"/>
      <c r="P7" s="708"/>
      <c r="Q7" s="956"/>
      <c r="R7" s="708"/>
      <c r="S7" s="954"/>
    </row>
    <row r="8" spans="1:19" s="104" customFormat="1" ht="87.75" customHeight="1" x14ac:dyDescent="0.25">
      <c r="A8" s="707">
        <v>2</v>
      </c>
      <c r="B8" s="707">
        <v>2</v>
      </c>
      <c r="C8" s="707">
        <v>4</v>
      </c>
      <c r="D8" s="707">
        <v>2</v>
      </c>
      <c r="E8" s="954" t="s">
        <v>1979</v>
      </c>
      <c r="F8" s="954" t="s">
        <v>1980</v>
      </c>
      <c r="G8" s="954" t="s">
        <v>1981</v>
      </c>
      <c r="H8" s="954" t="s">
        <v>159</v>
      </c>
      <c r="I8" s="435" t="s">
        <v>234</v>
      </c>
      <c r="J8" s="436" t="s">
        <v>108</v>
      </c>
      <c r="K8" s="103" t="s">
        <v>74</v>
      </c>
      <c r="L8" s="954" t="s">
        <v>1982</v>
      </c>
      <c r="M8" s="707" t="s">
        <v>95</v>
      </c>
      <c r="N8" s="707"/>
      <c r="O8" s="955">
        <v>23758.1</v>
      </c>
      <c r="P8" s="707"/>
      <c r="Q8" s="955">
        <v>23758.1</v>
      </c>
      <c r="R8" s="707"/>
      <c r="S8" s="954" t="s">
        <v>1978</v>
      </c>
    </row>
    <row r="9" spans="1:19" s="104" customFormat="1" ht="96" customHeight="1" x14ac:dyDescent="0.25">
      <c r="A9" s="708"/>
      <c r="B9" s="708"/>
      <c r="C9" s="708"/>
      <c r="D9" s="708"/>
      <c r="E9" s="954"/>
      <c r="F9" s="954"/>
      <c r="G9" s="954"/>
      <c r="H9" s="954"/>
      <c r="I9" s="435" t="s">
        <v>148</v>
      </c>
      <c r="J9" s="436" t="s">
        <v>1050</v>
      </c>
      <c r="K9" s="103" t="s">
        <v>50</v>
      </c>
      <c r="L9" s="954"/>
      <c r="M9" s="708"/>
      <c r="N9" s="708"/>
      <c r="O9" s="955"/>
      <c r="P9" s="708"/>
      <c r="Q9" s="955"/>
      <c r="R9" s="708"/>
      <c r="S9" s="954"/>
    </row>
    <row r="10" spans="1:19" s="15" customFormat="1" ht="39.950000000000003" customHeight="1" x14ac:dyDescent="0.25">
      <c r="A10" s="707">
        <v>3</v>
      </c>
      <c r="B10" s="707">
        <v>2</v>
      </c>
      <c r="C10" s="707">
        <v>4</v>
      </c>
      <c r="D10" s="707">
        <v>2</v>
      </c>
      <c r="E10" s="957" t="s">
        <v>1983</v>
      </c>
      <c r="F10" s="957" t="s">
        <v>1984</v>
      </c>
      <c r="G10" s="957" t="s">
        <v>1985</v>
      </c>
      <c r="H10" s="954" t="s">
        <v>52</v>
      </c>
      <c r="I10" s="435" t="s">
        <v>53</v>
      </c>
      <c r="J10" s="436" t="s">
        <v>108</v>
      </c>
      <c r="K10" s="103" t="s">
        <v>74</v>
      </c>
      <c r="L10" s="957" t="s">
        <v>1986</v>
      </c>
      <c r="M10" s="707" t="s">
        <v>95</v>
      </c>
      <c r="N10" s="707"/>
      <c r="O10" s="960">
        <v>50000</v>
      </c>
      <c r="P10" s="707"/>
      <c r="Q10" s="960">
        <v>50000</v>
      </c>
      <c r="R10" s="707"/>
      <c r="S10" s="957" t="s">
        <v>1978</v>
      </c>
    </row>
    <row r="11" spans="1:19" s="15" customFormat="1" ht="39.950000000000003" customHeight="1" x14ac:dyDescent="0.25">
      <c r="A11" s="711"/>
      <c r="B11" s="711"/>
      <c r="C11" s="711"/>
      <c r="D11" s="711"/>
      <c r="E11" s="958"/>
      <c r="F11" s="958"/>
      <c r="G11" s="958"/>
      <c r="H11" s="954"/>
      <c r="I11" s="435" t="s">
        <v>148</v>
      </c>
      <c r="J11" s="436" t="s">
        <v>1050</v>
      </c>
      <c r="K11" s="103" t="s">
        <v>50</v>
      </c>
      <c r="L11" s="958"/>
      <c r="M11" s="711"/>
      <c r="N11" s="711"/>
      <c r="O11" s="961"/>
      <c r="P11" s="711"/>
      <c r="Q11" s="961"/>
      <c r="R11" s="711"/>
      <c r="S11" s="958"/>
    </row>
    <row r="12" spans="1:19" s="15" customFormat="1" ht="39.950000000000003" customHeight="1" x14ac:dyDescent="0.25">
      <c r="A12" s="711"/>
      <c r="B12" s="711"/>
      <c r="C12" s="711"/>
      <c r="D12" s="711"/>
      <c r="E12" s="958"/>
      <c r="F12" s="958"/>
      <c r="G12" s="958"/>
      <c r="H12" s="957" t="s">
        <v>1439</v>
      </c>
      <c r="I12" s="435" t="s">
        <v>929</v>
      </c>
      <c r="J12" s="436" t="s">
        <v>362</v>
      </c>
      <c r="K12" s="103" t="s">
        <v>74</v>
      </c>
      <c r="L12" s="958"/>
      <c r="M12" s="711"/>
      <c r="N12" s="711"/>
      <c r="O12" s="961"/>
      <c r="P12" s="711"/>
      <c r="Q12" s="961"/>
      <c r="R12" s="711"/>
      <c r="S12" s="958"/>
    </row>
    <row r="13" spans="1:19" s="15" customFormat="1" ht="39.950000000000003" customHeight="1" x14ac:dyDescent="0.25">
      <c r="A13" s="711"/>
      <c r="B13" s="711"/>
      <c r="C13" s="711"/>
      <c r="D13" s="711"/>
      <c r="E13" s="958"/>
      <c r="F13" s="958"/>
      <c r="G13" s="958"/>
      <c r="H13" s="959"/>
      <c r="I13" s="435" t="s">
        <v>148</v>
      </c>
      <c r="J13" s="436" t="s">
        <v>1987</v>
      </c>
      <c r="K13" s="103" t="s">
        <v>50</v>
      </c>
      <c r="L13" s="958"/>
      <c r="M13" s="711"/>
      <c r="N13" s="711"/>
      <c r="O13" s="961"/>
      <c r="P13" s="711"/>
      <c r="Q13" s="961"/>
      <c r="R13" s="711"/>
      <c r="S13" s="958"/>
    </row>
    <row r="14" spans="1:19" s="15" customFormat="1" ht="39.950000000000003" customHeight="1" x14ac:dyDescent="0.25">
      <c r="A14" s="711"/>
      <c r="B14" s="711"/>
      <c r="C14" s="711"/>
      <c r="D14" s="711"/>
      <c r="E14" s="958"/>
      <c r="F14" s="958"/>
      <c r="G14" s="958"/>
      <c r="H14" s="957" t="s">
        <v>1988</v>
      </c>
      <c r="I14" s="435" t="s">
        <v>1911</v>
      </c>
      <c r="J14" s="436" t="s">
        <v>108</v>
      </c>
      <c r="K14" s="103" t="s">
        <v>74</v>
      </c>
      <c r="L14" s="958"/>
      <c r="M14" s="711"/>
      <c r="N14" s="711"/>
      <c r="O14" s="961"/>
      <c r="P14" s="711"/>
      <c r="Q14" s="961"/>
      <c r="R14" s="711"/>
      <c r="S14" s="958"/>
    </row>
    <row r="15" spans="1:19" s="15" customFormat="1" ht="39.950000000000003" customHeight="1" x14ac:dyDescent="0.25">
      <c r="A15" s="711"/>
      <c r="B15" s="711"/>
      <c r="C15" s="711"/>
      <c r="D15" s="711"/>
      <c r="E15" s="958"/>
      <c r="F15" s="958"/>
      <c r="G15" s="958"/>
      <c r="H15" s="959"/>
      <c r="I15" s="435" t="s">
        <v>1989</v>
      </c>
      <c r="J15" s="436" t="s">
        <v>1811</v>
      </c>
      <c r="K15" s="103" t="s">
        <v>50</v>
      </c>
      <c r="L15" s="958"/>
      <c r="M15" s="711"/>
      <c r="N15" s="711"/>
      <c r="O15" s="961"/>
      <c r="P15" s="711"/>
      <c r="Q15" s="961"/>
      <c r="R15" s="711"/>
      <c r="S15" s="958"/>
    </row>
    <row r="16" spans="1:19" s="15" customFormat="1" ht="39.950000000000003" customHeight="1" x14ac:dyDescent="0.25">
      <c r="A16" s="711"/>
      <c r="B16" s="711"/>
      <c r="C16" s="711"/>
      <c r="D16" s="711"/>
      <c r="E16" s="958"/>
      <c r="F16" s="958"/>
      <c r="G16" s="958"/>
      <c r="H16" s="957" t="s">
        <v>46</v>
      </c>
      <c r="I16" s="435" t="s">
        <v>47</v>
      </c>
      <c r="J16" s="436" t="s">
        <v>108</v>
      </c>
      <c r="K16" s="103" t="s">
        <v>74</v>
      </c>
      <c r="L16" s="958"/>
      <c r="M16" s="711"/>
      <c r="N16" s="711"/>
      <c r="O16" s="961"/>
      <c r="P16" s="711"/>
      <c r="Q16" s="961"/>
      <c r="R16" s="711"/>
      <c r="S16" s="958"/>
    </row>
    <row r="17" spans="1:19" s="15" customFormat="1" ht="39.950000000000003" customHeight="1" x14ac:dyDescent="0.25">
      <c r="A17" s="708"/>
      <c r="B17" s="708"/>
      <c r="C17" s="708"/>
      <c r="D17" s="708"/>
      <c r="E17" s="959"/>
      <c r="F17" s="959"/>
      <c r="G17" s="959"/>
      <c r="H17" s="959"/>
      <c r="I17" s="103" t="s">
        <v>1027</v>
      </c>
      <c r="J17" s="103">
        <v>6</v>
      </c>
      <c r="K17" s="103" t="s">
        <v>50</v>
      </c>
      <c r="L17" s="959"/>
      <c r="M17" s="708"/>
      <c r="N17" s="708"/>
      <c r="O17" s="962"/>
      <c r="P17" s="708"/>
      <c r="Q17" s="962"/>
      <c r="R17" s="708"/>
      <c r="S17" s="959"/>
    </row>
    <row r="18" spans="1:19" s="15" customFormat="1" ht="39.950000000000003" customHeight="1" x14ac:dyDescent="0.25">
      <c r="A18" s="707">
        <v>4</v>
      </c>
      <c r="B18" s="707">
        <v>2</v>
      </c>
      <c r="C18" s="707">
        <v>4</v>
      </c>
      <c r="D18" s="707">
        <v>2</v>
      </c>
      <c r="E18" s="957" t="s">
        <v>1990</v>
      </c>
      <c r="F18" s="957" t="s">
        <v>1991</v>
      </c>
      <c r="G18" s="957" t="s">
        <v>1992</v>
      </c>
      <c r="H18" s="954" t="s">
        <v>52</v>
      </c>
      <c r="I18" s="435" t="s">
        <v>53</v>
      </c>
      <c r="J18" s="436" t="s">
        <v>108</v>
      </c>
      <c r="K18" s="103" t="s">
        <v>74</v>
      </c>
      <c r="L18" s="665" t="s">
        <v>1993</v>
      </c>
      <c r="M18" s="707" t="s">
        <v>71</v>
      </c>
      <c r="N18" s="707"/>
      <c r="O18" s="963">
        <v>110000</v>
      </c>
      <c r="P18" s="707"/>
      <c r="Q18" s="963">
        <v>110000</v>
      </c>
      <c r="R18" s="707"/>
      <c r="S18" s="957" t="s">
        <v>1978</v>
      </c>
    </row>
    <row r="19" spans="1:19" s="15" customFormat="1" ht="39.950000000000003" customHeight="1" x14ac:dyDescent="0.25">
      <c r="A19" s="711"/>
      <c r="B19" s="711"/>
      <c r="C19" s="711"/>
      <c r="D19" s="711"/>
      <c r="E19" s="958"/>
      <c r="F19" s="958"/>
      <c r="G19" s="958"/>
      <c r="H19" s="954"/>
      <c r="I19" s="435" t="s">
        <v>148</v>
      </c>
      <c r="J19" s="436" t="s">
        <v>1811</v>
      </c>
      <c r="K19" s="103" t="s">
        <v>50</v>
      </c>
      <c r="L19" s="676"/>
      <c r="M19" s="711"/>
      <c r="N19" s="711"/>
      <c r="O19" s="964"/>
      <c r="P19" s="711"/>
      <c r="Q19" s="964"/>
      <c r="R19" s="711"/>
      <c r="S19" s="958"/>
    </row>
    <row r="20" spans="1:19" s="15" customFormat="1" ht="39.950000000000003" customHeight="1" x14ac:dyDescent="0.25">
      <c r="A20" s="711"/>
      <c r="B20" s="711"/>
      <c r="C20" s="711"/>
      <c r="D20" s="711"/>
      <c r="E20" s="958"/>
      <c r="F20" s="958"/>
      <c r="G20" s="958"/>
      <c r="H20" s="954" t="s">
        <v>159</v>
      </c>
      <c r="I20" s="435" t="s">
        <v>234</v>
      </c>
      <c r="J20" s="436" t="s">
        <v>108</v>
      </c>
      <c r="K20" s="103" t="s">
        <v>74</v>
      </c>
      <c r="L20" s="676"/>
      <c r="M20" s="711"/>
      <c r="N20" s="711"/>
      <c r="O20" s="964"/>
      <c r="P20" s="711"/>
      <c r="Q20" s="964"/>
      <c r="R20" s="711"/>
      <c r="S20" s="958"/>
    </row>
    <row r="21" spans="1:19" s="15" customFormat="1" ht="39.950000000000003" customHeight="1" x14ac:dyDescent="0.25">
      <c r="A21" s="708"/>
      <c r="B21" s="708"/>
      <c r="C21" s="708"/>
      <c r="D21" s="708"/>
      <c r="E21" s="959"/>
      <c r="F21" s="959"/>
      <c r="G21" s="959"/>
      <c r="H21" s="954"/>
      <c r="I21" s="435" t="s">
        <v>148</v>
      </c>
      <c r="J21" s="436" t="s">
        <v>1994</v>
      </c>
      <c r="K21" s="103" t="s">
        <v>50</v>
      </c>
      <c r="L21" s="680"/>
      <c r="M21" s="708"/>
      <c r="N21" s="708"/>
      <c r="O21" s="965"/>
      <c r="P21" s="708"/>
      <c r="Q21" s="965"/>
      <c r="R21" s="708"/>
      <c r="S21" s="959"/>
    </row>
    <row r="22" spans="1:19" s="15" customFormat="1" ht="63.75" customHeight="1" x14ac:dyDescent="0.25">
      <c r="A22" s="707">
        <v>5</v>
      </c>
      <c r="B22" s="707">
        <v>2</v>
      </c>
      <c r="C22" s="707">
        <v>4</v>
      </c>
      <c r="D22" s="707">
        <v>2</v>
      </c>
      <c r="E22" s="954" t="s">
        <v>1995</v>
      </c>
      <c r="F22" s="954" t="s">
        <v>1996</v>
      </c>
      <c r="G22" s="954" t="s">
        <v>1997</v>
      </c>
      <c r="H22" s="954" t="s">
        <v>159</v>
      </c>
      <c r="I22" s="435" t="s">
        <v>234</v>
      </c>
      <c r="J22" s="436" t="s">
        <v>108</v>
      </c>
      <c r="K22" s="103" t="s">
        <v>74</v>
      </c>
      <c r="L22" s="665" t="s">
        <v>1998</v>
      </c>
      <c r="M22" s="665" t="s">
        <v>71</v>
      </c>
      <c r="N22" s="707"/>
      <c r="O22" s="735">
        <v>39207.5</v>
      </c>
      <c r="P22" s="707"/>
      <c r="Q22" s="735">
        <v>39207.5</v>
      </c>
      <c r="R22" s="707"/>
      <c r="S22" s="954" t="s">
        <v>1978</v>
      </c>
    </row>
    <row r="23" spans="1:19" s="15" customFormat="1" ht="70.5" customHeight="1" x14ac:dyDescent="0.25">
      <c r="A23" s="708"/>
      <c r="B23" s="708"/>
      <c r="C23" s="708"/>
      <c r="D23" s="708"/>
      <c r="E23" s="954"/>
      <c r="F23" s="954"/>
      <c r="G23" s="954"/>
      <c r="H23" s="954"/>
      <c r="I23" s="435" t="s">
        <v>148</v>
      </c>
      <c r="J23" s="436" t="s">
        <v>1999</v>
      </c>
      <c r="K23" s="103" t="s">
        <v>50</v>
      </c>
      <c r="L23" s="680"/>
      <c r="M23" s="680"/>
      <c r="N23" s="708"/>
      <c r="O23" s="737"/>
      <c r="P23" s="708"/>
      <c r="Q23" s="737"/>
      <c r="R23" s="708"/>
      <c r="S23" s="954"/>
    </row>
    <row r="24" spans="1:19" s="15" customFormat="1" ht="55.5" customHeight="1" x14ac:dyDescent="0.25">
      <c r="A24" s="707">
        <v>6</v>
      </c>
      <c r="B24" s="707">
        <v>2</v>
      </c>
      <c r="C24" s="707">
        <v>4</v>
      </c>
      <c r="D24" s="707">
        <v>2</v>
      </c>
      <c r="E24" s="957" t="s">
        <v>2000</v>
      </c>
      <c r="F24" s="957" t="s">
        <v>2001</v>
      </c>
      <c r="G24" s="665" t="s">
        <v>2002</v>
      </c>
      <c r="H24" s="707" t="s">
        <v>46</v>
      </c>
      <c r="I24" s="103" t="s">
        <v>47</v>
      </c>
      <c r="J24" s="103">
        <v>1</v>
      </c>
      <c r="K24" s="103" t="s">
        <v>74</v>
      </c>
      <c r="L24" s="665" t="s">
        <v>2003</v>
      </c>
      <c r="M24" s="707" t="s">
        <v>72</v>
      </c>
      <c r="N24" s="707"/>
      <c r="O24" s="963">
        <v>130000</v>
      </c>
      <c r="P24" s="707"/>
      <c r="Q24" s="963">
        <v>130000</v>
      </c>
      <c r="R24" s="707"/>
      <c r="S24" s="957" t="s">
        <v>1978</v>
      </c>
    </row>
    <row r="25" spans="1:19" s="15" customFormat="1" ht="55.5" customHeight="1" x14ac:dyDescent="0.25">
      <c r="A25" s="711"/>
      <c r="B25" s="711"/>
      <c r="C25" s="711"/>
      <c r="D25" s="711"/>
      <c r="E25" s="958"/>
      <c r="F25" s="958"/>
      <c r="G25" s="676"/>
      <c r="H25" s="708"/>
      <c r="I25" s="103" t="s">
        <v>1027</v>
      </c>
      <c r="J25" s="103">
        <v>3</v>
      </c>
      <c r="K25" s="103" t="s">
        <v>50</v>
      </c>
      <c r="L25" s="676"/>
      <c r="M25" s="711"/>
      <c r="N25" s="711"/>
      <c r="O25" s="964"/>
      <c r="P25" s="711"/>
      <c r="Q25" s="964"/>
      <c r="R25" s="711"/>
      <c r="S25" s="958"/>
    </row>
    <row r="26" spans="1:19" s="15" customFormat="1" ht="48" customHeight="1" x14ac:dyDescent="0.25">
      <c r="A26" s="711"/>
      <c r="B26" s="711"/>
      <c r="C26" s="711"/>
      <c r="D26" s="711"/>
      <c r="E26" s="958"/>
      <c r="F26" s="958"/>
      <c r="G26" s="711"/>
      <c r="H26" s="665" t="s">
        <v>2004</v>
      </c>
      <c r="I26" s="103" t="s">
        <v>818</v>
      </c>
      <c r="J26" s="103">
        <v>1</v>
      </c>
      <c r="K26" s="103" t="s">
        <v>74</v>
      </c>
      <c r="L26" s="676"/>
      <c r="M26" s="711"/>
      <c r="N26" s="711"/>
      <c r="O26" s="964"/>
      <c r="P26" s="711"/>
      <c r="Q26" s="964"/>
      <c r="R26" s="711"/>
      <c r="S26" s="958"/>
    </row>
    <row r="27" spans="1:19" s="15" customFormat="1" ht="49.5" customHeight="1" x14ac:dyDescent="0.25">
      <c r="A27" s="711"/>
      <c r="B27" s="711"/>
      <c r="C27" s="711"/>
      <c r="D27" s="711"/>
      <c r="E27" s="958"/>
      <c r="F27" s="958"/>
      <c r="G27" s="711"/>
      <c r="H27" s="680"/>
      <c r="I27" s="306" t="s">
        <v>2005</v>
      </c>
      <c r="J27" s="103">
        <v>3</v>
      </c>
      <c r="K27" s="103" t="s">
        <v>74</v>
      </c>
      <c r="L27" s="676"/>
      <c r="M27" s="711"/>
      <c r="N27" s="711"/>
      <c r="O27" s="964"/>
      <c r="P27" s="711"/>
      <c r="Q27" s="964"/>
      <c r="R27" s="711"/>
      <c r="S27" s="958"/>
    </row>
    <row r="28" spans="1:19" s="15" customFormat="1" ht="43.5" customHeight="1" x14ac:dyDescent="0.25">
      <c r="A28" s="711"/>
      <c r="B28" s="711"/>
      <c r="C28" s="711"/>
      <c r="D28" s="711"/>
      <c r="E28" s="958"/>
      <c r="F28" s="958"/>
      <c r="G28" s="711"/>
      <c r="H28" s="954" t="s">
        <v>159</v>
      </c>
      <c r="I28" s="435" t="s">
        <v>234</v>
      </c>
      <c r="J28" s="436" t="s">
        <v>108</v>
      </c>
      <c r="K28" s="103" t="s">
        <v>74</v>
      </c>
      <c r="L28" s="676"/>
      <c r="M28" s="711"/>
      <c r="N28" s="711"/>
      <c r="O28" s="964"/>
      <c r="P28" s="711"/>
      <c r="Q28" s="964"/>
      <c r="R28" s="711"/>
      <c r="S28" s="958"/>
    </row>
    <row r="29" spans="1:19" s="15" customFormat="1" ht="39.950000000000003" customHeight="1" x14ac:dyDescent="0.25">
      <c r="A29" s="708"/>
      <c r="B29" s="708"/>
      <c r="C29" s="708"/>
      <c r="D29" s="708"/>
      <c r="E29" s="959"/>
      <c r="F29" s="959"/>
      <c r="G29" s="708"/>
      <c r="H29" s="954"/>
      <c r="I29" s="435" t="s">
        <v>148</v>
      </c>
      <c r="J29" s="436" t="s">
        <v>1999</v>
      </c>
      <c r="K29" s="103" t="s">
        <v>50</v>
      </c>
      <c r="L29" s="680"/>
      <c r="M29" s="708"/>
      <c r="N29" s="708"/>
      <c r="O29" s="965"/>
      <c r="P29" s="708"/>
      <c r="Q29" s="965"/>
      <c r="R29" s="708"/>
      <c r="S29" s="959"/>
    </row>
    <row r="30" spans="1:19" s="15" customFormat="1" ht="64.5" customHeight="1" x14ac:dyDescent="0.25">
      <c r="A30" s="707">
        <v>7</v>
      </c>
      <c r="B30" s="707">
        <v>2</v>
      </c>
      <c r="C30" s="707">
        <v>4</v>
      </c>
      <c r="D30" s="707">
        <v>2</v>
      </c>
      <c r="E30" s="957" t="s">
        <v>2006</v>
      </c>
      <c r="F30" s="665" t="s">
        <v>2007</v>
      </c>
      <c r="G30" s="957" t="s">
        <v>2008</v>
      </c>
      <c r="H30" s="954" t="s">
        <v>730</v>
      </c>
      <c r="I30" s="435" t="s">
        <v>206</v>
      </c>
      <c r="J30" s="436" t="s">
        <v>2009</v>
      </c>
      <c r="K30" s="103" t="s">
        <v>74</v>
      </c>
      <c r="L30" s="665" t="s">
        <v>2010</v>
      </c>
      <c r="M30" s="707" t="s">
        <v>44</v>
      </c>
      <c r="N30" s="707"/>
      <c r="O30" s="960">
        <v>117600</v>
      </c>
      <c r="P30" s="707"/>
      <c r="Q30" s="960">
        <v>117600</v>
      </c>
      <c r="R30" s="707"/>
      <c r="S30" s="957" t="s">
        <v>1978</v>
      </c>
    </row>
    <row r="31" spans="1:19" s="15" customFormat="1" ht="57" customHeight="1" x14ac:dyDescent="0.25">
      <c r="A31" s="711"/>
      <c r="B31" s="711"/>
      <c r="C31" s="711"/>
      <c r="D31" s="711"/>
      <c r="E31" s="958"/>
      <c r="F31" s="676"/>
      <c r="G31" s="958"/>
      <c r="H31" s="954"/>
      <c r="I31" s="435" t="s">
        <v>148</v>
      </c>
      <c r="J31" s="436" t="s">
        <v>2011</v>
      </c>
      <c r="K31" s="103" t="s">
        <v>50</v>
      </c>
      <c r="L31" s="676"/>
      <c r="M31" s="711"/>
      <c r="N31" s="711"/>
      <c r="O31" s="961"/>
      <c r="P31" s="711"/>
      <c r="Q31" s="961"/>
      <c r="R31" s="711"/>
      <c r="S31" s="958"/>
    </row>
    <row r="32" spans="1:19" s="15" customFormat="1" ht="54.75" customHeight="1" x14ac:dyDescent="0.25">
      <c r="A32" s="711"/>
      <c r="B32" s="711"/>
      <c r="C32" s="711"/>
      <c r="D32" s="711"/>
      <c r="E32" s="958"/>
      <c r="F32" s="676"/>
      <c r="G32" s="958"/>
      <c r="H32" s="957" t="s">
        <v>343</v>
      </c>
      <c r="I32" s="435" t="s">
        <v>2012</v>
      </c>
      <c r="J32" s="436" t="s">
        <v>2013</v>
      </c>
      <c r="K32" s="103" t="s">
        <v>2014</v>
      </c>
      <c r="L32" s="676"/>
      <c r="M32" s="711"/>
      <c r="N32" s="711"/>
      <c r="O32" s="961"/>
      <c r="P32" s="711"/>
      <c r="Q32" s="961"/>
      <c r="R32" s="711"/>
      <c r="S32" s="958"/>
    </row>
    <row r="33" spans="1:19" s="15" customFormat="1" ht="54.75" customHeight="1" x14ac:dyDescent="0.25">
      <c r="A33" s="711"/>
      <c r="B33" s="711"/>
      <c r="C33" s="711"/>
      <c r="D33" s="711"/>
      <c r="E33" s="958"/>
      <c r="F33" s="676"/>
      <c r="G33" s="958"/>
      <c r="H33" s="958"/>
      <c r="I33" s="435" t="s">
        <v>141</v>
      </c>
      <c r="J33" s="436" t="s">
        <v>2015</v>
      </c>
      <c r="K33" s="103" t="s">
        <v>599</v>
      </c>
      <c r="L33" s="676"/>
      <c r="M33" s="711"/>
      <c r="N33" s="711"/>
      <c r="O33" s="961"/>
      <c r="P33" s="711"/>
      <c r="Q33" s="961"/>
      <c r="R33" s="711"/>
      <c r="S33" s="958"/>
    </row>
    <row r="34" spans="1:19" s="15" customFormat="1" ht="54.75" customHeight="1" x14ac:dyDescent="0.25">
      <c r="A34" s="708"/>
      <c r="B34" s="708"/>
      <c r="C34" s="708"/>
      <c r="D34" s="708"/>
      <c r="E34" s="959"/>
      <c r="F34" s="680"/>
      <c r="G34" s="959"/>
      <c r="H34" s="959"/>
      <c r="I34" s="435" t="s">
        <v>2016</v>
      </c>
      <c r="J34" s="436" t="s">
        <v>2013</v>
      </c>
      <c r="K34" s="103" t="s">
        <v>2017</v>
      </c>
      <c r="L34" s="680"/>
      <c r="M34" s="708"/>
      <c r="N34" s="708"/>
      <c r="O34" s="962"/>
      <c r="P34" s="708"/>
      <c r="Q34" s="962"/>
      <c r="R34" s="708"/>
      <c r="S34" s="959"/>
    </row>
    <row r="35" spans="1:19" s="15" customFormat="1" ht="69" customHeight="1" x14ac:dyDescent="0.25">
      <c r="A35" s="707">
        <v>8</v>
      </c>
      <c r="B35" s="707">
        <v>2</v>
      </c>
      <c r="C35" s="707">
        <v>4</v>
      </c>
      <c r="D35" s="707">
        <v>2</v>
      </c>
      <c r="E35" s="954" t="s">
        <v>2018</v>
      </c>
      <c r="F35" s="954" t="s">
        <v>2019</v>
      </c>
      <c r="G35" s="954" t="s">
        <v>2020</v>
      </c>
      <c r="H35" s="954" t="s">
        <v>52</v>
      </c>
      <c r="I35" s="435" t="s">
        <v>53</v>
      </c>
      <c r="J35" s="436" t="s">
        <v>2021</v>
      </c>
      <c r="K35" s="103" t="s">
        <v>74</v>
      </c>
      <c r="L35" s="954" t="s">
        <v>2022</v>
      </c>
      <c r="M35" s="707" t="s">
        <v>146</v>
      </c>
      <c r="N35" s="707"/>
      <c r="O35" s="955">
        <v>29040</v>
      </c>
      <c r="P35" s="707"/>
      <c r="Q35" s="955">
        <v>29040</v>
      </c>
      <c r="R35" s="707"/>
      <c r="S35" s="954" t="s">
        <v>1978</v>
      </c>
    </row>
    <row r="36" spans="1:19" s="15" customFormat="1" ht="69.75" customHeight="1" x14ac:dyDescent="0.25">
      <c r="A36" s="708"/>
      <c r="B36" s="708"/>
      <c r="C36" s="708"/>
      <c r="D36" s="708"/>
      <c r="E36" s="954"/>
      <c r="F36" s="954"/>
      <c r="G36" s="954"/>
      <c r="H36" s="954"/>
      <c r="I36" s="435" t="s">
        <v>148</v>
      </c>
      <c r="J36" s="436" t="s">
        <v>2023</v>
      </c>
      <c r="K36" s="103" t="s">
        <v>50</v>
      </c>
      <c r="L36" s="954"/>
      <c r="M36" s="708"/>
      <c r="N36" s="708"/>
      <c r="O36" s="955"/>
      <c r="P36" s="708"/>
      <c r="Q36" s="955"/>
      <c r="R36" s="708"/>
      <c r="S36" s="954"/>
    </row>
    <row r="37" spans="1:19" s="15" customFormat="1" ht="79.5" customHeight="1" x14ac:dyDescent="0.25">
      <c r="A37" s="707">
        <v>9</v>
      </c>
      <c r="B37" s="707">
        <v>2</v>
      </c>
      <c r="C37" s="707">
        <v>4</v>
      </c>
      <c r="D37" s="707">
        <v>2</v>
      </c>
      <c r="E37" s="954" t="s">
        <v>2024</v>
      </c>
      <c r="F37" s="954" t="s">
        <v>2025</v>
      </c>
      <c r="G37" s="954" t="s">
        <v>2026</v>
      </c>
      <c r="H37" s="954" t="s">
        <v>159</v>
      </c>
      <c r="I37" s="435" t="s">
        <v>234</v>
      </c>
      <c r="J37" s="436" t="s">
        <v>108</v>
      </c>
      <c r="K37" s="103" t="s">
        <v>74</v>
      </c>
      <c r="L37" s="954" t="s">
        <v>2027</v>
      </c>
      <c r="M37" s="707" t="s">
        <v>95</v>
      </c>
      <c r="N37" s="707"/>
      <c r="O37" s="955">
        <v>124495</v>
      </c>
      <c r="P37" s="707"/>
      <c r="Q37" s="955">
        <v>124495</v>
      </c>
      <c r="R37" s="707"/>
      <c r="S37" s="954" t="s">
        <v>1978</v>
      </c>
    </row>
    <row r="38" spans="1:19" s="15" customFormat="1" ht="75.75" customHeight="1" x14ac:dyDescent="0.25">
      <c r="A38" s="708"/>
      <c r="B38" s="708"/>
      <c r="C38" s="708"/>
      <c r="D38" s="708"/>
      <c r="E38" s="954"/>
      <c r="F38" s="954"/>
      <c r="G38" s="954"/>
      <c r="H38" s="954"/>
      <c r="I38" s="435" t="s">
        <v>148</v>
      </c>
      <c r="J38" s="436" t="s">
        <v>1999</v>
      </c>
      <c r="K38" s="103" t="s">
        <v>50</v>
      </c>
      <c r="L38" s="954"/>
      <c r="M38" s="708"/>
      <c r="N38" s="708"/>
      <c r="O38" s="955"/>
      <c r="P38" s="708"/>
      <c r="Q38" s="955"/>
      <c r="R38" s="708"/>
      <c r="S38" s="954"/>
    </row>
    <row r="39" spans="1:19" s="15" customFormat="1" ht="76.5" customHeight="1" x14ac:dyDescent="0.25">
      <c r="A39" s="707">
        <v>10</v>
      </c>
      <c r="B39" s="707">
        <v>2</v>
      </c>
      <c r="C39" s="707">
        <v>4</v>
      </c>
      <c r="D39" s="707">
        <v>2</v>
      </c>
      <c r="E39" s="954" t="s">
        <v>2028</v>
      </c>
      <c r="F39" s="665" t="s">
        <v>2029</v>
      </c>
      <c r="G39" s="665" t="s">
        <v>2030</v>
      </c>
      <c r="H39" s="954" t="s">
        <v>159</v>
      </c>
      <c r="I39" s="435" t="s">
        <v>234</v>
      </c>
      <c r="J39" s="436" t="s">
        <v>108</v>
      </c>
      <c r="K39" s="103" t="s">
        <v>74</v>
      </c>
      <c r="L39" s="954" t="s">
        <v>2031</v>
      </c>
      <c r="M39" s="707" t="s">
        <v>95</v>
      </c>
      <c r="N39" s="707"/>
      <c r="O39" s="955">
        <v>15400</v>
      </c>
      <c r="P39" s="707"/>
      <c r="Q39" s="955">
        <v>15400</v>
      </c>
      <c r="R39" s="707"/>
      <c r="S39" s="954" t="s">
        <v>1978</v>
      </c>
    </row>
    <row r="40" spans="1:19" s="15" customFormat="1" ht="68.25" customHeight="1" x14ac:dyDescent="0.25">
      <c r="A40" s="708"/>
      <c r="B40" s="708"/>
      <c r="C40" s="708"/>
      <c r="D40" s="708"/>
      <c r="E40" s="954"/>
      <c r="F40" s="680"/>
      <c r="G40" s="680"/>
      <c r="H40" s="954"/>
      <c r="I40" s="435" t="s">
        <v>148</v>
      </c>
      <c r="J40" s="436" t="s">
        <v>1999</v>
      </c>
      <c r="K40" s="103" t="s">
        <v>50</v>
      </c>
      <c r="L40" s="954"/>
      <c r="M40" s="708"/>
      <c r="N40" s="708"/>
      <c r="O40" s="955"/>
      <c r="P40" s="708"/>
      <c r="Q40" s="955"/>
      <c r="R40" s="708"/>
      <c r="S40" s="954"/>
    </row>
    <row r="41" spans="1:19" s="15" customFormat="1" ht="66.75" customHeight="1" x14ac:dyDescent="0.25">
      <c r="A41" s="707">
        <v>11</v>
      </c>
      <c r="B41" s="707">
        <v>2</v>
      </c>
      <c r="C41" s="707">
        <v>4</v>
      </c>
      <c r="D41" s="707">
        <v>2</v>
      </c>
      <c r="E41" s="954" t="s">
        <v>2032</v>
      </c>
      <c r="F41" s="665" t="s">
        <v>2033</v>
      </c>
      <c r="G41" s="665" t="s">
        <v>2030</v>
      </c>
      <c r="H41" s="954" t="s">
        <v>159</v>
      </c>
      <c r="I41" s="435" t="s">
        <v>234</v>
      </c>
      <c r="J41" s="436" t="s">
        <v>108</v>
      </c>
      <c r="K41" s="103" t="s">
        <v>74</v>
      </c>
      <c r="L41" s="954" t="s">
        <v>2034</v>
      </c>
      <c r="M41" s="707" t="s">
        <v>95</v>
      </c>
      <c r="N41" s="707"/>
      <c r="O41" s="955">
        <v>16175</v>
      </c>
      <c r="P41" s="707"/>
      <c r="Q41" s="955">
        <v>16175</v>
      </c>
      <c r="R41" s="707"/>
      <c r="S41" s="954" t="s">
        <v>1978</v>
      </c>
    </row>
    <row r="42" spans="1:19" s="15" customFormat="1" ht="75" customHeight="1" x14ac:dyDescent="0.25">
      <c r="A42" s="708"/>
      <c r="B42" s="708"/>
      <c r="C42" s="708"/>
      <c r="D42" s="708"/>
      <c r="E42" s="954"/>
      <c r="F42" s="680"/>
      <c r="G42" s="680"/>
      <c r="H42" s="954"/>
      <c r="I42" s="435" t="s">
        <v>148</v>
      </c>
      <c r="J42" s="436" t="s">
        <v>1999</v>
      </c>
      <c r="K42" s="103" t="s">
        <v>50</v>
      </c>
      <c r="L42" s="954"/>
      <c r="M42" s="708"/>
      <c r="N42" s="708"/>
      <c r="O42" s="955"/>
      <c r="P42" s="708"/>
      <c r="Q42" s="955"/>
      <c r="R42" s="708"/>
      <c r="S42" s="954"/>
    </row>
    <row r="43" spans="1:19" s="15" customFormat="1" ht="27" customHeight="1" x14ac:dyDescent="0.25">
      <c r="A43" s="707">
        <v>12</v>
      </c>
      <c r="B43" s="707">
        <v>1</v>
      </c>
      <c r="C43" s="707">
        <v>4</v>
      </c>
      <c r="D43" s="707">
        <v>2</v>
      </c>
      <c r="E43" s="665" t="s">
        <v>2035</v>
      </c>
      <c r="F43" s="665" t="s">
        <v>2036</v>
      </c>
      <c r="G43" s="665" t="s">
        <v>2037</v>
      </c>
      <c r="H43" s="688" t="s">
        <v>77</v>
      </c>
      <c r="I43" s="103" t="s">
        <v>78</v>
      </c>
      <c r="J43" s="437" t="s">
        <v>108</v>
      </c>
      <c r="K43" s="103" t="s">
        <v>74</v>
      </c>
      <c r="L43" s="665" t="s">
        <v>2038</v>
      </c>
      <c r="M43" s="665" t="s">
        <v>72</v>
      </c>
      <c r="N43" s="707"/>
      <c r="O43" s="960">
        <v>50000</v>
      </c>
      <c r="P43" s="707"/>
      <c r="Q43" s="960">
        <v>50000</v>
      </c>
      <c r="R43" s="707"/>
      <c r="S43" s="957" t="s">
        <v>1978</v>
      </c>
    </row>
    <row r="44" spans="1:19" s="15" customFormat="1" ht="27.75" customHeight="1" x14ac:dyDescent="0.25">
      <c r="A44" s="711"/>
      <c r="B44" s="711"/>
      <c r="C44" s="711"/>
      <c r="D44" s="711"/>
      <c r="E44" s="676"/>
      <c r="F44" s="676"/>
      <c r="G44" s="676"/>
      <c r="H44" s="713"/>
      <c r="I44" s="103" t="s">
        <v>148</v>
      </c>
      <c r="J44" s="103">
        <v>35</v>
      </c>
      <c r="K44" s="103" t="s">
        <v>50</v>
      </c>
      <c r="L44" s="676"/>
      <c r="M44" s="676"/>
      <c r="N44" s="711"/>
      <c r="O44" s="961"/>
      <c r="P44" s="711"/>
      <c r="Q44" s="961"/>
      <c r="R44" s="711"/>
      <c r="S44" s="958"/>
    </row>
    <row r="45" spans="1:19" s="15" customFormat="1" ht="31.5" customHeight="1" x14ac:dyDescent="0.25">
      <c r="A45" s="711"/>
      <c r="B45" s="711"/>
      <c r="C45" s="711"/>
      <c r="D45" s="711"/>
      <c r="E45" s="676"/>
      <c r="F45" s="676"/>
      <c r="G45" s="676"/>
      <c r="H45" s="688" t="s">
        <v>2039</v>
      </c>
      <c r="I45" s="103" t="s">
        <v>53</v>
      </c>
      <c r="J45" s="437" t="s">
        <v>108</v>
      </c>
      <c r="K45" s="103" t="s">
        <v>74</v>
      </c>
      <c r="L45" s="676"/>
      <c r="M45" s="676"/>
      <c r="N45" s="711"/>
      <c r="O45" s="961"/>
      <c r="P45" s="711"/>
      <c r="Q45" s="961"/>
      <c r="R45" s="711"/>
      <c r="S45" s="958"/>
    </row>
    <row r="46" spans="1:19" s="15" customFormat="1" ht="32.25" customHeight="1" x14ac:dyDescent="0.25">
      <c r="A46" s="711"/>
      <c r="B46" s="711"/>
      <c r="C46" s="711"/>
      <c r="D46" s="711"/>
      <c r="E46" s="676"/>
      <c r="F46" s="676"/>
      <c r="G46" s="676"/>
      <c r="H46" s="713"/>
      <c r="I46" s="103" t="s">
        <v>148</v>
      </c>
      <c r="J46" s="103">
        <v>100</v>
      </c>
      <c r="K46" s="103" t="s">
        <v>50</v>
      </c>
      <c r="L46" s="676"/>
      <c r="M46" s="676"/>
      <c r="N46" s="711"/>
      <c r="O46" s="961"/>
      <c r="P46" s="711"/>
      <c r="Q46" s="961"/>
      <c r="R46" s="711"/>
      <c r="S46" s="958"/>
    </row>
    <row r="47" spans="1:19" s="15" customFormat="1" ht="30.75" customHeight="1" x14ac:dyDescent="0.25">
      <c r="A47" s="711"/>
      <c r="B47" s="711"/>
      <c r="C47" s="711"/>
      <c r="D47" s="711"/>
      <c r="E47" s="676"/>
      <c r="F47" s="676"/>
      <c r="G47" s="676"/>
      <c r="H47" s="103" t="s">
        <v>2040</v>
      </c>
      <c r="I47" s="103" t="s">
        <v>2041</v>
      </c>
      <c r="J47" s="103">
        <v>25</v>
      </c>
      <c r="K47" s="103" t="s">
        <v>2042</v>
      </c>
      <c r="L47" s="676"/>
      <c r="M47" s="676"/>
      <c r="N47" s="711"/>
      <c r="O47" s="961"/>
      <c r="P47" s="711"/>
      <c r="Q47" s="961"/>
      <c r="R47" s="711"/>
      <c r="S47" s="958"/>
    </row>
    <row r="48" spans="1:19" s="15" customFormat="1" ht="34.5" customHeight="1" x14ac:dyDescent="0.25">
      <c r="A48" s="711"/>
      <c r="B48" s="711"/>
      <c r="C48" s="711"/>
      <c r="D48" s="711"/>
      <c r="E48" s="676"/>
      <c r="F48" s="676"/>
      <c r="G48" s="676"/>
      <c r="H48" s="103" t="s">
        <v>2043</v>
      </c>
      <c r="I48" s="103" t="s">
        <v>2041</v>
      </c>
      <c r="J48" s="103">
        <v>87</v>
      </c>
      <c r="K48" s="103" t="s">
        <v>2042</v>
      </c>
      <c r="L48" s="676"/>
      <c r="M48" s="676"/>
      <c r="N48" s="711"/>
      <c r="O48" s="961"/>
      <c r="P48" s="711"/>
      <c r="Q48" s="961"/>
      <c r="R48" s="711"/>
      <c r="S48" s="958"/>
    </row>
    <row r="49" spans="1:19" s="15" customFormat="1" ht="52.5" customHeight="1" x14ac:dyDescent="0.25">
      <c r="A49" s="708"/>
      <c r="B49" s="708"/>
      <c r="C49" s="708"/>
      <c r="D49" s="708"/>
      <c r="E49" s="680"/>
      <c r="F49" s="680"/>
      <c r="G49" s="680"/>
      <c r="H49" s="306" t="s">
        <v>1089</v>
      </c>
      <c r="I49" s="306" t="s">
        <v>2044</v>
      </c>
      <c r="J49" s="306">
        <v>1</v>
      </c>
      <c r="K49" s="306" t="s">
        <v>74</v>
      </c>
      <c r="L49" s="680"/>
      <c r="M49" s="680"/>
      <c r="N49" s="708"/>
      <c r="O49" s="962"/>
      <c r="P49" s="708"/>
      <c r="Q49" s="962"/>
      <c r="R49" s="708"/>
      <c r="S49" s="959"/>
    </row>
    <row r="50" spans="1:19" s="15" customFormat="1" ht="48.75" customHeight="1" x14ac:dyDescent="0.25">
      <c r="A50" s="707">
        <v>13</v>
      </c>
      <c r="B50" s="707">
        <v>2</v>
      </c>
      <c r="C50" s="707">
        <v>4</v>
      </c>
      <c r="D50" s="707">
        <v>2</v>
      </c>
      <c r="E50" s="954" t="s">
        <v>2045</v>
      </c>
      <c r="F50" s="954" t="s">
        <v>2046</v>
      </c>
      <c r="G50" s="954" t="s">
        <v>2047</v>
      </c>
      <c r="H50" s="954" t="s">
        <v>159</v>
      </c>
      <c r="I50" s="435" t="s">
        <v>234</v>
      </c>
      <c r="J50" s="436" t="s">
        <v>108</v>
      </c>
      <c r="K50" s="103" t="s">
        <v>74</v>
      </c>
      <c r="L50" s="732" t="s">
        <v>2048</v>
      </c>
      <c r="M50" s="732" t="s">
        <v>71</v>
      </c>
      <c r="N50" s="707"/>
      <c r="O50" s="735">
        <v>25000</v>
      </c>
      <c r="P50" s="707"/>
      <c r="Q50" s="735">
        <v>25000</v>
      </c>
      <c r="R50" s="707"/>
      <c r="S50" s="954" t="s">
        <v>1978</v>
      </c>
    </row>
    <row r="51" spans="1:19" s="15" customFormat="1" ht="51" customHeight="1" x14ac:dyDescent="0.25">
      <c r="A51" s="708"/>
      <c r="B51" s="708"/>
      <c r="C51" s="708"/>
      <c r="D51" s="708"/>
      <c r="E51" s="954"/>
      <c r="F51" s="954"/>
      <c r="G51" s="954"/>
      <c r="H51" s="954"/>
      <c r="I51" s="435" t="s">
        <v>148</v>
      </c>
      <c r="J51" s="436" t="s">
        <v>1999</v>
      </c>
      <c r="K51" s="103" t="s">
        <v>50</v>
      </c>
      <c r="L51" s="734"/>
      <c r="M51" s="734"/>
      <c r="N51" s="708"/>
      <c r="O51" s="737"/>
      <c r="P51" s="708"/>
      <c r="Q51" s="737"/>
      <c r="R51" s="708"/>
      <c r="S51" s="954"/>
    </row>
    <row r="53" spans="1:19" x14ac:dyDescent="0.25">
      <c r="O53" s="572"/>
      <c r="P53" s="545" t="s">
        <v>30</v>
      </c>
      <c r="Q53" s="545"/>
      <c r="R53" s="545"/>
    </row>
    <row r="54" spans="1:19" x14ac:dyDescent="0.25">
      <c r="O54" s="570"/>
      <c r="P54" s="545" t="s">
        <v>31</v>
      </c>
      <c r="Q54" s="545" t="s">
        <v>32</v>
      </c>
      <c r="R54" s="545"/>
    </row>
    <row r="55" spans="1:19" ht="16.5" customHeight="1" x14ac:dyDescent="0.25">
      <c r="O55" s="571"/>
      <c r="P55" s="545"/>
      <c r="Q55" s="275">
        <v>2022</v>
      </c>
      <c r="R55" s="275">
        <v>2023</v>
      </c>
    </row>
    <row r="56" spans="1:19" ht="19.5" customHeight="1" x14ac:dyDescent="0.25">
      <c r="O56" s="276" t="s">
        <v>33</v>
      </c>
      <c r="P56" s="310">
        <v>13</v>
      </c>
      <c r="Q56" s="41">
        <f>SUM(Q50,Q43,Q41,Q39,Q37,Q35,Q30,Q24,Q22,Q18,Q10,Q8,Q6)</f>
        <v>746970.4</v>
      </c>
      <c r="R56" s="5" t="s">
        <v>192</v>
      </c>
    </row>
    <row r="63" spans="1:19" x14ac:dyDescent="0.25">
      <c r="O63" s="438"/>
    </row>
    <row r="64" spans="1:19" x14ac:dyDescent="0.25">
      <c r="O64" s="364"/>
    </row>
    <row r="66" spans="15:16" x14ac:dyDescent="0.25">
      <c r="O66" s="332"/>
      <c r="P66" s="439"/>
    </row>
  </sheetData>
  <mergeCells count="235">
    <mergeCell ref="S50:S51"/>
    <mergeCell ref="O53:O55"/>
    <mergeCell ref="P53:R53"/>
    <mergeCell ref="P54:P55"/>
    <mergeCell ref="Q54:R54"/>
    <mergeCell ref="M50:M51"/>
    <mergeCell ref="N50:N51"/>
    <mergeCell ref="O50:O51"/>
    <mergeCell ref="P50:P51"/>
    <mergeCell ref="Q50:Q51"/>
    <mergeCell ref="R50:R51"/>
    <mergeCell ref="A50:A51"/>
    <mergeCell ref="B50:B51"/>
    <mergeCell ref="C50:C51"/>
    <mergeCell ref="D50:D51"/>
    <mergeCell ref="E50:E51"/>
    <mergeCell ref="F50:F51"/>
    <mergeCell ref="G50:G51"/>
    <mergeCell ref="H50:H51"/>
    <mergeCell ref="L50:L51"/>
    <mergeCell ref="P43:P49"/>
    <mergeCell ref="Q43:Q49"/>
    <mergeCell ref="R43:R49"/>
    <mergeCell ref="S43:S49"/>
    <mergeCell ref="H45:H46"/>
    <mergeCell ref="F43:F49"/>
    <mergeCell ref="G43:G49"/>
    <mergeCell ref="H43:H44"/>
    <mergeCell ref="L43:L49"/>
    <mergeCell ref="M43:M49"/>
    <mergeCell ref="N43:N49"/>
    <mergeCell ref="M39:M40"/>
    <mergeCell ref="N39:N40"/>
    <mergeCell ref="P41:P42"/>
    <mergeCell ref="Q41:Q42"/>
    <mergeCell ref="R41:R42"/>
    <mergeCell ref="S41:S42"/>
    <mergeCell ref="A43:A49"/>
    <mergeCell ref="B43:B49"/>
    <mergeCell ref="C43:C49"/>
    <mergeCell ref="D43:D49"/>
    <mergeCell ref="E43:E49"/>
    <mergeCell ref="G41:G42"/>
    <mergeCell ref="H41:H42"/>
    <mergeCell ref="L41:L42"/>
    <mergeCell ref="M41:M42"/>
    <mergeCell ref="N41:N42"/>
    <mergeCell ref="O41:O42"/>
    <mergeCell ref="A41:A42"/>
    <mergeCell ref="B41:B42"/>
    <mergeCell ref="C41:C42"/>
    <mergeCell ref="D41:D42"/>
    <mergeCell ref="E41:E42"/>
    <mergeCell ref="F41:F42"/>
    <mergeCell ref="O43:O49"/>
    <mergeCell ref="P37:P38"/>
    <mergeCell ref="Q37:Q38"/>
    <mergeCell ref="R37:R38"/>
    <mergeCell ref="S37:S38"/>
    <mergeCell ref="A39:A40"/>
    <mergeCell ref="B39:B40"/>
    <mergeCell ref="C39:C40"/>
    <mergeCell ref="D39:D40"/>
    <mergeCell ref="E39:E40"/>
    <mergeCell ref="G37:G38"/>
    <mergeCell ref="H37:H38"/>
    <mergeCell ref="L37:L38"/>
    <mergeCell ref="M37:M38"/>
    <mergeCell ref="N37:N38"/>
    <mergeCell ref="O37:O38"/>
    <mergeCell ref="O39:O40"/>
    <mergeCell ref="P39:P40"/>
    <mergeCell ref="Q39:Q40"/>
    <mergeCell ref="R39:R40"/>
    <mergeCell ref="S39:S40"/>
    <mergeCell ref="F39:F40"/>
    <mergeCell ref="G39:G40"/>
    <mergeCell ref="H39:H40"/>
    <mergeCell ref="L39:L40"/>
    <mergeCell ref="A37:A38"/>
    <mergeCell ref="B37:B38"/>
    <mergeCell ref="C37:C38"/>
    <mergeCell ref="D37:D38"/>
    <mergeCell ref="E37:E38"/>
    <mergeCell ref="F37:F38"/>
    <mergeCell ref="H35:H36"/>
    <mergeCell ref="L35:L36"/>
    <mergeCell ref="M35:M36"/>
    <mergeCell ref="S30:S34"/>
    <mergeCell ref="H32:H34"/>
    <mergeCell ref="A35:A36"/>
    <mergeCell ref="B35:B36"/>
    <mergeCell ref="C35:C36"/>
    <mergeCell ref="D35:D36"/>
    <mergeCell ref="E35:E36"/>
    <mergeCell ref="F35:F36"/>
    <mergeCell ref="G35:G36"/>
    <mergeCell ref="M30:M34"/>
    <mergeCell ref="N30:N34"/>
    <mergeCell ref="O30:O34"/>
    <mergeCell ref="P30:P34"/>
    <mergeCell ref="Q30:Q34"/>
    <mergeCell ref="R30:R34"/>
    <mergeCell ref="Q35:Q36"/>
    <mergeCell ref="R35:R36"/>
    <mergeCell ref="S35:S36"/>
    <mergeCell ref="N35:N36"/>
    <mergeCell ref="O35:O36"/>
    <mergeCell ref="P35:P36"/>
    <mergeCell ref="H26:H27"/>
    <mergeCell ref="H28:H29"/>
    <mergeCell ref="G24:G29"/>
    <mergeCell ref="H24:H25"/>
    <mergeCell ref="L24:L29"/>
    <mergeCell ref="M24:M29"/>
    <mergeCell ref="N24:N29"/>
    <mergeCell ref="O24:O29"/>
    <mergeCell ref="A30:A34"/>
    <mergeCell ref="B30:B34"/>
    <mergeCell ref="C30:C34"/>
    <mergeCell ref="D30:D34"/>
    <mergeCell ref="E30:E34"/>
    <mergeCell ref="F30:F34"/>
    <mergeCell ref="G30:G34"/>
    <mergeCell ref="H30:H31"/>
    <mergeCell ref="L30:L34"/>
    <mergeCell ref="Q22:Q23"/>
    <mergeCell ref="R22:R23"/>
    <mergeCell ref="S22:S23"/>
    <mergeCell ref="A18:A21"/>
    <mergeCell ref="B18:B21"/>
    <mergeCell ref="C18:C21"/>
    <mergeCell ref="D18:D21"/>
    <mergeCell ref="E18:E21"/>
    <mergeCell ref="A24:A29"/>
    <mergeCell ref="B24:B29"/>
    <mergeCell ref="C24:C29"/>
    <mergeCell ref="D24:D29"/>
    <mergeCell ref="E24:E29"/>
    <mergeCell ref="F24:F29"/>
    <mergeCell ref="H22:H23"/>
    <mergeCell ref="L22:L23"/>
    <mergeCell ref="M22:M23"/>
    <mergeCell ref="N22:N23"/>
    <mergeCell ref="O22:O23"/>
    <mergeCell ref="P22:P23"/>
    <mergeCell ref="P24:P29"/>
    <mergeCell ref="Q24:Q29"/>
    <mergeCell ref="R24:R29"/>
    <mergeCell ref="S24:S29"/>
    <mergeCell ref="A22:A23"/>
    <mergeCell ref="B22:B23"/>
    <mergeCell ref="C22:C23"/>
    <mergeCell ref="D22:D23"/>
    <mergeCell ref="E22:E23"/>
    <mergeCell ref="F22:F23"/>
    <mergeCell ref="G22:G23"/>
    <mergeCell ref="M18:M21"/>
    <mergeCell ref="N18:N21"/>
    <mergeCell ref="O10:O17"/>
    <mergeCell ref="P10:P17"/>
    <mergeCell ref="Q10:Q17"/>
    <mergeCell ref="R10:R17"/>
    <mergeCell ref="S10:S17"/>
    <mergeCell ref="H12:H13"/>
    <mergeCell ref="F18:F21"/>
    <mergeCell ref="G18:G21"/>
    <mergeCell ref="H18:H19"/>
    <mergeCell ref="L18:L21"/>
    <mergeCell ref="H14:H15"/>
    <mergeCell ref="H16:H17"/>
    <mergeCell ref="F10:F17"/>
    <mergeCell ref="G10:G17"/>
    <mergeCell ref="H10:H11"/>
    <mergeCell ref="L10:L17"/>
    <mergeCell ref="S18:S21"/>
    <mergeCell ref="H20:H21"/>
    <mergeCell ref="O18:O21"/>
    <mergeCell ref="P18:P21"/>
    <mergeCell ref="Q18:Q21"/>
    <mergeCell ref="R18:R21"/>
    <mergeCell ref="A8:A9"/>
    <mergeCell ref="B8:B9"/>
    <mergeCell ref="C8:C9"/>
    <mergeCell ref="D8:D9"/>
    <mergeCell ref="E8:E9"/>
    <mergeCell ref="F8:F9"/>
    <mergeCell ref="M10:M17"/>
    <mergeCell ref="N10:N17"/>
    <mergeCell ref="A10:A17"/>
    <mergeCell ref="B10:B17"/>
    <mergeCell ref="C10:C17"/>
    <mergeCell ref="D10:D17"/>
    <mergeCell ref="E10:E17"/>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G8:G9"/>
    <mergeCell ref="H8:H9"/>
    <mergeCell ref="L8:L9"/>
    <mergeCell ref="M8:M9"/>
    <mergeCell ref="N8:N9"/>
    <mergeCell ref="O8: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8" scale="50" fitToHeight="0" orientation="landscape" r:id="rId1"/>
  <rowBreaks count="2" manualBreakCount="2">
    <brk id="34" max="16383" man="1"/>
    <brk id="4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25" zoomScale="70" zoomScaleNormal="70" workbookViewId="0">
      <selection activeCell="C39" sqref="C39"/>
    </sheetView>
  </sheetViews>
  <sheetFormatPr defaultColWidth="9.140625" defaultRowHeight="15" x14ac:dyDescent="0.25"/>
  <cols>
    <col min="1" max="1" width="5.28515625" style="1" customWidth="1"/>
    <col min="2" max="4" width="9.140625" style="296"/>
    <col min="5" max="5" width="18.28515625" style="296" customWidth="1"/>
    <col min="6" max="6" width="54.42578125" style="296" customWidth="1"/>
    <col min="7" max="7" width="63.7109375" style="296" customWidth="1"/>
    <col min="8" max="8" width="14.42578125" style="296" customWidth="1"/>
    <col min="9" max="10" width="19" style="296" customWidth="1"/>
    <col min="11" max="11" width="16.85546875" style="296" customWidth="1"/>
    <col min="12" max="12" width="25.140625" style="296" customWidth="1"/>
    <col min="13" max="14" width="9.140625" style="296"/>
    <col min="15" max="15" width="16.28515625" style="296" customWidth="1"/>
    <col min="16" max="16" width="15.85546875" style="296" customWidth="1"/>
    <col min="17" max="17" width="14" style="296" customWidth="1"/>
    <col min="18" max="18" width="13.42578125" style="296" customWidth="1"/>
    <col min="19" max="19" width="18.28515625" style="296" customWidth="1"/>
    <col min="20" max="16384" width="9.140625" style="296"/>
  </cols>
  <sheetData>
    <row r="1" spans="1:21" ht="18.75" x14ac:dyDescent="0.3">
      <c r="A1" s="295" t="s">
        <v>2380</v>
      </c>
      <c r="E1" s="36"/>
      <c r="F1" s="36"/>
      <c r="L1" s="1"/>
      <c r="O1" s="2"/>
      <c r="P1" s="3"/>
      <c r="Q1" s="2"/>
      <c r="R1" s="2"/>
    </row>
    <row r="2" spans="1:21" x14ac:dyDescent="0.25">
      <c r="A2" s="37"/>
      <c r="E2" s="36"/>
      <c r="F2" s="36"/>
      <c r="L2" s="504"/>
      <c r="M2" s="504"/>
      <c r="N2" s="504"/>
      <c r="O2" s="504"/>
      <c r="P2" s="504"/>
      <c r="Q2" s="504"/>
      <c r="R2" s="504"/>
      <c r="S2" s="504"/>
    </row>
    <row r="3" spans="1:21"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21" x14ac:dyDescent="0.25">
      <c r="A4" s="506"/>
      <c r="B4" s="508"/>
      <c r="C4" s="508"/>
      <c r="D4" s="508"/>
      <c r="E4" s="510"/>
      <c r="F4" s="510"/>
      <c r="G4" s="506"/>
      <c r="H4" s="508"/>
      <c r="I4" s="285" t="s">
        <v>38</v>
      </c>
      <c r="J4" s="285" t="s">
        <v>36</v>
      </c>
      <c r="K4" s="285" t="s">
        <v>1800</v>
      </c>
      <c r="L4" s="506"/>
      <c r="M4" s="287">
        <v>2022</v>
      </c>
      <c r="N4" s="287">
        <v>2023</v>
      </c>
      <c r="O4" s="4">
        <v>2022</v>
      </c>
      <c r="P4" s="4">
        <v>2023</v>
      </c>
      <c r="Q4" s="4">
        <v>2022</v>
      </c>
      <c r="R4" s="4">
        <v>2023</v>
      </c>
      <c r="S4" s="506"/>
    </row>
    <row r="5" spans="1:21"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21" s="7" customFormat="1" ht="63" customHeight="1" x14ac:dyDescent="0.25">
      <c r="A6" s="707">
        <v>1</v>
      </c>
      <c r="B6" s="707">
        <v>1</v>
      </c>
      <c r="C6" s="707">
        <v>4</v>
      </c>
      <c r="D6" s="707">
        <v>2</v>
      </c>
      <c r="E6" s="665" t="s">
        <v>2049</v>
      </c>
      <c r="F6" s="665" t="s">
        <v>2050</v>
      </c>
      <c r="G6" s="665" t="s">
        <v>2051</v>
      </c>
      <c r="H6" s="966" t="s">
        <v>376</v>
      </c>
      <c r="I6" s="306" t="s">
        <v>813</v>
      </c>
      <c r="J6" s="306">
        <v>1</v>
      </c>
      <c r="K6" s="103" t="s">
        <v>74</v>
      </c>
      <c r="L6" s="694" t="s">
        <v>2052</v>
      </c>
      <c r="M6" s="707" t="s">
        <v>94</v>
      </c>
      <c r="N6" s="707"/>
      <c r="O6" s="705">
        <v>56000</v>
      </c>
      <c r="P6" s="707"/>
      <c r="Q6" s="968">
        <v>56000</v>
      </c>
      <c r="R6" s="707"/>
      <c r="S6" s="665" t="s">
        <v>2053</v>
      </c>
      <c r="T6" s="7" t="s">
        <v>2054</v>
      </c>
      <c r="U6" s="7" t="s">
        <v>2054</v>
      </c>
    </row>
    <row r="7" spans="1:21" s="7" customFormat="1" ht="75" customHeight="1" x14ac:dyDescent="0.25">
      <c r="A7" s="711"/>
      <c r="B7" s="711"/>
      <c r="C7" s="711"/>
      <c r="D7" s="711"/>
      <c r="E7" s="676"/>
      <c r="F7" s="676"/>
      <c r="G7" s="676"/>
      <c r="H7" s="967"/>
      <c r="I7" s="306" t="s">
        <v>2055</v>
      </c>
      <c r="J7" s="306">
        <v>30</v>
      </c>
      <c r="K7" s="103" t="s">
        <v>2056</v>
      </c>
      <c r="L7" s="703"/>
      <c r="M7" s="711"/>
      <c r="N7" s="711"/>
      <c r="O7" s="712"/>
      <c r="P7" s="711"/>
      <c r="Q7" s="969"/>
      <c r="R7" s="711"/>
      <c r="S7" s="676"/>
    </row>
    <row r="8" spans="1:21" s="7" customFormat="1" ht="72.75" customHeight="1" x14ac:dyDescent="0.25">
      <c r="A8" s="711"/>
      <c r="B8" s="711"/>
      <c r="C8" s="711"/>
      <c r="D8" s="711"/>
      <c r="E8" s="676"/>
      <c r="F8" s="676"/>
      <c r="G8" s="676"/>
      <c r="H8" s="966" t="s">
        <v>118</v>
      </c>
      <c r="I8" s="306" t="s">
        <v>1822</v>
      </c>
      <c r="J8" s="306">
        <v>1</v>
      </c>
      <c r="K8" s="103" t="s">
        <v>74</v>
      </c>
      <c r="L8" s="703"/>
      <c r="M8" s="711"/>
      <c r="N8" s="711"/>
      <c r="O8" s="712"/>
      <c r="P8" s="711"/>
      <c r="Q8" s="969"/>
      <c r="R8" s="711"/>
      <c r="S8" s="676"/>
    </row>
    <row r="9" spans="1:21" s="7" customFormat="1" ht="72" customHeight="1" x14ac:dyDescent="0.25">
      <c r="A9" s="711"/>
      <c r="B9" s="711"/>
      <c r="C9" s="711"/>
      <c r="D9" s="711"/>
      <c r="E9" s="676"/>
      <c r="F9" s="676"/>
      <c r="G9" s="676"/>
      <c r="H9" s="967"/>
      <c r="I9" s="306" t="s">
        <v>970</v>
      </c>
      <c r="J9" s="306">
        <v>100</v>
      </c>
      <c r="K9" s="103" t="s">
        <v>50</v>
      </c>
      <c r="L9" s="695"/>
      <c r="M9" s="708"/>
      <c r="N9" s="708"/>
      <c r="O9" s="706"/>
      <c r="P9" s="708"/>
      <c r="Q9" s="970"/>
      <c r="R9" s="708"/>
      <c r="S9" s="680"/>
    </row>
    <row r="10" spans="1:21" s="40" customFormat="1" ht="39.6" customHeight="1" x14ac:dyDescent="0.25">
      <c r="A10" s="844">
        <v>2</v>
      </c>
      <c r="B10" s="665">
        <v>1</v>
      </c>
      <c r="C10" s="665">
        <v>4</v>
      </c>
      <c r="D10" s="665">
        <v>2</v>
      </c>
      <c r="E10" s="665" t="s">
        <v>2057</v>
      </c>
      <c r="F10" s="665" t="s">
        <v>2058</v>
      </c>
      <c r="G10" s="665" t="s">
        <v>2059</v>
      </c>
      <c r="H10" s="665" t="s">
        <v>1602</v>
      </c>
      <c r="I10" s="306" t="s">
        <v>53</v>
      </c>
      <c r="J10" s="306">
        <v>2</v>
      </c>
      <c r="K10" s="306" t="s">
        <v>74</v>
      </c>
      <c r="L10" s="665" t="s">
        <v>2060</v>
      </c>
      <c r="M10" s="665" t="s">
        <v>2061</v>
      </c>
      <c r="N10" s="665"/>
      <c r="O10" s="701">
        <v>254000</v>
      </c>
      <c r="P10" s="665"/>
      <c r="Q10" s="701">
        <v>254000</v>
      </c>
      <c r="R10" s="665"/>
      <c r="S10" s="665" t="s">
        <v>2053</v>
      </c>
    </row>
    <row r="11" spans="1:21" s="40" customFormat="1" ht="39.6" customHeight="1" x14ac:dyDescent="0.25">
      <c r="A11" s="849"/>
      <c r="B11" s="676"/>
      <c r="C11" s="676"/>
      <c r="D11" s="676"/>
      <c r="E11" s="676"/>
      <c r="F11" s="676"/>
      <c r="G11" s="676"/>
      <c r="H11" s="680"/>
      <c r="I11" s="306" t="s">
        <v>970</v>
      </c>
      <c r="J11" s="306">
        <v>200</v>
      </c>
      <c r="K11" s="306" t="s">
        <v>50</v>
      </c>
      <c r="L11" s="676"/>
      <c r="M11" s="676"/>
      <c r="N11" s="676"/>
      <c r="O11" s="710"/>
      <c r="P11" s="676"/>
      <c r="Q11" s="710"/>
      <c r="R11" s="676"/>
      <c r="S11" s="676"/>
    </row>
    <row r="12" spans="1:21" s="40" customFormat="1" ht="39.6" customHeight="1" x14ac:dyDescent="0.25">
      <c r="A12" s="849"/>
      <c r="B12" s="676"/>
      <c r="C12" s="676"/>
      <c r="D12" s="676"/>
      <c r="E12" s="676"/>
      <c r="F12" s="676"/>
      <c r="G12" s="676"/>
      <c r="H12" s="665" t="s">
        <v>2062</v>
      </c>
      <c r="I12" s="306" t="s">
        <v>206</v>
      </c>
      <c r="J12" s="306">
        <v>9</v>
      </c>
      <c r="K12" s="306" t="s">
        <v>74</v>
      </c>
      <c r="L12" s="676"/>
      <c r="M12" s="676"/>
      <c r="N12" s="676"/>
      <c r="O12" s="710"/>
      <c r="P12" s="676"/>
      <c r="Q12" s="710"/>
      <c r="R12" s="676"/>
      <c r="S12" s="676"/>
    </row>
    <row r="13" spans="1:21" s="40" customFormat="1" ht="39.6" customHeight="1" x14ac:dyDescent="0.25">
      <c r="A13" s="849"/>
      <c r="B13" s="676"/>
      <c r="C13" s="676"/>
      <c r="D13" s="676"/>
      <c r="E13" s="676"/>
      <c r="F13" s="676"/>
      <c r="G13" s="676"/>
      <c r="H13" s="680"/>
      <c r="I13" s="306" t="s">
        <v>970</v>
      </c>
      <c r="J13" s="306">
        <v>180</v>
      </c>
      <c r="K13" s="306" t="s">
        <v>2063</v>
      </c>
      <c r="L13" s="676"/>
      <c r="M13" s="676"/>
      <c r="N13" s="676"/>
      <c r="O13" s="710"/>
      <c r="P13" s="676"/>
      <c r="Q13" s="710"/>
      <c r="R13" s="676"/>
      <c r="S13" s="676"/>
    </row>
    <row r="14" spans="1:21" s="40" customFormat="1" ht="39.6" customHeight="1" x14ac:dyDescent="0.25">
      <c r="A14" s="849"/>
      <c r="B14" s="676"/>
      <c r="C14" s="676"/>
      <c r="D14" s="676"/>
      <c r="E14" s="676"/>
      <c r="F14" s="676"/>
      <c r="G14" s="676"/>
      <c r="H14" s="665" t="s">
        <v>2064</v>
      </c>
      <c r="I14" s="306" t="s">
        <v>206</v>
      </c>
      <c r="J14" s="306">
        <v>18</v>
      </c>
      <c r="K14" s="306" t="s">
        <v>74</v>
      </c>
      <c r="L14" s="676"/>
      <c r="M14" s="676"/>
      <c r="N14" s="676"/>
      <c r="O14" s="710"/>
      <c r="P14" s="676"/>
      <c r="Q14" s="710"/>
      <c r="R14" s="676"/>
      <c r="S14" s="676"/>
    </row>
    <row r="15" spans="1:21" s="40" customFormat="1" ht="39.6" customHeight="1" x14ac:dyDescent="0.25">
      <c r="A15" s="849"/>
      <c r="B15" s="676"/>
      <c r="C15" s="676"/>
      <c r="D15" s="676"/>
      <c r="E15" s="676"/>
      <c r="F15" s="676"/>
      <c r="G15" s="676"/>
      <c r="H15" s="680"/>
      <c r="I15" s="306" t="s">
        <v>970</v>
      </c>
      <c r="J15" s="306">
        <v>360</v>
      </c>
      <c r="K15" s="306" t="s">
        <v>50</v>
      </c>
      <c r="L15" s="676"/>
      <c r="M15" s="676"/>
      <c r="N15" s="676"/>
      <c r="O15" s="710"/>
      <c r="P15" s="676"/>
      <c r="Q15" s="710"/>
      <c r="R15" s="676"/>
      <c r="S15" s="676"/>
    </row>
    <row r="16" spans="1:21" s="40" customFormat="1" ht="39.6" customHeight="1" x14ac:dyDescent="0.25">
      <c r="A16" s="849"/>
      <c r="B16" s="676"/>
      <c r="C16" s="676"/>
      <c r="D16" s="676"/>
      <c r="E16" s="676"/>
      <c r="F16" s="676"/>
      <c r="G16" s="676"/>
      <c r="H16" s="665" t="s">
        <v>385</v>
      </c>
      <c r="I16" s="306" t="s">
        <v>1020</v>
      </c>
      <c r="J16" s="306">
        <v>10</v>
      </c>
      <c r="K16" s="306" t="s">
        <v>74</v>
      </c>
      <c r="L16" s="676"/>
      <c r="M16" s="676"/>
      <c r="N16" s="676"/>
      <c r="O16" s="710"/>
      <c r="P16" s="676"/>
      <c r="Q16" s="710"/>
      <c r="R16" s="676"/>
      <c r="S16" s="676"/>
    </row>
    <row r="17" spans="1:19" s="40" customFormat="1" ht="39.6" customHeight="1" x14ac:dyDescent="0.25">
      <c r="A17" s="849"/>
      <c r="B17" s="676"/>
      <c r="C17" s="676"/>
      <c r="D17" s="676"/>
      <c r="E17" s="676"/>
      <c r="F17" s="676"/>
      <c r="G17" s="676"/>
      <c r="H17" s="680"/>
      <c r="I17" s="306" t="s">
        <v>1073</v>
      </c>
      <c r="J17" s="306">
        <v>5000</v>
      </c>
      <c r="K17" s="306" t="s">
        <v>74</v>
      </c>
      <c r="L17" s="676"/>
      <c r="M17" s="676"/>
      <c r="N17" s="676"/>
      <c r="O17" s="710"/>
      <c r="P17" s="676"/>
      <c r="Q17" s="710"/>
      <c r="R17" s="676"/>
      <c r="S17" s="676"/>
    </row>
    <row r="18" spans="1:19" s="40" customFormat="1" ht="44.25" customHeight="1" x14ac:dyDescent="0.25">
      <c r="A18" s="845"/>
      <c r="B18" s="680"/>
      <c r="C18" s="680"/>
      <c r="D18" s="680"/>
      <c r="E18" s="680"/>
      <c r="F18" s="680"/>
      <c r="G18" s="680"/>
      <c r="H18" s="306" t="s">
        <v>2065</v>
      </c>
      <c r="I18" s="306" t="s">
        <v>1054</v>
      </c>
      <c r="J18" s="306">
        <v>9</v>
      </c>
      <c r="K18" s="306" t="s">
        <v>74</v>
      </c>
      <c r="L18" s="680"/>
      <c r="M18" s="680"/>
      <c r="N18" s="680"/>
      <c r="O18" s="702"/>
      <c r="P18" s="680"/>
      <c r="Q18" s="702"/>
      <c r="R18" s="680"/>
      <c r="S18" s="680"/>
    </row>
    <row r="19" spans="1:19" s="357" customFormat="1" ht="95.25" customHeight="1" x14ac:dyDescent="0.25">
      <c r="A19" s="707">
        <v>3</v>
      </c>
      <c r="B19" s="707">
        <v>1</v>
      </c>
      <c r="C19" s="707">
        <v>4</v>
      </c>
      <c r="D19" s="707">
        <v>2</v>
      </c>
      <c r="E19" s="665" t="s">
        <v>2066</v>
      </c>
      <c r="F19" s="665" t="s">
        <v>2067</v>
      </c>
      <c r="G19" s="665" t="s">
        <v>2068</v>
      </c>
      <c r="H19" s="707" t="s">
        <v>159</v>
      </c>
      <c r="I19" s="306" t="s">
        <v>234</v>
      </c>
      <c r="J19" s="306">
        <v>1</v>
      </c>
      <c r="K19" s="306" t="s">
        <v>74</v>
      </c>
      <c r="L19" s="665" t="s">
        <v>2069</v>
      </c>
      <c r="M19" s="707" t="s">
        <v>146</v>
      </c>
      <c r="N19" s="665"/>
      <c r="O19" s="705">
        <v>70000</v>
      </c>
      <c r="P19" s="665"/>
      <c r="Q19" s="968">
        <v>70000</v>
      </c>
      <c r="R19" s="665"/>
      <c r="S19" s="665" t="s">
        <v>2070</v>
      </c>
    </row>
    <row r="20" spans="1:19" s="273" customFormat="1" ht="147.75" customHeight="1" x14ac:dyDescent="0.25">
      <c r="A20" s="708"/>
      <c r="B20" s="708"/>
      <c r="C20" s="708"/>
      <c r="D20" s="708"/>
      <c r="E20" s="680"/>
      <c r="F20" s="680"/>
      <c r="G20" s="680"/>
      <c r="H20" s="708"/>
      <c r="I20" s="306" t="s">
        <v>232</v>
      </c>
      <c r="J20" s="306">
        <v>28</v>
      </c>
      <c r="K20" s="103" t="s">
        <v>50</v>
      </c>
      <c r="L20" s="680"/>
      <c r="M20" s="708"/>
      <c r="N20" s="680"/>
      <c r="O20" s="706"/>
      <c r="P20" s="680"/>
      <c r="Q20" s="970"/>
      <c r="R20" s="680"/>
      <c r="S20" s="680"/>
    </row>
    <row r="21" spans="1:19" s="40" customFormat="1" ht="80.25" customHeight="1" x14ac:dyDescent="0.25">
      <c r="A21" s="688">
        <v>4</v>
      </c>
      <c r="B21" s="688">
        <v>1</v>
      </c>
      <c r="C21" s="688">
        <v>4</v>
      </c>
      <c r="D21" s="688">
        <v>2</v>
      </c>
      <c r="E21" s="688" t="s">
        <v>2071</v>
      </c>
      <c r="F21" s="688" t="s">
        <v>2072</v>
      </c>
      <c r="G21" s="688" t="s">
        <v>2073</v>
      </c>
      <c r="H21" s="714" t="s">
        <v>52</v>
      </c>
      <c r="I21" s="306" t="s">
        <v>53</v>
      </c>
      <c r="J21" s="306">
        <v>1</v>
      </c>
      <c r="K21" s="306" t="s">
        <v>74</v>
      </c>
      <c r="L21" s="665" t="s">
        <v>2074</v>
      </c>
      <c r="M21" s="665" t="s">
        <v>371</v>
      </c>
      <c r="N21" s="665"/>
      <c r="O21" s="974">
        <v>210000</v>
      </c>
      <c r="P21" s="971"/>
      <c r="Q21" s="974">
        <v>210000</v>
      </c>
      <c r="R21" s="665"/>
      <c r="S21" s="665" t="s">
        <v>2053</v>
      </c>
    </row>
    <row r="22" spans="1:19" s="40" customFormat="1" ht="64.5" customHeight="1" x14ac:dyDescent="0.25">
      <c r="A22" s="688"/>
      <c r="B22" s="688"/>
      <c r="C22" s="688"/>
      <c r="D22" s="688"/>
      <c r="E22" s="688"/>
      <c r="F22" s="688"/>
      <c r="G22" s="688"/>
      <c r="H22" s="714"/>
      <c r="I22" s="306" t="s">
        <v>54</v>
      </c>
      <c r="J22" s="306">
        <v>100</v>
      </c>
      <c r="K22" s="306" t="s">
        <v>50</v>
      </c>
      <c r="L22" s="676"/>
      <c r="M22" s="676"/>
      <c r="N22" s="676"/>
      <c r="O22" s="975"/>
      <c r="P22" s="972"/>
      <c r="Q22" s="975"/>
      <c r="R22" s="676"/>
      <c r="S22" s="676"/>
    </row>
    <row r="23" spans="1:19" s="40" customFormat="1" ht="59.25" customHeight="1" x14ac:dyDescent="0.25">
      <c r="A23" s="688"/>
      <c r="B23" s="688"/>
      <c r="C23" s="688"/>
      <c r="D23" s="688"/>
      <c r="E23" s="688"/>
      <c r="F23" s="688"/>
      <c r="G23" s="688"/>
      <c r="H23" s="306" t="s">
        <v>68</v>
      </c>
      <c r="I23" s="306" t="s">
        <v>1911</v>
      </c>
      <c r="J23" s="306">
        <v>1</v>
      </c>
      <c r="K23" s="306" t="s">
        <v>74</v>
      </c>
      <c r="L23" s="680"/>
      <c r="M23" s="680"/>
      <c r="N23" s="680"/>
      <c r="O23" s="976"/>
      <c r="P23" s="973"/>
      <c r="Q23" s="976"/>
      <c r="R23" s="680"/>
      <c r="S23" s="680"/>
    </row>
    <row r="24" spans="1:19" s="40" customFormat="1" ht="120" customHeight="1" x14ac:dyDescent="0.25">
      <c r="A24" s="977">
        <v>5</v>
      </c>
      <c r="B24" s="977">
        <v>1</v>
      </c>
      <c r="C24" s="977">
        <v>4</v>
      </c>
      <c r="D24" s="977">
        <v>2</v>
      </c>
      <c r="E24" s="978" t="s">
        <v>2075</v>
      </c>
      <c r="F24" s="979" t="s">
        <v>2076</v>
      </c>
      <c r="G24" s="979" t="s">
        <v>2077</v>
      </c>
      <c r="H24" s="978" t="s">
        <v>2078</v>
      </c>
      <c r="I24" s="440" t="s">
        <v>206</v>
      </c>
      <c r="J24" s="441">
        <v>19</v>
      </c>
      <c r="K24" s="440" t="s">
        <v>74</v>
      </c>
      <c r="L24" s="979" t="s">
        <v>2079</v>
      </c>
      <c r="M24" s="979" t="s">
        <v>371</v>
      </c>
      <c r="N24" s="979"/>
      <c r="O24" s="709">
        <v>152000</v>
      </c>
      <c r="P24" s="979"/>
      <c r="Q24" s="709">
        <v>152000</v>
      </c>
      <c r="R24" s="979"/>
      <c r="S24" s="979" t="s">
        <v>2053</v>
      </c>
    </row>
    <row r="25" spans="1:19" s="40" customFormat="1" ht="72.75" customHeight="1" x14ac:dyDescent="0.25">
      <c r="A25" s="977"/>
      <c r="B25" s="977"/>
      <c r="C25" s="977"/>
      <c r="D25" s="977"/>
      <c r="E25" s="978"/>
      <c r="F25" s="979"/>
      <c r="G25" s="979"/>
      <c r="H25" s="978"/>
      <c r="I25" s="440" t="s">
        <v>2080</v>
      </c>
      <c r="J25" s="441">
        <v>570</v>
      </c>
      <c r="K25" s="440" t="s">
        <v>50</v>
      </c>
      <c r="L25" s="979"/>
      <c r="M25" s="979"/>
      <c r="N25" s="979"/>
      <c r="O25" s="709"/>
      <c r="P25" s="979"/>
      <c r="Q25" s="709"/>
      <c r="R25" s="979"/>
      <c r="S25" s="979"/>
    </row>
    <row r="26" spans="1:19" ht="78" customHeight="1" x14ac:dyDescent="0.25">
      <c r="A26" s="977">
        <v>6</v>
      </c>
      <c r="B26" s="977">
        <v>1</v>
      </c>
      <c r="C26" s="977">
        <v>4</v>
      </c>
      <c r="D26" s="977">
        <v>2</v>
      </c>
      <c r="E26" s="978" t="s">
        <v>2081</v>
      </c>
      <c r="F26" s="979" t="s">
        <v>2082</v>
      </c>
      <c r="G26" s="979" t="s">
        <v>2083</v>
      </c>
      <c r="H26" s="978" t="s">
        <v>1553</v>
      </c>
      <c r="I26" s="333" t="s">
        <v>2084</v>
      </c>
      <c r="J26" s="103">
        <v>6</v>
      </c>
      <c r="K26" s="103" t="s">
        <v>74</v>
      </c>
      <c r="L26" s="979" t="s">
        <v>2085</v>
      </c>
      <c r="M26" s="979" t="s">
        <v>44</v>
      </c>
      <c r="N26" s="713"/>
      <c r="O26" s="709">
        <v>54000</v>
      </c>
      <c r="P26" s="713"/>
      <c r="Q26" s="709">
        <v>54000</v>
      </c>
      <c r="R26" s="713"/>
      <c r="S26" s="979" t="s">
        <v>2053</v>
      </c>
    </row>
    <row r="27" spans="1:19" ht="111" customHeight="1" x14ac:dyDescent="0.25">
      <c r="A27" s="977"/>
      <c r="B27" s="977"/>
      <c r="C27" s="977"/>
      <c r="D27" s="977"/>
      <c r="E27" s="978"/>
      <c r="F27" s="979"/>
      <c r="G27" s="979"/>
      <c r="H27" s="978"/>
      <c r="I27" s="440" t="s">
        <v>2086</v>
      </c>
      <c r="J27" s="441">
        <v>6</v>
      </c>
      <c r="K27" s="440" t="s">
        <v>74</v>
      </c>
      <c r="L27" s="979"/>
      <c r="M27" s="979"/>
      <c r="N27" s="713"/>
      <c r="O27" s="709"/>
      <c r="P27" s="713"/>
      <c r="Q27" s="709"/>
      <c r="R27" s="713"/>
      <c r="S27" s="979"/>
    </row>
    <row r="28" spans="1:19" s="7" customFormat="1" ht="74.25" customHeight="1" x14ac:dyDescent="0.25">
      <c r="A28" s="665">
        <v>7</v>
      </c>
      <c r="B28" s="665">
        <v>1</v>
      </c>
      <c r="C28" s="665">
        <v>4</v>
      </c>
      <c r="D28" s="665">
        <v>5</v>
      </c>
      <c r="E28" s="665" t="s">
        <v>2087</v>
      </c>
      <c r="F28" s="665" t="s">
        <v>2088</v>
      </c>
      <c r="G28" s="665" t="s">
        <v>2089</v>
      </c>
      <c r="H28" s="665" t="s">
        <v>52</v>
      </c>
      <c r="I28" s="306" t="s">
        <v>53</v>
      </c>
      <c r="J28" s="306">
        <v>2</v>
      </c>
      <c r="K28" s="306" t="s">
        <v>74</v>
      </c>
      <c r="L28" s="665" t="s">
        <v>2090</v>
      </c>
      <c r="M28" s="665" t="s">
        <v>1435</v>
      </c>
      <c r="N28" s="665"/>
      <c r="O28" s="974">
        <v>200000</v>
      </c>
      <c r="P28" s="974"/>
      <c r="Q28" s="974">
        <v>200000</v>
      </c>
      <c r="R28" s="974"/>
      <c r="S28" s="665" t="s">
        <v>2053</v>
      </c>
    </row>
    <row r="29" spans="1:19" ht="105" customHeight="1" x14ac:dyDescent="0.25">
      <c r="A29" s="680"/>
      <c r="B29" s="680"/>
      <c r="C29" s="680"/>
      <c r="D29" s="680"/>
      <c r="E29" s="680"/>
      <c r="F29" s="680"/>
      <c r="G29" s="680"/>
      <c r="H29" s="680"/>
      <c r="I29" s="306" t="s">
        <v>970</v>
      </c>
      <c r="J29" s="306">
        <v>200</v>
      </c>
      <c r="K29" s="306" t="s">
        <v>50</v>
      </c>
      <c r="L29" s="680"/>
      <c r="M29" s="680"/>
      <c r="N29" s="680"/>
      <c r="O29" s="976"/>
      <c r="P29" s="976"/>
      <c r="Q29" s="976"/>
      <c r="R29" s="976"/>
      <c r="S29" s="680"/>
    </row>
    <row r="30" spans="1:19" ht="15" customHeight="1" x14ac:dyDescent="0.25">
      <c r="A30" s="352"/>
      <c r="B30" s="102"/>
      <c r="C30" s="102"/>
      <c r="D30" s="102"/>
      <c r="E30" s="102"/>
      <c r="F30" s="102"/>
      <c r="G30" s="102"/>
      <c r="H30" s="102"/>
      <c r="I30" s="102"/>
      <c r="J30" s="102"/>
      <c r="K30" s="102"/>
      <c r="L30" s="102"/>
      <c r="M30" s="102"/>
      <c r="N30" s="102"/>
      <c r="O30" s="289"/>
      <c r="P30" s="289"/>
      <c r="Q30" s="289"/>
      <c r="R30" s="289"/>
      <c r="S30" s="102"/>
    </row>
    <row r="31" spans="1:19" ht="15.75" x14ac:dyDescent="0.25">
      <c r="G31" s="8"/>
      <c r="O31" s="570"/>
      <c r="P31" s="980" t="s">
        <v>30</v>
      </c>
      <c r="Q31" s="981"/>
      <c r="R31" s="982"/>
    </row>
    <row r="32" spans="1:19" x14ac:dyDescent="0.25">
      <c r="G32" s="9"/>
      <c r="O32" s="570"/>
      <c r="P32" s="640" t="s">
        <v>31</v>
      </c>
      <c r="Q32" s="615" t="s">
        <v>32</v>
      </c>
      <c r="R32" s="617"/>
    </row>
    <row r="33" spans="7:18" x14ac:dyDescent="0.25">
      <c r="G33" s="9"/>
      <c r="O33" s="571"/>
      <c r="P33" s="544"/>
      <c r="Q33" s="276">
        <v>2022</v>
      </c>
      <c r="R33" s="276">
        <v>2023</v>
      </c>
    </row>
    <row r="34" spans="7:18" x14ac:dyDescent="0.25">
      <c r="O34" s="276" t="s">
        <v>33</v>
      </c>
      <c r="P34" s="5">
        <v>7</v>
      </c>
      <c r="Q34" s="41">
        <f>SUM(Q28,Q26,Q24,Q21,Q19,Q10,Q6)</f>
        <v>996000</v>
      </c>
      <c r="R34" s="6"/>
    </row>
  </sheetData>
  <mergeCells count="135">
    <mergeCell ref="N28:N29"/>
    <mergeCell ref="O31:O33"/>
    <mergeCell ref="P31:R31"/>
    <mergeCell ref="P32:P33"/>
    <mergeCell ref="Q32:R32"/>
    <mergeCell ref="O28:O29"/>
    <mergeCell ref="P28:P29"/>
    <mergeCell ref="Q28:Q29"/>
    <mergeCell ref="R28:R29"/>
    <mergeCell ref="S28:S29"/>
    <mergeCell ref="A28:A29"/>
    <mergeCell ref="B28:B29"/>
    <mergeCell ref="C28:C29"/>
    <mergeCell ref="D28:D29"/>
    <mergeCell ref="E28:E29"/>
    <mergeCell ref="G26:G27"/>
    <mergeCell ref="H26:H27"/>
    <mergeCell ref="L26:L27"/>
    <mergeCell ref="M26:M27"/>
    <mergeCell ref="A26:A27"/>
    <mergeCell ref="B26:B27"/>
    <mergeCell ref="C26:C27"/>
    <mergeCell ref="D26:D27"/>
    <mergeCell ref="E26:E27"/>
    <mergeCell ref="F26:F27"/>
    <mergeCell ref="F28:F29"/>
    <mergeCell ref="G28:G29"/>
    <mergeCell ref="H28:H29"/>
    <mergeCell ref="L28:L29"/>
    <mergeCell ref="M28:M29"/>
    <mergeCell ref="R24:R25"/>
    <mergeCell ref="S24:S25"/>
    <mergeCell ref="F24:F25"/>
    <mergeCell ref="G24:G25"/>
    <mergeCell ref="H24:H25"/>
    <mergeCell ref="L24:L25"/>
    <mergeCell ref="M24:M25"/>
    <mergeCell ref="N24:N25"/>
    <mergeCell ref="P26:P27"/>
    <mergeCell ref="Q26:Q27"/>
    <mergeCell ref="R26:R27"/>
    <mergeCell ref="S26:S27"/>
    <mergeCell ref="N26:N27"/>
    <mergeCell ref="O26:O27"/>
    <mergeCell ref="P21:P23"/>
    <mergeCell ref="Q21:Q23"/>
    <mergeCell ref="R21:R23"/>
    <mergeCell ref="S21:S23"/>
    <mergeCell ref="A24:A25"/>
    <mergeCell ref="B24:B25"/>
    <mergeCell ref="C24:C25"/>
    <mergeCell ref="D24:D25"/>
    <mergeCell ref="E24:E25"/>
    <mergeCell ref="G21:G23"/>
    <mergeCell ref="H21:H22"/>
    <mergeCell ref="L21:L23"/>
    <mergeCell ref="M21:M23"/>
    <mergeCell ref="N21:N23"/>
    <mergeCell ref="O21:O23"/>
    <mergeCell ref="A21:A23"/>
    <mergeCell ref="B21:B23"/>
    <mergeCell ref="C21:C23"/>
    <mergeCell ref="D21:D23"/>
    <mergeCell ref="E21:E23"/>
    <mergeCell ref="F21:F23"/>
    <mergeCell ref="O24:O25"/>
    <mergeCell ref="P24:P25"/>
    <mergeCell ref="Q24:Q25"/>
    <mergeCell ref="Q19:Q20"/>
    <mergeCell ref="R19:R20"/>
    <mergeCell ref="S19:S20"/>
    <mergeCell ref="A10:A18"/>
    <mergeCell ref="B10:B18"/>
    <mergeCell ref="C10:C18"/>
    <mergeCell ref="F19:F20"/>
    <mergeCell ref="G19:G20"/>
    <mergeCell ref="H19:H20"/>
    <mergeCell ref="L19:L20"/>
    <mergeCell ref="M19:M20"/>
    <mergeCell ref="N19:N20"/>
    <mergeCell ref="A19:A20"/>
    <mergeCell ref="B19:B20"/>
    <mergeCell ref="C19:C20"/>
    <mergeCell ref="D19:D20"/>
    <mergeCell ref="E19:E20"/>
    <mergeCell ref="M10:M18"/>
    <mergeCell ref="N10:N18"/>
    <mergeCell ref="O10:O18"/>
    <mergeCell ref="P10:P18"/>
    <mergeCell ref="O19:O20"/>
    <mergeCell ref="P19:P20"/>
    <mergeCell ref="A6:A9"/>
    <mergeCell ref="B6:B9"/>
    <mergeCell ref="C6:C9"/>
    <mergeCell ref="D6:D9"/>
    <mergeCell ref="E6:E9"/>
    <mergeCell ref="O6:O9"/>
    <mergeCell ref="P6:P9"/>
    <mergeCell ref="Q6:Q9"/>
    <mergeCell ref="R6:R9"/>
    <mergeCell ref="D10:D18"/>
    <mergeCell ref="E10:E18"/>
    <mergeCell ref="F10:F18"/>
    <mergeCell ref="G10:G18"/>
    <mergeCell ref="H10:H11"/>
    <mergeCell ref="L10:L18"/>
    <mergeCell ref="S6:S9"/>
    <mergeCell ref="H8:H9"/>
    <mergeCell ref="F6:F9"/>
    <mergeCell ref="G6:G9"/>
    <mergeCell ref="H6:H7"/>
    <mergeCell ref="L6:L9"/>
    <mergeCell ref="M6:M9"/>
    <mergeCell ref="N6:N9"/>
    <mergeCell ref="S10:S18"/>
    <mergeCell ref="H12:H13"/>
    <mergeCell ref="H14:H15"/>
    <mergeCell ref="H16:H17"/>
    <mergeCell ref="Q10:Q18"/>
    <mergeCell ref="R10:R1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opLeftCell="F37" zoomScale="80" zoomScaleNormal="80" workbookViewId="0">
      <selection activeCell="L51" sqref="L51"/>
    </sheetView>
  </sheetViews>
  <sheetFormatPr defaultColWidth="9.140625" defaultRowHeight="15" x14ac:dyDescent="0.25"/>
  <cols>
    <col min="1" max="1" width="5.28515625" style="1" customWidth="1"/>
    <col min="2" max="4" width="9.140625" style="296"/>
    <col min="5" max="5" width="35" style="296" customWidth="1"/>
    <col min="6" max="6" width="54.42578125" style="296" customWidth="1"/>
    <col min="7" max="7" width="63.7109375" style="296" customWidth="1"/>
    <col min="8" max="8" width="19.5703125" style="296" customWidth="1"/>
    <col min="9" max="10" width="19" style="296" customWidth="1"/>
    <col min="11" max="11" width="16.85546875" style="296" customWidth="1"/>
    <col min="12" max="12" width="25.140625" style="296" customWidth="1"/>
    <col min="13" max="14" width="9.140625" style="296"/>
    <col min="15" max="15" width="16.28515625" style="296" customWidth="1"/>
    <col min="16" max="16" width="15.85546875" style="296" customWidth="1"/>
    <col min="17" max="17" width="12.5703125" style="296" customWidth="1"/>
    <col min="18" max="18" width="13.42578125" style="296" customWidth="1"/>
    <col min="19" max="19" width="18.28515625" style="296" customWidth="1"/>
    <col min="20" max="16384" width="9.140625" style="296"/>
  </cols>
  <sheetData>
    <row r="1" spans="1:19" ht="18.75" x14ac:dyDescent="0.3">
      <c r="A1" s="295" t="s">
        <v>2381</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19"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19" s="15" customFormat="1" ht="35.25" customHeight="1" x14ac:dyDescent="0.25">
      <c r="A6" s="579">
        <v>1</v>
      </c>
      <c r="B6" s="579">
        <v>1</v>
      </c>
      <c r="C6" s="579">
        <v>4</v>
      </c>
      <c r="D6" s="579">
        <v>2</v>
      </c>
      <c r="E6" s="537" t="s">
        <v>2091</v>
      </c>
      <c r="F6" s="593" t="s">
        <v>2092</v>
      </c>
      <c r="G6" s="593" t="s">
        <v>2093</v>
      </c>
      <c r="H6" s="983" t="s">
        <v>77</v>
      </c>
      <c r="I6" s="442" t="s">
        <v>78</v>
      </c>
      <c r="J6" s="442">
        <v>3</v>
      </c>
      <c r="K6" s="442" t="s">
        <v>74</v>
      </c>
      <c r="L6" s="537" t="s">
        <v>2094</v>
      </c>
      <c r="M6" s="579" t="s">
        <v>44</v>
      </c>
      <c r="N6" s="764"/>
      <c r="O6" s="758">
        <v>116000</v>
      </c>
      <c r="P6" s="769"/>
      <c r="Q6" s="758">
        <v>116000</v>
      </c>
      <c r="R6" s="769"/>
      <c r="S6" s="537" t="s">
        <v>2095</v>
      </c>
    </row>
    <row r="7" spans="1:19" s="15" customFormat="1" ht="39.75" customHeight="1" x14ac:dyDescent="0.25">
      <c r="A7" s="757"/>
      <c r="B7" s="757"/>
      <c r="C7" s="757"/>
      <c r="D7" s="757"/>
      <c r="E7" s="538"/>
      <c r="F7" s="594"/>
      <c r="G7" s="594"/>
      <c r="H7" s="984"/>
      <c r="I7" s="442" t="s">
        <v>1483</v>
      </c>
      <c r="J7" s="442">
        <v>20</v>
      </c>
      <c r="K7" s="442" t="s">
        <v>50</v>
      </c>
      <c r="L7" s="538"/>
      <c r="M7" s="757"/>
      <c r="N7" s="804"/>
      <c r="O7" s="759"/>
      <c r="P7" s="786"/>
      <c r="Q7" s="759"/>
      <c r="R7" s="786"/>
      <c r="S7" s="538"/>
    </row>
    <row r="8" spans="1:19" s="15" customFormat="1" ht="39.75" customHeight="1" x14ac:dyDescent="0.25">
      <c r="A8" s="757"/>
      <c r="B8" s="757"/>
      <c r="C8" s="757"/>
      <c r="D8" s="757"/>
      <c r="E8" s="538"/>
      <c r="F8" s="594"/>
      <c r="G8" s="594"/>
      <c r="H8" s="537" t="s">
        <v>159</v>
      </c>
      <c r="I8" s="442" t="s">
        <v>234</v>
      </c>
      <c r="J8" s="442">
        <v>1</v>
      </c>
      <c r="K8" s="442" t="s">
        <v>74</v>
      </c>
      <c r="L8" s="538"/>
      <c r="M8" s="757"/>
      <c r="N8" s="804"/>
      <c r="O8" s="759"/>
      <c r="P8" s="786"/>
      <c r="Q8" s="759"/>
      <c r="R8" s="786"/>
      <c r="S8" s="538"/>
    </row>
    <row r="9" spans="1:19" s="7" customFormat="1" ht="35.25" customHeight="1" x14ac:dyDescent="0.25">
      <c r="A9" s="757"/>
      <c r="B9" s="757"/>
      <c r="C9" s="757"/>
      <c r="D9" s="757"/>
      <c r="E9" s="538"/>
      <c r="F9" s="594"/>
      <c r="G9" s="594"/>
      <c r="H9" s="539"/>
      <c r="I9" s="291" t="s">
        <v>1338</v>
      </c>
      <c r="J9" s="291">
        <v>20</v>
      </c>
      <c r="K9" s="297" t="s">
        <v>50</v>
      </c>
      <c r="L9" s="538"/>
      <c r="M9" s="757"/>
      <c r="N9" s="804"/>
      <c r="O9" s="759"/>
      <c r="P9" s="786"/>
      <c r="Q9" s="759"/>
      <c r="R9" s="786"/>
      <c r="S9" s="538"/>
    </row>
    <row r="10" spans="1:19" s="7" customFormat="1" ht="35.25" customHeight="1" x14ac:dyDescent="0.25">
      <c r="A10" s="757"/>
      <c r="B10" s="757"/>
      <c r="C10" s="757"/>
      <c r="D10" s="757"/>
      <c r="E10" s="538"/>
      <c r="F10" s="594"/>
      <c r="G10" s="594"/>
      <c r="H10" s="537" t="s">
        <v>385</v>
      </c>
      <c r="I10" s="291" t="s">
        <v>1020</v>
      </c>
      <c r="J10" s="291">
        <v>1</v>
      </c>
      <c r="K10" s="297" t="s">
        <v>74</v>
      </c>
      <c r="L10" s="538"/>
      <c r="M10" s="757"/>
      <c r="N10" s="804"/>
      <c r="O10" s="759"/>
      <c r="P10" s="786"/>
      <c r="Q10" s="759"/>
      <c r="R10" s="786"/>
      <c r="S10" s="538"/>
    </row>
    <row r="11" spans="1:19" s="7" customFormat="1" ht="35.25" customHeight="1" x14ac:dyDescent="0.25">
      <c r="A11" s="757"/>
      <c r="B11" s="757"/>
      <c r="C11" s="757"/>
      <c r="D11" s="757"/>
      <c r="E11" s="538"/>
      <c r="F11" s="594"/>
      <c r="G11" s="594"/>
      <c r="H11" s="539"/>
      <c r="I11" s="291" t="s">
        <v>1048</v>
      </c>
      <c r="J11" s="291">
        <v>200</v>
      </c>
      <c r="K11" s="297" t="s">
        <v>74</v>
      </c>
      <c r="L11" s="538"/>
      <c r="M11" s="757"/>
      <c r="N11" s="804"/>
      <c r="O11" s="759"/>
      <c r="P11" s="786"/>
      <c r="Q11" s="759"/>
      <c r="R11" s="786"/>
      <c r="S11" s="538"/>
    </row>
    <row r="12" spans="1:19" s="7" customFormat="1" ht="40.5" customHeight="1" x14ac:dyDescent="0.25">
      <c r="A12" s="757"/>
      <c r="B12" s="757"/>
      <c r="C12" s="757"/>
      <c r="D12" s="757"/>
      <c r="E12" s="538"/>
      <c r="F12" s="594"/>
      <c r="G12" s="594"/>
      <c r="H12" s="277" t="s">
        <v>2096</v>
      </c>
      <c r="I12" s="291" t="s">
        <v>1064</v>
      </c>
      <c r="J12" s="291">
        <v>1</v>
      </c>
      <c r="K12" s="297" t="s">
        <v>74</v>
      </c>
      <c r="L12" s="538"/>
      <c r="M12" s="757"/>
      <c r="N12" s="804"/>
      <c r="O12" s="759"/>
      <c r="P12" s="786"/>
      <c r="Q12" s="759"/>
      <c r="R12" s="786"/>
      <c r="S12" s="538"/>
    </row>
    <row r="13" spans="1:19" ht="78" customHeight="1" x14ac:dyDescent="0.25">
      <c r="A13" s="579">
        <v>2</v>
      </c>
      <c r="B13" s="579">
        <v>1</v>
      </c>
      <c r="C13" s="579">
        <v>4</v>
      </c>
      <c r="D13" s="579">
        <v>2</v>
      </c>
      <c r="E13" s="537" t="s">
        <v>2097</v>
      </c>
      <c r="F13" s="593" t="s">
        <v>2098</v>
      </c>
      <c r="G13" s="773" t="s">
        <v>2099</v>
      </c>
      <c r="H13" s="579" t="s">
        <v>159</v>
      </c>
      <c r="I13" s="291" t="s">
        <v>234</v>
      </c>
      <c r="J13" s="297">
        <v>1</v>
      </c>
      <c r="K13" s="297" t="s">
        <v>74</v>
      </c>
      <c r="L13" s="537" t="s">
        <v>2100</v>
      </c>
      <c r="M13" s="579" t="s">
        <v>378</v>
      </c>
      <c r="N13" s="579"/>
      <c r="O13" s="758">
        <v>120000</v>
      </c>
      <c r="P13" s="579"/>
      <c r="Q13" s="758">
        <v>120000</v>
      </c>
      <c r="R13" s="579"/>
      <c r="S13" s="537" t="s">
        <v>2095</v>
      </c>
    </row>
    <row r="14" spans="1:19" s="7" customFormat="1" ht="69" customHeight="1" x14ac:dyDescent="0.25">
      <c r="A14" s="580"/>
      <c r="B14" s="580"/>
      <c r="C14" s="580"/>
      <c r="D14" s="580"/>
      <c r="E14" s="539"/>
      <c r="F14" s="595"/>
      <c r="G14" s="575"/>
      <c r="H14" s="580"/>
      <c r="I14" s="291" t="s">
        <v>1338</v>
      </c>
      <c r="J14" s="291">
        <v>25</v>
      </c>
      <c r="K14" s="297" t="s">
        <v>50</v>
      </c>
      <c r="L14" s="539"/>
      <c r="M14" s="580"/>
      <c r="N14" s="580"/>
      <c r="O14" s="760"/>
      <c r="P14" s="580"/>
      <c r="Q14" s="760"/>
      <c r="R14" s="580"/>
      <c r="S14" s="539"/>
    </row>
    <row r="15" spans="1:19" ht="66" customHeight="1" x14ac:dyDescent="0.25">
      <c r="A15" s="579">
        <v>3</v>
      </c>
      <c r="B15" s="579">
        <v>1</v>
      </c>
      <c r="C15" s="579">
        <v>4</v>
      </c>
      <c r="D15" s="579">
        <v>2</v>
      </c>
      <c r="E15" s="537" t="s">
        <v>2101</v>
      </c>
      <c r="F15" s="593" t="s">
        <v>2102</v>
      </c>
      <c r="G15" s="593" t="s">
        <v>2103</v>
      </c>
      <c r="H15" s="579" t="s">
        <v>2104</v>
      </c>
      <c r="I15" s="291" t="s">
        <v>1749</v>
      </c>
      <c r="J15" s="297">
        <v>1</v>
      </c>
      <c r="K15" s="297" t="s">
        <v>74</v>
      </c>
      <c r="L15" s="537" t="s">
        <v>2105</v>
      </c>
      <c r="M15" s="579" t="s">
        <v>94</v>
      </c>
      <c r="N15" s="579"/>
      <c r="O15" s="758">
        <v>60000</v>
      </c>
      <c r="P15" s="579"/>
      <c r="Q15" s="758">
        <v>60000</v>
      </c>
      <c r="R15" s="579"/>
      <c r="S15" s="537" t="s">
        <v>2095</v>
      </c>
    </row>
    <row r="16" spans="1:19" ht="73.5" customHeight="1" x14ac:dyDescent="0.25">
      <c r="A16" s="580"/>
      <c r="B16" s="580"/>
      <c r="C16" s="580"/>
      <c r="D16" s="580"/>
      <c r="E16" s="539"/>
      <c r="F16" s="595"/>
      <c r="G16" s="595"/>
      <c r="H16" s="580"/>
      <c r="I16" s="291" t="s">
        <v>1338</v>
      </c>
      <c r="J16" s="291">
        <v>25</v>
      </c>
      <c r="K16" s="297" t="s">
        <v>50</v>
      </c>
      <c r="L16" s="539"/>
      <c r="M16" s="580"/>
      <c r="N16" s="580"/>
      <c r="O16" s="760"/>
      <c r="P16" s="580"/>
      <c r="Q16" s="760"/>
      <c r="R16" s="580"/>
      <c r="S16" s="539"/>
    </row>
    <row r="17" spans="1:19" ht="78.75" customHeight="1" x14ac:dyDescent="0.25">
      <c r="A17" s="579">
        <v>4</v>
      </c>
      <c r="B17" s="579">
        <v>1</v>
      </c>
      <c r="C17" s="579">
        <v>4</v>
      </c>
      <c r="D17" s="579">
        <v>2</v>
      </c>
      <c r="E17" s="537" t="s">
        <v>2106</v>
      </c>
      <c r="F17" s="593" t="s">
        <v>2107</v>
      </c>
      <c r="G17" s="593" t="s">
        <v>2108</v>
      </c>
      <c r="H17" s="579" t="s">
        <v>159</v>
      </c>
      <c r="I17" s="291" t="s">
        <v>234</v>
      </c>
      <c r="J17" s="297">
        <v>1</v>
      </c>
      <c r="K17" s="297" t="s">
        <v>74</v>
      </c>
      <c r="L17" s="537" t="s">
        <v>2109</v>
      </c>
      <c r="M17" s="579" t="s">
        <v>95</v>
      </c>
      <c r="N17" s="579"/>
      <c r="O17" s="758">
        <v>40000</v>
      </c>
      <c r="P17" s="579"/>
      <c r="Q17" s="758">
        <v>40000</v>
      </c>
      <c r="R17" s="579"/>
      <c r="S17" s="537" t="s">
        <v>2095</v>
      </c>
    </row>
    <row r="18" spans="1:19" ht="72" customHeight="1" x14ac:dyDescent="0.25">
      <c r="A18" s="580"/>
      <c r="B18" s="580"/>
      <c r="C18" s="580"/>
      <c r="D18" s="580"/>
      <c r="E18" s="539"/>
      <c r="F18" s="595"/>
      <c r="G18" s="595"/>
      <c r="H18" s="580"/>
      <c r="I18" s="291" t="s">
        <v>1338</v>
      </c>
      <c r="J18" s="291">
        <v>23</v>
      </c>
      <c r="K18" s="297" t="s">
        <v>50</v>
      </c>
      <c r="L18" s="539"/>
      <c r="M18" s="580"/>
      <c r="N18" s="580"/>
      <c r="O18" s="760"/>
      <c r="P18" s="580"/>
      <c r="Q18" s="760"/>
      <c r="R18" s="580"/>
      <c r="S18" s="539"/>
    </row>
    <row r="19" spans="1:19" ht="115.5" customHeight="1" x14ac:dyDescent="0.25">
      <c r="A19" s="587">
        <v>5</v>
      </c>
      <c r="B19" s="587">
        <v>1</v>
      </c>
      <c r="C19" s="587">
        <v>4</v>
      </c>
      <c r="D19" s="587">
        <v>2</v>
      </c>
      <c r="E19" s="569" t="s">
        <v>2110</v>
      </c>
      <c r="F19" s="593" t="s">
        <v>2111</v>
      </c>
      <c r="G19" s="569" t="s">
        <v>2112</v>
      </c>
      <c r="H19" s="587" t="s">
        <v>2113</v>
      </c>
      <c r="I19" s="291" t="s">
        <v>1567</v>
      </c>
      <c r="J19" s="291">
        <v>5</v>
      </c>
      <c r="K19" s="291" t="s">
        <v>74</v>
      </c>
      <c r="L19" s="537" t="s">
        <v>2114</v>
      </c>
      <c r="M19" s="579" t="s">
        <v>44</v>
      </c>
      <c r="N19" s="537"/>
      <c r="O19" s="758">
        <v>32000</v>
      </c>
      <c r="P19" s="537"/>
      <c r="Q19" s="758">
        <v>32000</v>
      </c>
      <c r="R19" s="537"/>
      <c r="S19" s="537" t="s">
        <v>2095</v>
      </c>
    </row>
    <row r="20" spans="1:19" ht="122.25" customHeight="1" x14ac:dyDescent="0.25">
      <c r="A20" s="587"/>
      <c r="B20" s="587"/>
      <c r="C20" s="587"/>
      <c r="D20" s="587"/>
      <c r="E20" s="569"/>
      <c r="F20" s="595"/>
      <c r="G20" s="569"/>
      <c r="H20" s="587"/>
      <c r="I20" s="280" t="s">
        <v>1555</v>
      </c>
      <c r="J20" s="291">
        <v>10</v>
      </c>
      <c r="K20" s="297" t="s">
        <v>74</v>
      </c>
      <c r="L20" s="539"/>
      <c r="M20" s="580"/>
      <c r="N20" s="539"/>
      <c r="O20" s="760"/>
      <c r="P20" s="539"/>
      <c r="Q20" s="760"/>
      <c r="R20" s="539"/>
      <c r="S20" s="539"/>
    </row>
    <row r="21" spans="1:19" ht="60.75" customHeight="1" x14ac:dyDescent="0.25">
      <c r="A21" s="579">
        <v>6</v>
      </c>
      <c r="B21" s="579">
        <v>1</v>
      </c>
      <c r="C21" s="579">
        <v>4</v>
      </c>
      <c r="D21" s="579">
        <v>2</v>
      </c>
      <c r="E21" s="537" t="s">
        <v>2115</v>
      </c>
      <c r="F21" s="593" t="s">
        <v>2116</v>
      </c>
      <c r="G21" s="593" t="s">
        <v>2117</v>
      </c>
      <c r="H21" s="579" t="s">
        <v>2118</v>
      </c>
      <c r="I21" s="291" t="s">
        <v>2119</v>
      </c>
      <c r="J21" s="297">
        <v>1</v>
      </c>
      <c r="K21" s="297" t="s">
        <v>74</v>
      </c>
      <c r="L21" s="537" t="s">
        <v>2114</v>
      </c>
      <c r="M21" s="579" t="s">
        <v>146</v>
      </c>
      <c r="N21" s="579"/>
      <c r="O21" s="758">
        <v>83000</v>
      </c>
      <c r="P21" s="758"/>
      <c r="Q21" s="758">
        <v>83000</v>
      </c>
      <c r="R21" s="758"/>
      <c r="S21" s="537" t="s">
        <v>2095</v>
      </c>
    </row>
    <row r="22" spans="1:19" ht="50.25" customHeight="1" x14ac:dyDescent="0.25">
      <c r="A22" s="757"/>
      <c r="B22" s="757"/>
      <c r="C22" s="757"/>
      <c r="D22" s="757"/>
      <c r="E22" s="538"/>
      <c r="F22" s="594"/>
      <c r="G22" s="594"/>
      <c r="H22" s="580"/>
      <c r="I22" s="297" t="s">
        <v>1338</v>
      </c>
      <c r="J22" s="297">
        <v>150</v>
      </c>
      <c r="K22" s="297" t="s">
        <v>50</v>
      </c>
      <c r="L22" s="538"/>
      <c r="M22" s="757"/>
      <c r="N22" s="757"/>
      <c r="O22" s="759"/>
      <c r="P22" s="759"/>
      <c r="Q22" s="759"/>
      <c r="R22" s="759"/>
      <c r="S22" s="538"/>
    </row>
    <row r="23" spans="1:19" ht="48.75" customHeight="1" x14ac:dyDescent="0.25">
      <c r="A23" s="757"/>
      <c r="B23" s="757"/>
      <c r="C23" s="757"/>
      <c r="D23" s="757"/>
      <c r="E23" s="538"/>
      <c r="F23" s="594"/>
      <c r="G23" s="594"/>
      <c r="H23" s="537" t="s">
        <v>46</v>
      </c>
      <c r="I23" s="297" t="s">
        <v>47</v>
      </c>
      <c r="J23" s="297">
        <v>1</v>
      </c>
      <c r="K23" s="297" t="s">
        <v>74</v>
      </c>
      <c r="L23" s="538"/>
      <c r="M23" s="757"/>
      <c r="N23" s="757"/>
      <c r="O23" s="759"/>
      <c r="P23" s="759"/>
      <c r="Q23" s="759"/>
      <c r="R23" s="759"/>
      <c r="S23" s="538"/>
    </row>
    <row r="24" spans="1:19" ht="52.5" customHeight="1" x14ac:dyDescent="0.25">
      <c r="A24" s="580"/>
      <c r="B24" s="580"/>
      <c r="C24" s="580"/>
      <c r="D24" s="580"/>
      <c r="E24" s="539"/>
      <c r="F24" s="595"/>
      <c r="G24" s="595"/>
      <c r="H24" s="539"/>
      <c r="I24" s="291" t="s">
        <v>1027</v>
      </c>
      <c r="J24" s="291">
        <v>6</v>
      </c>
      <c r="K24" s="297" t="s">
        <v>74</v>
      </c>
      <c r="L24" s="539"/>
      <c r="M24" s="580"/>
      <c r="N24" s="580"/>
      <c r="O24" s="760"/>
      <c r="P24" s="760"/>
      <c r="Q24" s="760"/>
      <c r="R24" s="760"/>
      <c r="S24" s="539"/>
    </row>
    <row r="25" spans="1:19" ht="87.75" customHeight="1" x14ac:dyDescent="0.25">
      <c r="A25" s="579">
        <v>7</v>
      </c>
      <c r="B25" s="579">
        <v>1</v>
      </c>
      <c r="C25" s="579">
        <v>4</v>
      </c>
      <c r="D25" s="579">
        <v>2</v>
      </c>
      <c r="E25" s="537" t="s">
        <v>2120</v>
      </c>
      <c r="F25" s="593" t="s">
        <v>2121</v>
      </c>
      <c r="G25" s="593" t="s">
        <v>2122</v>
      </c>
      <c r="H25" s="579" t="s">
        <v>159</v>
      </c>
      <c r="I25" s="291" t="s">
        <v>234</v>
      </c>
      <c r="J25" s="291">
        <v>1</v>
      </c>
      <c r="K25" s="291" t="s">
        <v>74</v>
      </c>
      <c r="L25" s="537" t="s">
        <v>2123</v>
      </c>
      <c r="M25" s="579" t="s">
        <v>95</v>
      </c>
      <c r="N25" s="537"/>
      <c r="O25" s="758">
        <v>75000</v>
      </c>
      <c r="P25" s="537"/>
      <c r="Q25" s="758">
        <v>75000</v>
      </c>
      <c r="R25" s="537"/>
      <c r="S25" s="537" t="s">
        <v>2095</v>
      </c>
    </row>
    <row r="26" spans="1:19" ht="99" customHeight="1" x14ac:dyDescent="0.25">
      <c r="A26" s="580"/>
      <c r="B26" s="580"/>
      <c r="C26" s="580"/>
      <c r="D26" s="580"/>
      <c r="E26" s="539"/>
      <c r="F26" s="595"/>
      <c r="G26" s="595"/>
      <c r="H26" s="580"/>
      <c r="I26" s="291" t="s">
        <v>148</v>
      </c>
      <c r="J26" s="291">
        <v>30</v>
      </c>
      <c r="K26" s="297" t="s">
        <v>1954</v>
      </c>
      <c r="L26" s="539"/>
      <c r="M26" s="580"/>
      <c r="N26" s="539"/>
      <c r="O26" s="760"/>
      <c r="P26" s="539"/>
      <c r="Q26" s="760"/>
      <c r="R26" s="539"/>
      <c r="S26" s="539"/>
    </row>
    <row r="27" spans="1:19" ht="82.5" customHeight="1" x14ac:dyDescent="0.25">
      <c r="A27" s="579">
        <v>8</v>
      </c>
      <c r="B27" s="579">
        <v>1</v>
      </c>
      <c r="C27" s="579">
        <v>4</v>
      </c>
      <c r="D27" s="579">
        <v>2</v>
      </c>
      <c r="E27" s="537" t="s">
        <v>2124</v>
      </c>
      <c r="F27" s="593" t="s">
        <v>2125</v>
      </c>
      <c r="G27" s="593" t="s">
        <v>2126</v>
      </c>
      <c r="H27" s="579" t="s">
        <v>52</v>
      </c>
      <c r="I27" s="291" t="s">
        <v>53</v>
      </c>
      <c r="J27" s="291">
        <v>1</v>
      </c>
      <c r="K27" s="291" t="s">
        <v>74</v>
      </c>
      <c r="L27" s="537" t="s">
        <v>2127</v>
      </c>
      <c r="M27" s="537" t="s">
        <v>72</v>
      </c>
      <c r="N27" s="537"/>
      <c r="O27" s="758">
        <v>60000</v>
      </c>
      <c r="P27" s="537"/>
      <c r="Q27" s="758">
        <v>60000</v>
      </c>
      <c r="R27" s="537"/>
      <c r="S27" s="537" t="s">
        <v>2095</v>
      </c>
    </row>
    <row r="28" spans="1:19" ht="96" customHeight="1" x14ac:dyDescent="0.25">
      <c r="A28" s="580"/>
      <c r="B28" s="580"/>
      <c r="C28" s="580"/>
      <c r="D28" s="580"/>
      <c r="E28" s="539"/>
      <c r="F28" s="595"/>
      <c r="G28" s="595"/>
      <c r="H28" s="580"/>
      <c r="I28" s="291" t="s">
        <v>1338</v>
      </c>
      <c r="J28" s="291">
        <v>100</v>
      </c>
      <c r="K28" s="297" t="s">
        <v>50</v>
      </c>
      <c r="L28" s="539"/>
      <c r="M28" s="539"/>
      <c r="N28" s="539"/>
      <c r="O28" s="760"/>
      <c r="P28" s="539"/>
      <c r="Q28" s="760"/>
      <c r="R28" s="539"/>
      <c r="S28" s="539"/>
    </row>
    <row r="29" spans="1:19" s="15" customFormat="1" ht="57" customHeight="1" x14ac:dyDescent="0.25">
      <c r="A29" s="579">
        <v>9</v>
      </c>
      <c r="B29" s="579">
        <v>1</v>
      </c>
      <c r="C29" s="579">
        <v>4</v>
      </c>
      <c r="D29" s="579">
        <v>2</v>
      </c>
      <c r="E29" s="537" t="s">
        <v>1368</v>
      </c>
      <c r="F29" s="593" t="s">
        <v>2128</v>
      </c>
      <c r="G29" s="593" t="s">
        <v>2129</v>
      </c>
      <c r="H29" s="537" t="s">
        <v>2130</v>
      </c>
      <c r="I29" s="297" t="s">
        <v>206</v>
      </c>
      <c r="J29" s="297">
        <v>31</v>
      </c>
      <c r="K29" s="297" t="s">
        <v>74</v>
      </c>
      <c r="L29" s="537" t="s">
        <v>2131</v>
      </c>
      <c r="M29" s="579" t="s">
        <v>44</v>
      </c>
      <c r="N29" s="579"/>
      <c r="O29" s="758">
        <v>240000</v>
      </c>
      <c r="P29" s="758"/>
      <c r="Q29" s="758">
        <v>240000</v>
      </c>
      <c r="R29" s="758"/>
      <c r="S29" s="537" t="s">
        <v>2095</v>
      </c>
    </row>
    <row r="30" spans="1:19" s="15" customFormat="1" ht="44.25" customHeight="1" x14ac:dyDescent="0.25">
      <c r="A30" s="757"/>
      <c r="B30" s="757"/>
      <c r="C30" s="757"/>
      <c r="D30" s="757"/>
      <c r="E30" s="538"/>
      <c r="F30" s="594"/>
      <c r="G30" s="594"/>
      <c r="H30" s="539"/>
      <c r="I30" s="291" t="s">
        <v>970</v>
      </c>
      <c r="J30" s="297">
        <v>310</v>
      </c>
      <c r="K30" s="297" t="s">
        <v>50</v>
      </c>
      <c r="L30" s="538"/>
      <c r="M30" s="757"/>
      <c r="N30" s="757"/>
      <c r="O30" s="759"/>
      <c r="P30" s="759"/>
      <c r="Q30" s="759"/>
      <c r="R30" s="759"/>
      <c r="S30" s="538"/>
    </row>
    <row r="31" spans="1:19" s="15" customFormat="1" ht="50.25" customHeight="1" x14ac:dyDescent="0.25">
      <c r="A31" s="757"/>
      <c r="B31" s="757"/>
      <c r="C31" s="757"/>
      <c r="D31" s="757"/>
      <c r="E31" s="538"/>
      <c r="F31" s="594"/>
      <c r="G31" s="594"/>
      <c r="H31" s="579" t="s">
        <v>52</v>
      </c>
      <c r="I31" s="297" t="s">
        <v>53</v>
      </c>
      <c r="J31" s="297">
        <v>2</v>
      </c>
      <c r="K31" s="297" t="s">
        <v>74</v>
      </c>
      <c r="L31" s="538"/>
      <c r="M31" s="757"/>
      <c r="N31" s="757"/>
      <c r="O31" s="759"/>
      <c r="P31" s="759"/>
      <c r="Q31" s="759"/>
      <c r="R31" s="759"/>
      <c r="S31" s="538"/>
    </row>
    <row r="32" spans="1:19" s="15" customFormat="1" ht="52.5" customHeight="1" x14ac:dyDescent="0.25">
      <c r="A32" s="757"/>
      <c r="B32" s="757"/>
      <c r="C32" s="757"/>
      <c r="D32" s="757"/>
      <c r="E32" s="538"/>
      <c r="F32" s="594"/>
      <c r="G32" s="594"/>
      <c r="H32" s="580"/>
      <c r="I32" s="291" t="s">
        <v>970</v>
      </c>
      <c r="J32" s="297">
        <v>100</v>
      </c>
      <c r="K32" s="297" t="s">
        <v>50</v>
      </c>
      <c r="L32" s="538"/>
      <c r="M32" s="757"/>
      <c r="N32" s="757"/>
      <c r="O32" s="759"/>
      <c r="P32" s="759"/>
      <c r="Q32" s="759"/>
      <c r="R32" s="759"/>
      <c r="S32" s="538"/>
    </row>
    <row r="33" spans="1:19" s="15" customFormat="1" ht="42" customHeight="1" x14ac:dyDescent="0.25">
      <c r="A33" s="757"/>
      <c r="B33" s="757"/>
      <c r="C33" s="757"/>
      <c r="D33" s="757"/>
      <c r="E33" s="538"/>
      <c r="F33" s="594"/>
      <c r="G33" s="594"/>
      <c r="H33" s="579" t="s">
        <v>159</v>
      </c>
      <c r="I33" s="291" t="s">
        <v>234</v>
      </c>
      <c r="J33" s="297">
        <v>2</v>
      </c>
      <c r="K33" s="297" t="s">
        <v>74</v>
      </c>
      <c r="L33" s="538"/>
      <c r="M33" s="757"/>
      <c r="N33" s="757"/>
      <c r="O33" s="759"/>
      <c r="P33" s="759"/>
      <c r="Q33" s="759"/>
      <c r="R33" s="759"/>
      <c r="S33" s="538"/>
    </row>
    <row r="34" spans="1:19" s="15" customFormat="1" ht="44.25" customHeight="1" x14ac:dyDescent="0.25">
      <c r="A34" s="757"/>
      <c r="B34" s="757"/>
      <c r="C34" s="757"/>
      <c r="D34" s="757"/>
      <c r="E34" s="538"/>
      <c r="F34" s="594"/>
      <c r="G34" s="594"/>
      <c r="H34" s="580"/>
      <c r="I34" s="291" t="s">
        <v>970</v>
      </c>
      <c r="J34" s="297">
        <v>100</v>
      </c>
      <c r="K34" s="297" t="s">
        <v>50</v>
      </c>
      <c r="L34" s="538"/>
      <c r="M34" s="757"/>
      <c r="N34" s="757"/>
      <c r="O34" s="759"/>
      <c r="P34" s="759"/>
      <c r="Q34" s="759"/>
      <c r="R34" s="759"/>
      <c r="S34" s="538"/>
    </row>
    <row r="35" spans="1:19" s="15" customFormat="1" ht="44.25" customHeight="1" x14ac:dyDescent="0.25">
      <c r="A35" s="757"/>
      <c r="B35" s="757"/>
      <c r="C35" s="757"/>
      <c r="D35" s="757"/>
      <c r="E35" s="538"/>
      <c r="F35" s="594"/>
      <c r="G35" s="594"/>
      <c r="H35" s="579" t="s">
        <v>1553</v>
      </c>
      <c r="I35" s="291" t="s">
        <v>1567</v>
      </c>
      <c r="J35" s="297">
        <v>1</v>
      </c>
      <c r="K35" s="297" t="s">
        <v>74</v>
      </c>
      <c r="L35" s="538"/>
      <c r="M35" s="757"/>
      <c r="N35" s="757"/>
      <c r="O35" s="759"/>
      <c r="P35" s="759"/>
      <c r="Q35" s="759"/>
      <c r="R35" s="759"/>
      <c r="S35" s="538"/>
    </row>
    <row r="36" spans="1:19" s="15" customFormat="1" ht="45" customHeight="1" x14ac:dyDescent="0.25">
      <c r="A36" s="757"/>
      <c r="B36" s="757"/>
      <c r="C36" s="757"/>
      <c r="D36" s="757"/>
      <c r="E36" s="538"/>
      <c r="F36" s="594"/>
      <c r="G36" s="594"/>
      <c r="H36" s="580"/>
      <c r="I36" s="291" t="s">
        <v>1555</v>
      </c>
      <c r="J36" s="297">
        <v>1</v>
      </c>
      <c r="K36" s="297" t="s">
        <v>74</v>
      </c>
      <c r="L36" s="538"/>
      <c r="M36" s="757"/>
      <c r="N36" s="757"/>
      <c r="O36" s="759"/>
      <c r="P36" s="759"/>
      <c r="Q36" s="759"/>
      <c r="R36" s="759"/>
      <c r="S36" s="538"/>
    </row>
    <row r="37" spans="1:19" s="15" customFormat="1" ht="46.5" customHeight="1" x14ac:dyDescent="0.25">
      <c r="A37" s="757"/>
      <c r="B37" s="757"/>
      <c r="C37" s="757"/>
      <c r="D37" s="757"/>
      <c r="E37" s="538"/>
      <c r="F37" s="594"/>
      <c r="G37" s="594"/>
      <c r="H37" s="537" t="s">
        <v>2132</v>
      </c>
      <c r="I37" s="291" t="s">
        <v>2133</v>
      </c>
      <c r="J37" s="297">
        <v>1</v>
      </c>
      <c r="K37" s="297" t="s">
        <v>74</v>
      </c>
      <c r="L37" s="538"/>
      <c r="M37" s="757"/>
      <c r="N37" s="757"/>
      <c r="O37" s="759"/>
      <c r="P37" s="759"/>
      <c r="Q37" s="759"/>
      <c r="R37" s="759"/>
      <c r="S37" s="538"/>
    </row>
    <row r="38" spans="1:19" s="15" customFormat="1" ht="41.25" customHeight="1" x14ac:dyDescent="0.25">
      <c r="A38" s="757"/>
      <c r="B38" s="757"/>
      <c r="C38" s="757"/>
      <c r="D38" s="757"/>
      <c r="E38" s="538"/>
      <c r="F38" s="594"/>
      <c r="G38" s="594"/>
      <c r="H38" s="539"/>
      <c r="I38" s="291" t="s">
        <v>1555</v>
      </c>
      <c r="J38" s="297">
        <v>1</v>
      </c>
      <c r="K38" s="297" t="s">
        <v>74</v>
      </c>
      <c r="L38" s="538"/>
      <c r="M38" s="757"/>
      <c r="N38" s="757"/>
      <c r="O38" s="759"/>
      <c r="P38" s="759"/>
      <c r="Q38" s="759"/>
      <c r="R38" s="759"/>
      <c r="S38" s="538"/>
    </row>
    <row r="39" spans="1:19" s="15" customFormat="1" ht="42.75" customHeight="1" x14ac:dyDescent="0.25">
      <c r="A39" s="757"/>
      <c r="B39" s="757"/>
      <c r="C39" s="757"/>
      <c r="D39" s="757"/>
      <c r="E39" s="538"/>
      <c r="F39" s="594"/>
      <c r="G39" s="594"/>
      <c r="H39" s="579" t="s">
        <v>385</v>
      </c>
      <c r="I39" s="291" t="s">
        <v>1020</v>
      </c>
      <c r="J39" s="297">
        <v>1</v>
      </c>
      <c r="K39" s="297" t="s">
        <v>74</v>
      </c>
      <c r="L39" s="538"/>
      <c r="M39" s="757"/>
      <c r="N39" s="757"/>
      <c r="O39" s="759"/>
      <c r="P39" s="759"/>
      <c r="Q39" s="759"/>
      <c r="R39" s="759"/>
      <c r="S39" s="538"/>
    </row>
    <row r="40" spans="1:19" s="15" customFormat="1" ht="39" customHeight="1" x14ac:dyDescent="0.25">
      <c r="A40" s="757"/>
      <c r="B40" s="757"/>
      <c r="C40" s="757"/>
      <c r="D40" s="757"/>
      <c r="E40" s="538"/>
      <c r="F40" s="594"/>
      <c r="G40" s="594"/>
      <c r="H40" s="580"/>
      <c r="I40" s="291" t="s">
        <v>1048</v>
      </c>
      <c r="J40" s="297">
        <v>200</v>
      </c>
      <c r="K40" s="297" t="s">
        <v>74</v>
      </c>
      <c r="L40" s="538"/>
      <c r="M40" s="757"/>
      <c r="N40" s="757"/>
      <c r="O40" s="759"/>
      <c r="P40" s="759"/>
      <c r="Q40" s="759"/>
      <c r="R40" s="759"/>
      <c r="S40" s="538"/>
    </row>
    <row r="41" spans="1:19" s="15" customFormat="1" ht="44.25" customHeight="1" x14ac:dyDescent="0.25">
      <c r="A41" s="757"/>
      <c r="B41" s="757"/>
      <c r="C41" s="757"/>
      <c r="D41" s="757"/>
      <c r="E41" s="538"/>
      <c r="F41" s="594"/>
      <c r="G41" s="594"/>
      <c r="H41" s="537" t="s">
        <v>2134</v>
      </c>
      <c r="I41" s="291" t="s">
        <v>78</v>
      </c>
      <c r="J41" s="297">
        <v>4</v>
      </c>
      <c r="K41" s="297" t="s">
        <v>74</v>
      </c>
      <c r="L41" s="538"/>
      <c r="M41" s="757"/>
      <c r="N41" s="757"/>
      <c r="O41" s="759"/>
      <c r="P41" s="759"/>
      <c r="Q41" s="759"/>
      <c r="R41" s="759"/>
      <c r="S41" s="538"/>
    </row>
    <row r="42" spans="1:19" s="15" customFormat="1" ht="46.5" customHeight="1" x14ac:dyDescent="0.25">
      <c r="A42" s="580"/>
      <c r="B42" s="580"/>
      <c r="C42" s="580"/>
      <c r="D42" s="580"/>
      <c r="E42" s="539"/>
      <c r="F42" s="595"/>
      <c r="G42" s="595"/>
      <c r="H42" s="539"/>
      <c r="I42" s="291" t="s">
        <v>970</v>
      </c>
      <c r="J42" s="297">
        <v>170</v>
      </c>
      <c r="K42" s="297" t="s">
        <v>50</v>
      </c>
      <c r="L42" s="539"/>
      <c r="M42" s="580"/>
      <c r="N42" s="580"/>
      <c r="O42" s="760"/>
      <c r="P42" s="760"/>
      <c r="Q42" s="760"/>
      <c r="R42" s="760"/>
      <c r="S42" s="539"/>
    </row>
    <row r="43" spans="1:19" ht="59.25" customHeight="1" x14ac:dyDescent="0.25">
      <c r="A43" s="579">
        <v>10</v>
      </c>
      <c r="B43" s="579">
        <v>1</v>
      </c>
      <c r="C43" s="579">
        <v>4</v>
      </c>
      <c r="D43" s="579">
        <v>2</v>
      </c>
      <c r="E43" s="537" t="s">
        <v>2135</v>
      </c>
      <c r="F43" s="593" t="s">
        <v>2136</v>
      </c>
      <c r="G43" s="593" t="s">
        <v>2137</v>
      </c>
      <c r="H43" s="579" t="s">
        <v>655</v>
      </c>
      <c r="I43" s="291" t="s">
        <v>211</v>
      </c>
      <c r="J43" s="297">
        <v>1</v>
      </c>
      <c r="K43" s="297" t="s">
        <v>74</v>
      </c>
      <c r="L43" s="537" t="s">
        <v>2114</v>
      </c>
      <c r="M43" s="579" t="s">
        <v>44</v>
      </c>
      <c r="N43" s="579"/>
      <c r="O43" s="758">
        <v>60000</v>
      </c>
      <c r="P43" s="758"/>
      <c r="Q43" s="758">
        <v>60000</v>
      </c>
      <c r="R43" s="758"/>
      <c r="S43" s="537" t="s">
        <v>2095</v>
      </c>
    </row>
    <row r="44" spans="1:19" ht="83.25" customHeight="1" x14ac:dyDescent="0.25">
      <c r="A44" s="757"/>
      <c r="B44" s="757"/>
      <c r="C44" s="757"/>
      <c r="D44" s="757"/>
      <c r="E44" s="538"/>
      <c r="F44" s="595"/>
      <c r="G44" s="595"/>
      <c r="H44" s="580"/>
      <c r="I44" s="291" t="s">
        <v>1858</v>
      </c>
      <c r="J44" s="291">
        <v>25</v>
      </c>
      <c r="K44" s="297" t="s">
        <v>50</v>
      </c>
      <c r="L44" s="539"/>
      <c r="M44" s="580"/>
      <c r="N44" s="580"/>
      <c r="O44" s="760"/>
      <c r="P44" s="760"/>
      <c r="Q44" s="760"/>
      <c r="R44" s="760"/>
      <c r="S44" s="539"/>
    </row>
    <row r="46" spans="1:19" x14ac:dyDescent="0.25">
      <c r="O46" s="572"/>
      <c r="P46" s="545" t="s">
        <v>30</v>
      </c>
      <c r="Q46" s="545"/>
      <c r="R46" s="545"/>
    </row>
    <row r="47" spans="1:19" x14ac:dyDescent="0.25">
      <c r="O47" s="570"/>
      <c r="P47" s="545" t="s">
        <v>31</v>
      </c>
      <c r="Q47" s="545" t="s">
        <v>32</v>
      </c>
      <c r="R47" s="545"/>
    </row>
    <row r="48" spans="1:19" x14ac:dyDescent="0.25">
      <c r="O48" s="571"/>
      <c r="P48" s="545"/>
      <c r="Q48" s="276">
        <v>2022</v>
      </c>
      <c r="R48" s="276">
        <v>2023</v>
      </c>
    </row>
    <row r="49" spans="15:18" x14ac:dyDescent="0.25">
      <c r="O49" s="276" t="s">
        <v>33</v>
      </c>
      <c r="P49" s="5">
        <v>10</v>
      </c>
      <c r="Q49" s="41">
        <f>Q43+Q29+Q27+Q25+Q21+Q19+Q17+Q15+Q13+Q6</f>
        <v>886000</v>
      </c>
      <c r="R49" s="6">
        <v>0</v>
      </c>
    </row>
  </sheetData>
  <mergeCells count="188">
    <mergeCell ref="S43:S44"/>
    <mergeCell ref="O46:O48"/>
    <mergeCell ref="P46:R46"/>
    <mergeCell ref="P47:P48"/>
    <mergeCell ref="Q47:R47"/>
    <mergeCell ref="M43:M44"/>
    <mergeCell ref="N43:N44"/>
    <mergeCell ref="O43:O44"/>
    <mergeCell ref="P43:P44"/>
    <mergeCell ref="Q43:Q44"/>
    <mergeCell ref="R43:R44"/>
    <mergeCell ref="A43:A44"/>
    <mergeCell ref="B43:B44"/>
    <mergeCell ref="C43:C44"/>
    <mergeCell ref="D43:D44"/>
    <mergeCell ref="E43:E44"/>
    <mergeCell ref="F43:F44"/>
    <mergeCell ref="G43:G44"/>
    <mergeCell ref="H43:H44"/>
    <mergeCell ref="L43:L44"/>
    <mergeCell ref="Q29:Q42"/>
    <mergeCell ref="R29:R42"/>
    <mergeCell ref="S29:S42"/>
    <mergeCell ref="H31:H32"/>
    <mergeCell ref="H33:H34"/>
    <mergeCell ref="H35:H36"/>
    <mergeCell ref="H37:H38"/>
    <mergeCell ref="H39:H40"/>
    <mergeCell ref="H41:H42"/>
    <mergeCell ref="H29:H30"/>
    <mergeCell ref="L29:L42"/>
    <mergeCell ref="M29:M42"/>
    <mergeCell ref="N29:N42"/>
    <mergeCell ref="O29:O42"/>
    <mergeCell ref="P29:P42"/>
    <mergeCell ref="A29:A42"/>
    <mergeCell ref="B29:B42"/>
    <mergeCell ref="C29:C42"/>
    <mergeCell ref="D29:D42"/>
    <mergeCell ref="E29:E42"/>
    <mergeCell ref="F29:F42"/>
    <mergeCell ref="G29:G42"/>
    <mergeCell ref="L27:L28"/>
    <mergeCell ref="M27:M28"/>
    <mergeCell ref="S25:S26"/>
    <mergeCell ref="M25:M26"/>
    <mergeCell ref="N25:N26"/>
    <mergeCell ref="O25:O26"/>
    <mergeCell ref="P25:P26"/>
    <mergeCell ref="Q25:Q26"/>
    <mergeCell ref="R25:R26"/>
    <mergeCell ref="A27:A28"/>
    <mergeCell ref="B27:B28"/>
    <mergeCell ref="C27:C28"/>
    <mergeCell ref="D27:D28"/>
    <mergeCell ref="E27:E28"/>
    <mergeCell ref="F27:F28"/>
    <mergeCell ref="G27:G28"/>
    <mergeCell ref="H27:H28"/>
    <mergeCell ref="R27:R28"/>
    <mergeCell ref="S27:S28"/>
    <mergeCell ref="N27:N28"/>
    <mergeCell ref="O27:O28"/>
    <mergeCell ref="P27:P28"/>
    <mergeCell ref="Q27:Q28"/>
    <mergeCell ref="A25:A26"/>
    <mergeCell ref="B25:B26"/>
    <mergeCell ref="C25:C26"/>
    <mergeCell ref="D25:D26"/>
    <mergeCell ref="E25:E26"/>
    <mergeCell ref="F25:F26"/>
    <mergeCell ref="G25:G26"/>
    <mergeCell ref="H25:H26"/>
    <mergeCell ref="L25:L26"/>
    <mergeCell ref="O21:O24"/>
    <mergeCell ref="P21:P24"/>
    <mergeCell ref="Q21:Q24"/>
    <mergeCell ref="R21:R24"/>
    <mergeCell ref="S21:S24"/>
    <mergeCell ref="H23:H24"/>
    <mergeCell ref="F21:F24"/>
    <mergeCell ref="G21:G24"/>
    <mergeCell ref="H21:H22"/>
    <mergeCell ref="L21:L24"/>
    <mergeCell ref="M21:M24"/>
    <mergeCell ref="N21:N24"/>
    <mergeCell ref="A21:A24"/>
    <mergeCell ref="B21:B24"/>
    <mergeCell ref="C21:C24"/>
    <mergeCell ref="D21:D24"/>
    <mergeCell ref="E21:E24"/>
    <mergeCell ref="G19:G20"/>
    <mergeCell ref="H19:H20"/>
    <mergeCell ref="L19:L20"/>
    <mergeCell ref="M19:M20"/>
    <mergeCell ref="Q17:Q18"/>
    <mergeCell ref="R17:R18"/>
    <mergeCell ref="S17:S18"/>
    <mergeCell ref="A19:A20"/>
    <mergeCell ref="B19:B20"/>
    <mergeCell ref="C19:C20"/>
    <mergeCell ref="D19:D20"/>
    <mergeCell ref="E19:E20"/>
    <mergeCell ref="F19:F20"/>
    <mergeCell ref="H17:H18"/>
    <mergeCell ref="L17:L18"/>
    <mergeCell ref="M17:M18"/>
    <mergeCell ref="N17:N18"/>
    <mergeCell ref="O17:O18"/>
    <mergeCell ref="P17:P18"/>
    <mergeCell ref="P19:P20"/>
    <mergeCell ref="Q19:Q20"/>
    <mergeCell ref="R19:R20"/>
    <mergeCell ref="S19:S20"/>
    <mergeCell ref="N19:N20"/>
    <mergeCell ref="O19:O20"/>
    <mergeCell ref="A17:A18"/>
    <mergeCell ref="B17:B18"/>
    <mergeCell ref="C17:C18"/>
    <mergeCell ref="D17:D18"/>
    <mergeCell ref="E17:E18"/>
    <mergeCell ref="F17:F18"/>
    <mergeCell ref="G17:G18"/>
    <mergeCell ref="L15:L16"/>
    <mergeCell ref="M15:M16"/>
    <mergeCell ref="S13:S14"/>
    <mergeCell ref="M13:M14"/>
    <mergeCell ref="N13:N14"/>
    <mergeCell ref="O13:O14"/>
    <mergeCell ref="P13:P14"/>
    <mergeCell ref="Q13:Q14"/>
    <mergeCell ref="R13:R14"/>
    <mergeCell ref="A15:A16"/>
    <mergeCell ref="B15:B16"/>
    <mergeCell ref="C15:C16"/>
    <mergeCell ref="D15:D16"/>
    <mergeCell ref="E15:E16"/>
    <mergeCell ref="F15:F16"/>
    <mergeCell ref="G15:G16"/>
    <mergeCell ref="H15:H16"/>
    <mergeCell ref="R15:R16"/>
    <mergeCell ref="S15:S16"/>
    <mergeCell ref="N15:N16"/>
    <mergeCell ref="O15:O16"/>
    <mergeCell ref="P15:P16"/>
    <mergeCell ref="Q15:Q16"/>
    <mergeCell ref="A13:A14"/>
    <mergeCell ref="B13:B14"/>
    <mergeCell ref="C13:C14"/>
    <mergeCell ref="D13:D14"/>
    <mergeCell ref="E13:E14"/>
    <mergeCell ref="F13:F14"/>
    <mergeCell ref="G13:G14"/>
    <mergeCell ref="H13:H14"/>
    <mergeCell ref="L13:L14"/>
    <mergeCell ref="S6:S12"/>
    <mergeCell ref="H8:H9"/>
    <mergeCell ref="H10:H11"/>
    <mergeCell ref="F6:F12"/>
    <mergeCell ref="G6:G12"/>
    <mergeCell ref="H6:H7"/>
    <mergeCell ref="L6:L12"/>
    <mergeCell ref="M6:M12"/>
    <mergeCell ref="N6:N12"/>
    <mergeCell ref="A6:A12"/>
    <mergeCell ref="B6:B12"/>
    <mergeCell ref="C6:C12"/>
    <mergeCell ref="D6:D12"/>
    <mergeCell ref="E6:E12"/>
    <mergeCell ref="O6:O12"/>
    <mergeCell ref="P6:P12"/>
    <mergeCell ref="Q6:Q12"/>
    <mergeCell ref="R6:R1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11811023622047245" right="0.19685039370078741" top="0.19685039370078741" bottom="0.15748031496062992" header="0.31496062992125984" footer="0.31496062992125984"/>
  <pageSetup paperSize="9"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A16" zoomScale="70" zoomScaleNormal="70" workbookViewId="0">
      <selection activeCell="G33" sqref="G33"/>
    </sheetView>
  </sheetViews>
  <sheetFormatPr defaultColWidth="9.140625" defaultRowHeight="15" x14ac:dyDescent="0.25"/>
  <cols>
    <col min="1" max="1" width="5.28515625" style="1" customWidth="1"/>
    <col min="2" max="4" width="9.140625" style="296"/>
    <col min="5" max="5" width="34.7109375" style="296" customWidth="1"/>
    <col min="6" max="6" width="67.42578125" style="296" customWidth="1"/>
    <col min="7" max="7" width="55.140625" style="296" customWidth="1"/>
    <col min="8" max="8" width="24" style="296" customWidth="1"/>
    <col min="9" max="9" width="17.7109375" style="296" customWidth="1"/>
    <col min="10" max="10" width="19" style="296" customWidth="1"/>
    <col min="11" max="11" width="16.85546875" style="296" customWidth="1"/>
    <col min="12" max="12" width="25.140625" style="296" customWidth="1"/>
    <col min="13" max="13" width="10.42578125" style="296" customWidth="1"/>
    <col min="14" max="14" width="9.140625" style="296"/>
    <col min="15" max="15" width="16.28515625" style="296" customWidth="1"/>
    <col min="16" max="16" width="15.85546875" style="296" customWidth="1"/>
    <col min="17" max="17" width="16" style="296" customWidth="1"/>
    <col min="18" max="18" width="13.42578125" style="296" customWidth="1"/>
    <col min="19" max="19" width="18.28515625" style="296" customWidth="1"/>
    <col min="20" max="16384" width="9.140625" style="296"/>
  </cols>
  <sheetData>
    <row r="1" spans="1:26" ht="18.75" x14ac:dyDescent="0.3">
      <c r="A1" s="295" t="s">
        <v>2382</v>
      </c>
      <c r="E1" s="36"/>
      <c r="F1" s="36"/>
      <c r="L1" s="1"/>
      <c r="O1" s="2"/>
      <c r="P1" s="3"/>
      <c r="Q1" s="2"/>
      <c r="R1" s="2"/>
    </row>
    <row r="2" spans="1:26" x14ac:dyDescent="0.25">
      <c r="A2" s="37"/>
      <c r="E2" s="36"/>
      <c r="F2" s="36"/>
      <c r="L2" s="504"/>
      <c r="M2" s="504"/>
      <c r="N2" s="504"/>
      <c r="O2" s="504"/>
      <c r="P2" s="504"/>
      <c r="Q2" s="504"/>
      <c r="R2" s="504"/>
      <c r="S2" s="504"/>
    </row>
    <row r="3" spans="1:26" ht="53.2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26" ht="21.75" customHeight="1" x14ac:dyDescent="0.25">
      <c r="A4" s="506"/>
      <c r="B4" s="508"/>
      <c r="C4" s="508"/>
      <c r="D4" s="508"/>
      <c r="E4" s="510"/>
      <c r="F4" s="510"/>
      <c r="G4" s="506"/>
      <c r="H4" s="508"/>
      <c r="I4" s="285" t="s">
        <v>38</v>
      </c>
      <c r="J4" s="285" t="s">
        <v>36</v>
      </c>
      <c r="K4" s="285" t="s">
        <v>105</v>
      </c>
      <c r="L4" s="506"/>
      <c r="M4" s="287">
        <v>2022</v>
      </c>
      <c r="N4" s="287">
        <v>2023</v>
      </c>
      <c r="O4" s="4">
        <v>2022</v>
      </c>
      <c r="P4" s="4">
        <v>2023</v>
      </c>
      <c r="Q4" s="4">
        <v>2022</v>
      </c>
      <c r="R4" s="4">
        <v>2023</v>
      </c>
      <c r="S4" s="506"/>
    </row>
    <row r="5" spans="1:26" x14ac:dyDescent="0.25">
      <c r="A5" s="284" t="s">
        <v>12</v>
      </c>
      <c r="B5" s="285" t="s">
        <v>13</v>
      </c>
      <c r="C5" s="285" t="s">
        <v>14</v>
      </c>
      <c r="D5" s="285" t="s">
        <v>15</v>
      </c>
      <c r="E5" s="286" t="s">
        <v>16</v>
      </c>
      <c r="F5" s="286" t="s">
        <v>17</v>
      </c>
      <c r="G5" s="284" t="s">
        <v>18</v>
      </c>
      <c r="H5" s="284" t="s">
        <v>19</v>
      </c>
      <c r="I5" s="285" t="s">
        <v>20</v>
      </c>
      <c r="J5" s="285" t="s">
        <v>21</v>
      </c>
      <c r="K5" s="285" t="s">
        <v>22</v>
      </c>
      <c r="L5" s="284" t="s">
        <v>23</v>
      </c>
      <c r="M5" s="287" t="s">
        <v>24</v>
      </c>
      <c r="N5" s="287" t="s">
        <v>25</v>
      </c>
      <c r="O5" s="288" t="s">
        <v>26</v>
      </c>
      <c r="P5" s="288" t="s">
        <v>27</v>
      </c>
      <c r="Q5" s="288" t="s">
        <v>37</v>
      </c>
      <c r="R5" s="288" t="s">
        <v>28</v>
      </c>
      <c r="S5" s="284" t="s">
        <v>29</v>
      </c>
    </row>
    <row r="6" spans="1:26" s="7" customFormat="1" ht="92.25" customHeight="1" x14ac:dyDescent="0.25">
      <c r="A6" s="707">
        <v>1</v>
      </c>
      <c r="B6" s="707">
        <v>1</v>
      </c>
      <c r="C6" s="707">
        <v>4</v>
      </c>
      <c r="D6" s="707">
        <v>2</v>
      </c>
      <c r="E6" s="665" t="s">
        <v>2138</v>
      </c>
      <c r="F6" s="665" t="s">
        <v>2139</v>
      </c>
      <c r="G6" s="665" t="s">
        <v>2140</v>
      </c>
      <c r="H6" s="665" t="s">
        <v>2141</v>
      </c>
      <c r="I6" s="306" t="s">
        <v>53</v>
      </c>
      <c r="J6" s="103">
        <v>1</v>
      </c>
      <c r="K6" s="103" t="s">
        <v>74</v>
      </c>
      <c r="L6" s="665" t="s">
        <v>2142</v>
      </c>
      <c r="M6" s="707" t="s">
        <v>371</v>
      </c>
      <c r="N6" s="707"/>
      <c r="O6" s="705">
        <v>50000</v>
      </c>
      <c r="P6" s="707"/>
      <c r="Q6" s="705">
        <v>50000</v>
      </c>
      <c r="R6" s="987"/>
      <c r="S6" s="985" t="s">
        <v>2143</v>
      </c>
    </row>
    <row r="7" spans="1:26" ht="84.75" customHeight="1" x14ac:dyDescent="0.25">
      <c r="A7" s="708"/>
      <c r="B7" s="708"/>
      <c r="C7" s="708"/>
      <c r="D7" s="708"/>
      <c r="E7" s="680"/>
      <c r="F7" s="680"/>
      <c r="G7" s="680"/>
      <c r="H7" s="680"/>
      <c r="I7" s="306" t="s">
        <v>1483</v>
      </c>
      <c r="J7" s="306">
        <v>100</v>
      </c>
      <c r="K7" s="103" t="s">
        <v>1954</v>
      </c>
      <c r="L7" s="680"/>
      <c r="M7" s="708"/>
      <c r="N7" s="708"/>
      <c r="O7" s="706"/>
      <c r="P7" s="708"/>
      <c r="Q7" s="706"/>
      <c r="R7" s="988"/>
      <c r="S7" s="986"/>
    </row>
    <row r="8" spans="1:26" ht="78.75" customHeight="1" x14ac:dyDescent="0.25">
      <c r="A8" s="707">
        <v>2</v>
      </c>
      <c r="B8" s="707">
        <v>1</v>
      </c>
      <c r="C8" s="707">
        <v>4</v>
      </c>
      <c r="D8" s="707">
        <v>2</v>
      </c>
      <c r="E8" s="707" t="s">
        <v>2144</v>
      </c>
      <c r="F8" s="665" t="s">
        <v>2145</v>
      </c>
      <c r="G8" s="665" t="s">
        <v>2146</v>
      </c>
      <c r="H8" s="707" t="s">
        <v>1521</v>
      </c>
      <c r="I8" s="306" t="s">
        <v>1031</v>
      </c>
      <c r="J8" s="103">
        <v>1</v>
      </c>
      <c r="K8" s="103" t="s">
        <v>74</v>
      </c>
      <c r="L8" s="665" t="s">
        <v>2147</v>
      </c>
      <c r="M8" s="707" t="s">
        <v>371</v>
      </c>
      <c r="N8" s="707"/>
      <c r="O8" s="705">
        <v>80000</v>
      </c>
      <c r="P8" s="707"/>
      <c r="Q8" s="705">
        <v>80000</v>
      </c>
      <c r="R8" s="987"/>
      <c r="S8" s="985" t="s">
        <v>2143</v>
      </c>
    </row>
    <row r="9" spans="1:26" ht="84" customHeight="1" x14ac:dyDescent="0.25">
      <c r="A9" s="708"/>
      <c r="B9" s="708"/>
      <c r="C9" s="708"/>
      <c r="D9" s="708"/>
      <c r="E9" s="708"/>
      <c r="F9" s="680"/>
      <c r="G9" s="680"/>
      <c r="H9" s="708"/>
      <c r="I9" s="306" t="s">
        <v>970</v>
      </c>
      <c r="J9" s="103">
        <v>30</v>
      </c>
      <c r="K9" s="103" t="s">
        <v>1954</v>
      </c>
      <c r="L9" s="680"/>
      <c r="M9" s="708"/>
      <c r="N9" s="708"/>
      <c r="O9" s="706"/>
      <c r="P9" s="708"/>
      <c r="Q9" s="706"/>
      <c r="R9" s="988"/>
      <c r="S9" s="986"/>
    </row>
    <row r="10" spans="1:26" ht="126.75" customHeight="1" x14ac:dyDescent="0.25">
      <c r="A10" s="707">
        <v>3</v>
      </c>
      <c r="B10" s="707">
        <v>1</v>
      </c>
      <c r="C10" s="707">
        <v>4</v>
      </c>
      <c r="D10" s="707">
        <v>2</v>
      </c>
      <c r="E10" s="665" t="s">
        <v>2148</v>
      </c>
      <c r="F10" s="665" t="s">
        <v>2149</v>
      </c>
      <c r="G10" s="665" t="s">
        <v>2150</v>
      </c>
      <c r="H10" s="707" t="s">
        <v>1521</v>
      </c>
      <c r="I10" s="306" t="s">
        <v>1336</v>
      </c>
      <c r="J10" s="103">
        <v>1</v>
      </c>
      <c r="K10" s="103" t="s">
        <v>203</v>
      </c>
      <c r="L10" s="665" t="s">
        <v>2151</v>
      </c>
      <c r="M10" s="707" t="s">
        <v>95</v>
      </c>
      <c r="N10" s="707"/>
      <c r="O10" s="705">
        <v>60000</v>
      </c>
      <c r="P10" s="707"/>
      <c r="Q10" s="705">
        <v>60000</v>
      </c>
      <c r="R10" s="707"/>
      <c r="S10" s="989" t="s">
        <v>2143</v>
      </c>
      <c r="T10" s="1"/>
    </row>
    <row r="11" spans="1:26" ht="61.5" customHeight="1" x14ac:dyDescent="0.25">
      <c r="A11" s="708"/>
      <c r="B11" s="708"/>
      <c r="C11" s="708"/>
      <c r="D11" s="708"/>
      <c r="E11" s="680"/>
      <c r="F11" s="680"/>
      <c r="G11" s="680"/>
      <c r="H11" s="708"/>
      <c r="I11" s="306" t="s">
        <v>970</v>
      </c>
      <c r="J11" s="103">
        <v>20</v>
      </c>
      <c r="K11" s="103" t="s">
        <v>1954</v>
      </c>
      <c r="L11" s="680"/>
      <c r="M11" s="708"/>
      <c r="N11" s="708"/>
      <c r="O11" s="706"/>
      <c r="P11" s="708"/>
      <c r="Q11" s="706"/>
      <c r="R11" s="708"/>
      <c r="S11" s="990"/>
      <c r="T11" s="1"/>
      <c r="Z11" s="8"/>
    </row>
    <row r="12" spans="1:26" ht="51.75" customHeight="1" x14ac:dyDescent="0.25">
      <c r="A12" s="707">
        <v>4</v>
      </c>
      <c r="B12" s="707">
        <v>1</v>
      </c>
      <c r="C12" s="707">
        <v>4</v>
      </c>
      <c r="D12" s="707">
        <v>2</v>
      </c>
      <c r="E12" s="665" t="s">
        <v>2152</v>
      </c>
      <c r="F12" s="681" t="s">
        <v>2153</v>
      </c>
      <c r="G12" s="665" t="s">
        <v>2154</v>
      </c>
      <c r="H12" s="707" t="s">
        <v>2155</v>
      </c>
      <c r="I12" s="103" t="s">
        <v>929</v>
      </c>
      <c r="J12" s="103">
        <v>1</v>
      </c>
      <c r="K12" s="103" t="s">
        <v>74</v>
      </c>
      <c r="L12" s="665" t="s">
        <v>2156</v>
      </c>
      <c r="M12" s="707" t="s">
        <v>371</v>
      </c>
      <c r="N12" s="707"/>
      <c r="O12" s="705">
        <v>80000</v>
      </c>
      <c r="P12" s="707"/>
      <c r="Q12" s="705">
        <v>80000</v>
      </c>
      <c r="R12" s="707"/>
      <c r="S12" s="665" t="s">
        <v>2143</v>
      </c>
    </row>
    <row r="13" spans="1:26" ht="94.5" customHeight="1" x14ac:dyDescent="0.25">
      <c r="A13" s="711"/>
      <c r="B13" s="711"/>
      <c r="C13" s="711"/>
      <c r="D13" s="711"/>
      <c r="E13" s="676"/>
      <c r="F13" s="682"/>
      <c r="G13" s="676"/>
      <c r="H13" s="711"/>
      <c r="I13" s="306" t="s">
        <v>970</v>
      </c>
      <c r="J13" s="103">
        <v>300</v>
      </c>
      <c r="K13" s="103" t="s">
        <v>1954</v>
      </c>
      <c r="L13" s="676"/>
      <c r="M13" s="711"/>
      <c r="N13" s="711"/>
      <c r="O13" s="712"/>
      <c r="P13" s="711"/>
      <c r="Q13" s="711"/>
      <c r="R13" s="711"/>
      <c r="S13" s="676"/>
    </row>
    <row r="14" spans="1:26" ht="32.25" customHeight="1" x14ac:dyDescent="0.25">
      <c r="A14" s="711"/>
      <c r="B14" s="711"/>
      <c r="C14" s="711"/>
      <c r="D14" s="711"/>
      <c r="E14" s="676"/>
      <c r="F14" s="682"/>
      <c r="G14" s="676"/>
      <c r="H14" s="711"/>
      <c r="I14" s="665" t="s">
        <v>2157</v>
      </c>
      <c r="J14" s="707">
        <v>300</v>
      </c>
      <c r="K14" s="707" t="s">
        <v>203</v>
      </c>
      <c r="L14" s="676"/>
      <c r="M14" s="711"/>
      <c r="N14" s="711"/>
      <c r="O14" s="712"/>
      <c r="P14" s="711"/>
      <c r="Q14" s="711"/>
      <c r="R14" s="711"/>
      <c r="S14" s="676"/>
    </row>
    <row r="15" spans="1:26" ht="70.5" customHeight="1" x14ac:dyDescent="0.25">
      <c r="A15" s="708"/>
      <c r="B15" s="708"/>
      <c r="C15" s="708"/>
      <c r="D15" s="708"/>
      <c r="E15" s="680"/>
      <c r="F15" s="683"/>
      <c r="G15" s="680"/>
      <c r="H15" s="708"/>
      <c r="I15" s="680"/>
      <c r="J15" s="708"/>
      <c r="K15" s="708"/>
      <c r="L15" s="680"/>
      <c r="M15" s="708"/>
      <c r="N15" s="708"/>
      <c r="O15" s="706"/>
      <c r="P15" s="708"/>
      <c r="Q15" s="708"/>
      <c r="R15" s="708"/>
      <c r="S15" s="680"/>
    </row>
    <row r="16" spans="1:26" ht="45.75" customHeight="1" x14ac:dyDescent="0.25">
      <c r="A16" s="707">
        <v>5</v>
      </c>
      <c r="B16" s="707">
        <v>1</v>
      </c>
      <c r="C16" s="707">
        <v>4</v>
      </c>
      <c r="D16" s="707">
        <v>2</v>
      </c>
      <c r="E16" s="665" t="s">
        <v>2158</v>
      </c>
      <c r="F16" s="665" t="s">
        <v>2159</v>
      </c>
      <c r="G16" s="991" t="s">
        <v>2160</v>
      </c>
      <c r="H16" s="707" t="s">
        <v>251</v>
      </c>
      <c r="I16" s="103" t="s">
        <v>206</v>
      </c>
      <c r="J16" s="103">
        <v>18</v>
      </c>
      <c r="K16" s="103" t="s">
        <v>74</v>
      </c>
      <c r="L16" s="665" t="s">
        <v>2161</v>
      </c>
      <c r="M16" s="707" t="s">
        <v>44</v>
      </c>
      <c r="N16" s="707"/>
      <c r="O16" s="705">
        <v>160000</v>
      </c>
      <c r="P16" s="707"/>
      <c r="Q16" s="993">
        <v>160000</v>
      </c>
      <c r="R16" s="707"/>
      <c r="S16" s="665" t="s">
        <v>2143</v>
      </c>
    </row>
    <row r="17" spans="1:19" ht="42" customHeight="1" x14ac:dyDescent="0.25">
      <c r="A17" s="711"/>
      <c r="B17" s="711"/>
      <c r="C17" s="711"/>
      <c r="D17" s="711"/>
      <c r="E17" s="676"/>
      <c r="F17" s="676"/>
      <c r="G17" s="992"/>
      <c r="H17" s="708"/>
      <c r="I17" s="306" t="s">
        <v>970</v>
      </c>
      <c r="J17" s="306">
        <v>360</v>
      </c>
      <c r="K17" s="103" t="s">
        <v>1954</v>
      </c>
      <c r="L17" s="676"/>
      <c r="M17" s="711"/>
      <c r="N17" s="711"/>
      <c r="O17" s="712"/>
      <c r="P17" s="711"/>
      <c r="Q17" s="994"/>
      <c r="R17" s="711"/>
      <c r="S17" s="676"/>
    </row>
    <row r="18" spans="1:19" ht="42" customHeight="1" x14ac:dyDescent="0.25">
      <c r="A18" s="711"/>
      <c r="B18" s="711"/>
      <c r="C18" s="711"/>
      <c r="D18" s="711"/>
      <c r="E18" s="676"/>
      <c r="F18" s="676"/>
      <c r="G18" s="992"/>
      <c r="H18" s="665" t="s">
        <v>2162</v>
      </c>
      <c r="I18" s="306" t="s">
        <v>1340</v>
      </c>
      <c r="J18" s="306">
        <v>1</v>
      </c>
      <c r="K18" s="103" t="s">
        <v>74</v>
      </c>
      <c r="L18" s="676"/>
      <c r="M18" s="711"/>
      <c r="N18" s="711"/>
      <c r="O18" s="712"/>
      <c r="P18" s="711"/>
      <c r="Q18" s="994"/>
      <c r="R18" s="711"/>
      <c r="S18" s="676"/>
    </row>
    <row r="19" spans="1:19" ht="44.25" customHeight="1" x14ac:dyDescent="0.25">
      <c r="A19" s="711"/>
      <c r="B19" s="711"/>
      <c r="C19" s="711"/>
      <c r="D19" s="711"/>
      <c r="E19" s="676"/>
      <c r="F19" s="676"/>
      <c r="G19" s="992"/>
      <c r="H19" s="680"/>
      <c r="I19" s="306" t="s">
        <v>1483</v>
      </c>
      <c r="J19" s="103">
        <v>50</v>
      </c>
      <c r="K19" s="103" t="s">
        <v>1954</v>
      </c>
      <c r="L19" s="676"/>
      <c r="M19" s="711"/>
      <c r="N19" s="711"/>
      <c r="O19" s="712"/>
      <c r="P19" s="711"/>
      <c r="Q19" s="994"/>
      <c r="R19" s="711"/>
      <c r="S19" s="676"/>
    </row>
    <row r="20" spans="1:19" ht="38.25" customHeight="1" x14ac:dyDescent="0.25">
      <c r="A20" s="711"/>
      <c r="B20" s="711"/>
      <c r="C20" s="711"/>
      <c r="D20" s="711"/>
      <c r="E20" s="676"/>
      <c r="F20" s="676"/>
      <c r="G20" s="992"/>
      <c r="H20" s="103" t="s">
        <v>2163</v>
      </c>
      <c r="I20" s="306" t="s">
        <v>2164</v>
      </c>
      <c r="J20" s="103">
        <v>8</v>
      </c>
      <c r="K20" s="103" t="s">
        <v>203</v>
      </c>
      <c r="L20" s="676"/>
      <c r="M20" s="711"/>
      <c r="N20" s="711"/>
      <c r="O20" s="712"/>
      <c r="P20" s="711"/>
      <c r="Q20" s="994"/>
      <c r="R20" s="711"/>
      <c r="S20" s="676"/>
    </row>
    <row r="21" spans="1:19" ht="45.75" customHeight="1" x14ac:dyDescent="0.25">
      <c r="A21" s="711"/>
      <c r="B21" s="711"/>
      <c r="C21" s="711"/>
      <c r="D21" s="711"/>
      <c r="E21" s="676"/>
      <c r="F21" s="676"/>
      <c r="G21" s="992"/>
      <c r="H21" s="665" t="s">
        <v>596</v>
      </c>
      <c r="I21" s="306" t="s">
        <v>1076</v>
      </c>
      <c r="J21" s="103">
        <v>1</v>
      </c>
      <c r="K21" s="103" t="s">
        <v>74</v>
      </c>
      <c r="L21" s="676"/>
      <c r="M21" s="711"/>
      <c r="N21" s="711"/>
      <c r="O21" s="712"/>
      <c r="P21" s="711"/>
      <c r="Q21" s="994"/>
      <c r="R21" s="711"/>
      <c r="S21" s="676"/>
    </row>
    <row r="22" spans="1:19" ht="31.5" customHeight="1" x14ac:dyDescent="0.25">
      <c r="A22" s="711"/>
      <c r="B22" s="711"/>
      <c r="C22" s="711"/>
      <c r="D22" s="711"/>
      <c r="E22" s="676"/>
      <c r="F22" s="676"/>
      <c r="G22" s="992"/>
      <c r="H22" s="676"/>
      <c r="I22" s="306" t="s">
        <v>141</v>
      </c>
      <c r="J22" s="306">
        <v>300</v>
      </c>
      <c r="K22" s="306" t="s">
        <v>599</v>
      </c>
      <c r="L22" s="676"/>
      <c r="M22" s="711"/>
      <c r="N22" s="711"/>
      <c r="O22" s="712"/>
      <c r="P22" s="711"/>
      <c r="Q22" s="994"/>
      <c r="R22" s="711"/>
      <c r="S22" s="676"/>
    </row>
    <row r="23" spans="1:19" ht="36.75" customHeight="1" x14ac:dyDescent="0.25">
      <c r="A23" s="711"/>
      <c r="B23" s="711"/>
      <c r="C23" s="711"/>
      <c r="D23" s="711"/>
      <c r="E23" s="676"/>
      <c r="F23" s="676"/>
      <c r="G23" s="992"/>
      <c r="H23" s="680"/>
      <c r="I23" s="306" t="s">
        <v>1582</v>
      </c>
      <c r="J23" s="306">
        <v>1</v>
      </c>
      <c r="K23" s="306" t="s">
        <v>74</v>
      </c>
      <c r="L23" s="676"/>
      <c r="M23" s="711"/>
      <c r="N23" s="711"/>
      <c r="O23" s="712"/>
      <c r="P23" s="711"/>
      <c r="Q23" s="994"/>
      <c r="R23" s="711"/>
      <c r="S23" s="676"/>
    </row>
    <row r="24" spans="1:19" ht="79.5" customHeight="1" x14ac:dyDescent="0.25">
      <c r="A24" s="707">
        <v>6</v>
      </c>
      <c r="B24" s="707">
        <v>1</v>
      </c>
      <c r="C24" s="707">
        <v>4</v>
      </c>
      <c r="D24" s="707">
        <v>2</v>
      </c>
      <c r="E24" s="665" t="s">
        <v>2165</v>
      </c>
      <c r="F24" s="665" t="s">
        <v>2166</v>
      </c>
      <c r="G24" s="665" t="s">
        <v>2167</v>
      </c>
      <c r="H24" s="665" t="s">
        <v>1935</v>
      </c>
      <c r="I24" s="306" t="s">
        <v>927</v>
      </c>
      <c r="J24" s="306">
        <v>2</v>
      </c>
      <c r="K24" s="306" t="s">
        <v>203</v>
      </c>
      <c r="L24" s="665" t="s">
        <v>2168</v>
      </c>
      <c r="M24" s="707" t="s">
        <v>44</v>
      </c>
      <c r="N24" s="707"/>
      <c r="O24" s="705">
        <v>80000</v>
      </c>
      <c r="P24" s="707"/>
      <c r="Q24" s="705">
        <v>80000</v>
      </c>
      <c r="R24" s="987"/>
      <c r="S24" s="985" t="s">
        <v>2143</v>
      </c>
    </row>
    <row r="25" spans="1:19" ht="106.5" customHeight="1" x14ac:dyDescent="0.25">
      <c r="A25" s="708"/>
      <c r="B25" s="708"/>
      <c r="C25" s="708"/>
      <c r="D25" s="708"/>
      <c r="E25" s="680"/>
      <c r="F25" s="680"/>
      <c r="G25" s="680"/>
      <c r="H25" s="680"/>
      <c r="I25" s="306" t="s">
        <v>2169</v>
      </c>
      <c r="J25" s="306">
        <v>200</v>
      </c>
      <c r="K25" s="308" t="s">
        <v>1954</v>
      </c>
      <c r="L25" s="680"/>
      <c r="M25" s="708"/>
      <c r="N25" s="708"/>
      <c r="O25" s="706"/>
      <c r="P25" s="708"/>
      <c r="Q25" s="706"/>
      <c r="R25" s="988"/>
      <c r="S25" s="986"/>
    </row>
    <row r="26" spans="1:19" x14ac:dyDescent="0.25">
      <c r="G26" s="9"/>
    </row>
    <row r="27" spans="1:19" x14ac:dyDescent="0.25">
      <c r="O27" s="572"/>
      <c r="P27" s="545" t="s">
        <v>30</v>
      </c>
      <c r="Q27" s="545"/>
      <c r="R27" s="545"/>
    </row>
    <row r="28" spans="1:19" x14ac:dyDescent="0.25">
      <c r="O28" s="570"/>
      <c r="P28" s="545" t="s">
        <v>31</v>
      </c>
      <c r="Q28" s="545" t="s">
        <v>32</v>
      </c>
      <c r="R28" s="545"/>
    </row>
    <row r="29" spans="1:19" x14ac:dyDescent="0.25">
      <c r="O29" s="571"/>
      <c r="P29" s="545"/>
      <c r="Q29" s="276">
        <v>2022</v>
      </c>
      <c r="R29" s="276">
        <v>2023</v>
      </c>
    </row>
    <row r="30" spans="1:19" x14ac:dyDescent="0.25">
      <c r="O30" s="276" t="s">
        <v>33</v>
      </c>
      <c r="P30" s="5">
        <v>6</v>
      </c>
      <c r="Q30" s="41">
        <f>Q24+Q16+Q12+Q8+Q10+Q6</f>
        <v>510000</v>
      </c>
      <c r="R30" s="6"/>
    </row>
  </sheetData>
  <mergeCells count="120">
    <mergeCell ref="O27:O29"/>
    <mergeCell ref="P27:R27"/>
    <mergeCell ref="P28:P29"/>
    <mergeCell ref="Q28:R28"/>
    <mergeCell ref="G24:G25"/>
    <mergeCell ref="H24:H25"/>
    <mergeCell ref="L24:L25"/>
    <mergeCell ref="M24:M25"/>
    <mergeCell ref="N24:N25"/>
    <mergeCell ref="O24:O25"/>
    <mergeCell ref="S16:S23"/>
    <mergeCell ref="H18:H19"/>
    <mergeCell ref="H21:H23"/>
    <mergeCell ref="A24:A25"/>
    <mergeCell ref="B24:B25"/>
    <mergeCell ref="C24:C25"/>
    <mergeCell ref="D24:D25"/>
    <mergeCell ref="E24:E25"/>
    <mergeCell ref="F24:F25"/>
    <mergeCell ref="M16:M23"/>
    <mergeCell ref="N16:N23"/>
    <mergeCell ref="O16:O23"/>
    <mergeCell ref="P16:P23"/>
    <mergeCell ref="Q16:Q23"/>
    <mergeCell ref="R16:R23"/>
    <mergeCell ref="P24:P25"/>
    <mergeCell ref="Q24:Q25"/>
    <mergeCell ref="R24:R25"/>
    <mergeCell ref="S24:S25"/>
    <mergeCell ref="G12:G15"/>
    <mergeCell ref="H12:H15"/>
    <mergeCell ref="L12:L15"/>
    <mergeCell ref="M12:M15"/>
    <mergeCell ref="N12:N15"/>
    <mergeCell ref="O12:O15"/>
    <mergeCell ref="A16:A23"/>
    <mergeCell ref="B16:B23"/>
    <mergeCell ref="C16:C23"/>
    <mergeCell ref="D16:D23"/>
    <mergeCell ref="E16:E23"/>
    <mergeCell ref="F16:F23"/>
    <mergeCell ref="G16:G23"/>
    <mergeCell ref="H16:H17"/>
    <mergeCell ref="L16:L23"/>
    <mergeCell ref="R10:R11"/>
    <mergeCell ref="S10:S11"/>
    <mergeCell ref="F10:F11"/>
    <mergeCell ref="G10:G11"/>
    <mergeCell ref="H10:H11"/>
    <mergeCell ref="L10:L11"/>
    <mergeCell ref="M10:M11"/>
    <mergeCell ref="N10:N11"/>
    <mergeCell ref="A12:A15"/>
    <mergeCell ref="B12:B15"/>
    <mergeCell ref="C12:C15"/>
    <mergeCell ref="D12:D15"/>
    <mergeCell ref="E12:E15"/>
    <mergeCell ref="F12:F15"/>
    <mergeCell ref="O10:O11"/>
    <mergeCell ref="P10:P11"/>
    <mergeCell ref="Q10:Q11"/>
    <mergeCell ref="P12:P15"/>
    <mergeCell ref="Q12:Q15"/>
    <mergeCell ref="R12:R15"/>
    <mergeCell ref="S12:S15"/>
    <mergeCell ref="I14:I15"/>
    <mergeCell ref="J14:J15"/>
    <mergeCell ref="K14:K15"/>
    <mergeCell ref="A10:A11"/>
    <mergeCell ref="B10:B11"/>
    <mergeCell ref="C10:C11"/>
    <mergeCell ref="D10:D11"/>
    <mergeCell ref="E10:E11"/>
    <mergeCell ref="G8:G9"/>
    <mergeCell ref="H8:H9"/>
    <mergeCell ref="L8:L9"/>
    <mergeCell ref="M8:M9"/>
    <mergeCell ref="A8:A9"/>
    <mergeCell ref="B8:B9"/>
    <mergeCell ref="C8:C9"/>
    <mergeCell ref="D8:D9"/>
    <mergeCell ref="E8:E9"/>
    <mergeCell ref="F8:F9"/>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opLeftCell="A4" zoomScale="70" zoomScaleNormal="70" workbookViewId="0">
      <selection activeCell="J21" sqref="J21"/>
    </sheetView>
  </sheetViews>
  <sheetFormatPr defaultColWidth="9.140625" defaultRowHeight="15" x14ac:dyDescent="0.25"/>
  <cols>
    <col min="1" max="1" width="5.28515625" style="1" customWidth="1"/>
    <col min="2" max="4" width="9.140625" style="235"/>
    <col min="5" max="5" width="18.28515625" style="235" customWidth="1"/>
    <col min="6" max="6" width="54.42578125" style="235" customWidth="1"/>
    <col min="7" max="7" width="63.7109375" style="235" customWidth="1"/>
    <col min="8" max="8" width="14.42578125" style="235" customWidth="1"/>
    <col min="9" max="10" width="19" style="235" customWidth="1"/>
    <col min="11" max="11" width="16.85546875" style="235" customWidth="1"/>
    <col min="12" max="12" width="25.140625" style="235" customWidth="1"/>
    <col min="13" max="14" width="9.140625" style="235"/>
    <col min="15" max="15" width="16.28515625" style="235" customWidth="1"/>
    <col min="16" max="16" width="15.85546875" style="235" customWidth="1"/>
    <col min="17" max="17" width="12.5703125" style="235" customWidth="1"/>
    <col min="18" max="18" width="13.42578125" style="235" customWidth="1"/>
    <col min="19" max="19" width="18.28515625" style="235" customWidth="1"/>
    <col min="20" max="16384" width="9.140625" style="235"/>
  </cols>
  <sheetData>
    <row r="1" spans="1:19" ht="18.75" x14ac:dyDescent="0.3">
      <c r="A1" s="234" t="s">
        <v>2351</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52" t="s">
        <v>0</v>
      </c>
      <c r="B3" s="554" t="s">
        <v>1</v>
      </c>
      <c r="C3" s="554" t="s">
        <v>2</v>
      </c>
      <c r="D3" s="554" t="s">
        <v>3</v>
      </c>
      <c r="E3" s="556" t="s">
        <v>4</v>
      </c>
      <c r="F3" s="556" t="s">
        <v>34</v>
      </c>
      <c r="G3" s="552" t="s">
        <v>35</v>
      </c>
      <c r="H3" s="554" t="s">
        <v>5</v>
      </c>
      <c r="I3" s="558" t="s">
        <v>6</v>
      </c>
      <c r="J3" s="558"/>
      <c r="K3" s="558"/>
      <c r="L3" s="552" t="s">
        <v>7</v>
      </c>
      <c r="M3" s="559" t="s">
        <v>8</v>
      </c>
      <c r="N3" s="560"/>
      <c r="O3" s="561" t="s">
        <v>9</v>
      </c>
      <c r="P3" s="561"/>
      <c r="Q3" s="561" t="s">
        <v>10</v>
      </c>
      <c r="R3" s="561"/>
      <c r="S3" s="552" t="s">
        <v>11</v>
      </c>
    </row>
    <row r="4" spans="1:19" x14ac:dyDescent="0.25">
      <c r="A4" s="553"/>
      <c r="B4" s="555"/>
      <c r="C4" s="555"/>
      <c r="D4" s="555"/>
      <c r="E4" s="557"/>
      <c r="F4" s="557"/>
      <c r="G4" s="553"/>
      <c r="H4" s="555"/>
      <c r="I4" s="267" t="s">
        <v>38</v>
      </c>
      <c r="J4" s="267" t="s">
        <v>36</v>
      </c>
      <c r="K4" s="267" t="s">
        <v>105</v>
      </c>
      <c r="L4" s="553"/>
      <c r="M4" s="268">
        <v>2022</v>
      </c>
      <c r="N4" s="268">
        <v>2023</v>
      </c>
      <c r="O4" s="269">
        <v>2022</v>
      </c>
      <c r="P4" s="269">
        <v>2023</v>
      </c>
      <c r="Q4" s="269">
        <v>2022</v>
      </c>
      <c r="R4" s="269">
        <v>2023</v>
      </c>
      <c r="S4" s="553"/>
    </row>
    <row r="5" spans="1:19" x14ac:dyDescent="0.25">
      <c r="A5" s="270" t="s">
        <v>12</v>
      </c>
      <c r="B5" s="267" t="s">
        <v>13</v>
      </c>
      <c r="C5" s="267" t="s">
        <v>14</v>
      </c>
      <c r="D5" s="267" t="s">
        <v>15</v>
      </c>
      <c r="E5" s="271" t="s">
        <v>16</v>
      </c>
      <c r="F5" s="271" t="s">
        <v>17</v>
      </c>
      <c r="G5" s="270" t="s">
        <v>18</v>
      </c>
      <c r="H5" s="270" t="s">
        <v>19</v>
      </c>
      <c r="I5" s="267" t="s">
        <v>20</v>
      </c>
      <c r="J5" s="267" t="s">
        <v>21</v>
      </c>
      <c r="K5" s="267" t="s">
        <v>22</v>
      </c>
      <c r="L5" s="270" t="s">
        <v>23</v>
      </c>
      <c r="M5" s="268" t="s">
        <v>24</v>
      </c>
      <c r="N5" s="268" t="s">
        <v>25</v>
      </c>
      <c r="O5" s="272" t="s">
        <v>26</v>
      </c>
      <c r="P5" s="272" t="s">
        <v>27</v>
      </c>
      <c r="Q5" s="272" t="s">
        <v>37</v>
      </c>
      <c r="R5" s="272" t="s">
        <v>28</v>
      </c>
      <c r="S5" s="270" t="s">
        <v>29</v>
      </c>
    </row>
    <row r="6" spans="1:19" s="7" customFormat="1" ht="69.75" customHeight="1" x14ac:dyDescent="0.25">
      <c r="A6" s="515">
        <v>1</v>
      </c>
      <c r="B6" s="515" t="s">
        <v>145</v>
      </c>
      <c r="C6" s="515">
        <v>1</v>
      </c>
      <c r="D6" s="515">
        <v>6</v>
      </c>
      <c r="E6" s="498" t="s">
        <v>959</v>
      </c>
      <c r="F6" s="498" t="s">
        <v>922</v>
      </c>
      <c r="G6" s="498" t="s">
        <v>937</v>
      </c>
      <c r="H6" s="236" t="s">
        <v>140</v>
      </c>
      <c r="I6" s="236" t="s">
        <v>141</v>
      </c>
      <c r="J6" s="236">
        <v>2000</v>
      </c>
      <c r="K6" s="237" t="s">
        <v>42</v>
      </c>
      <c r="L6" s="498" t="s">
        <v>938</v>
      </c>
      <c r="M6" s="515" t="s">
        <v>923</v>
      </c>
      <c r="N6" s="515"/>
      <c r="O6" s="562">
        <v>558813</v>
      </c>
      <c r="P6" s="515"/>
      <c r="Q6" s="562">
        <v>558813</v>
      </c>
      <c r="R6" s="515"/>
      <c r="S6" s="498" t="s">
        <v>144</v>
      </c>
    </row>
    <row r="7" spans="1:19" s="7" customFormat="1" ht="30" customHeight="1" x14ac:dyDescent="0.25">
      <c r="A7" s="516"/>
      <c r="B7" s="516"/>
      <c r="C7" s="516"/>
      <c r="D7" s="516"/>
      <c r="E7" s="499"/>
      <c r="F7" s="499"/>
      <c r="G7" s="499"/>
      <c r="H7" s="236" t="s">
        <v>46</v>
      </c>
      <c r="I7" s="236" t="s">
        <v>47</v>
      </c>
      <c r="J7" s="236">
        <v>2</v>
      </c>
      <c r="K7" s="236" t="s">
        <v>538</v>
      </c>
      <c r="L7" s="499"/>
      <c r="M7" s="516"/>
      <c r="N7" s="516"/>
      <c r="O7" s="563"/>
      <c r="P7" s="516"/>
      <c r="Q7" s="563"/>
      <c r="R7" s="516"/>
      <c r="S7" s="499"/>
    </row>
    <row r="8" spans="1:19" ht="45" customHeight="1" x14ac:dyDescent="0.25">
      <c r="A8" s="516"/>
      <c r="B8" s="516"/>
      <c r="C8" s="516"/>
      <c r="D8" s="516"/>
      <c r="E8" s="499"/>
      <c r="F8" s="499"/>
      <c r="G8" s="499"/>
      <c r="H8" s="236" t="s">
        <v>147</v>
      </c>
      <c r="I8" s="236" t="s">
        <v>148</v>
      </c>
      <c r="J8" s="236">
        <v>500</v>
      </c>
      <c r="K8" s="236" t="s">
        <v>50</v>
      </c>
      <c r="L8" s="500"/>
      <c r="M8" s="517"/>
      <c r="N8" s="517"/>
      <c r="O8" s="564"/>
      <c r="P8" s="517"/>
      <c r="Q8" s="564"/>
      <c r="R8" s="517"/>
      <c r="S8" s="500"/>
    </row>
    <row r="9" spans="1:19" ht="83.25" customHeight="1" x14ac:dyDescent="0.25">
      <c r="A9" s="236">
        <v>2</v>
      </c>
      <c r="B9" s="236" t="s">
        <v>145</v>
      </c>
      <c r="C9" s="236">
        <v>1</v>
      </c>
      <c r="D9" s="236">
        <v>13</v>
      </c>
      <c r="E9" s="236" t="s">
        <v>149</v>
      </c>
      <c r="F9" s="236" t="s">
        <v>150</v>
      </c>
      <c r="G9" s="236" t="s">
        <v>151</v>
      </c>
      <c r="H9" s="236" t="s">
        <v>147</v>
      </c>
      <c r="I9" s="236" t="s">
        <v>148</v>
      </c>
      <c r="J9" s="236">
        <v>40</v>
      </c>
      <c r="K9" s="236" t="s">
        <v>50</v>
      </c>
      <c r="L9" s="236" t="s">
        <v>142</v>
      </c>
      <c r="M9" s="236" t="s">
        <v>152</v>
      </c>
      <c r="N9" s="236"/>
      <c r="O9" s="38">
        <v>35000</v>
      </c>
      <c r="P9" s="236"/>
      <c r="Q9" s="38">
        <v>35000</v>
      </c>
      <c r="R9" s="236"/>
      <c r="S9" s="236" t="s">
        <v>144</v>
      </c>
    </row>
    <row r="10" spans="1:19" ht="30" customHeight="1" x14ac:dyDescent="0.25">
      <c r="A10" s="498">
        <v>3</v>
      </c>
      <c r="B10" s="498" t="s">
        <v>139</v>
      </c>
      <c r="C10" s="498">
        <v>3</v>
      </c>
      <c r="D10" s="498">
        <v>13</v>
      </c>
      <c r="E10" s="498" t="s">
        <v>924</v>
      </c>
      <c r="F10" s="498" t="s">
        <v>153</v>
      </c>
      <c r="G10" s="498" t="s">
        <v>939</v>
      </c>
      <c r="H10" s="498" t="s">
        <v>154</v>
      </c>
      <c r="I10" s="236" t="s">
        <v>47</v>
      </c>
      <c r="J10" s="236">
        <v>2</v>
      </c>
      <c r="K10" s="236" t="s">
        <v>42</v>
      </c>
      <c r="L10" s="498" t="s">
        <v>925</v>
      </c>
      <c r="M10" s="498" t="s">
        <v>155</v>
      </c>
      <c r="N10" s="498"/>
      <c r="O10" s="565">
        <v>16000</v>
      </c>
      <c r="P10" s="498"/>
      <c r="Q10" s="565">
        <v>16000</v>
      </c>
      <c r="R10" s="498"/>
      <c r="S10" s="498" t="s">
        <v>144</v>
      </c>
    </row>
    <row r="11" spans="1:19" ht="32.25" customHeight="1" x14ac:dyDescent="0.25">
      <c r="A11" s="499"/>
      <c r="B11" s="499"/>
      <c r="C11" s="499"/>
      <c r="D11" s="499"/>
      <c r="E11" s="499"/>
      <c r="F11" s="499"/>
      <c r="G11" s="499"/>
      <c r="H11" s="500"/>
      <c r="I11" s="233" t="s">
        <v>940</v>
      </c>
      <c r="J11" s="273" t="s">
        <v>926</v>
      </c>
      <c r="K11" s="233" t="s">
        <v>50</v>
      </c>
      <c r="L11" s="499"/>
      <c r="M11" s="499"/>
      <c r="N11" s="499"/>
      <c r="O11" s="566"/>
      <c r="P11" s="499"/>
      <c r="Q11" s="566"/>
      <c r="R11" s="499"/>
      <c r="S11" s="499"/>
    </row>
    <row r="12" spans="1:19" ht="30.75" customHeight="1" x14ac:dyDescent="0.25">
      <c r="A12" s="499"/>
      <c r="B12" s="499"/>
      <c r="C12" s="499"/>
      <c r="D12" s="499"/>
      <c r="E12" s="499"/>
      <c r="F12" s="499"/>
      <c r="G12" s="499"/>
      <c r="H12" s="236" t="s">
        <v>156</v>
      </c>
      <c r="I12" s="236" t="s">
        <v>927</v>
      </c>
      <c r="J12" s="236">
        <v>1</v>
      </c>
      <c r="K12" s="236" t="s">
        <v>42</v>
      </c>
      <c r="L12" s="499"/>
      <c r="M12" s="499"/>
      <c r="N12" s="499"/>
      <c r="O12" s="566"/>
      <c r="P12" s="499"/>
      <c r="Q12" s="566"/>
      <c r="R12" s="499"/>
      <c r="S12" s="499"/>
    </row>
    <row r="13" spans="1:19" ht="30" customHeight="1" x14ac:dyDescent="0.25">
      <c r="A13" s="500"/>
      <c r="B13" s="500"/>
      <c r="C13" s="500"/>
      <c r="D13" s="500"/>
      <c r="E13" s="500"/>
      <c r="F13" s="500"/>
      <c r="G13" s="500"/>
      <c r="H13" s="236" t="s">
        <v>928</v>
      </c>
      <c r="I13" s="236" t="s">
        <v>929</v>
      </c>
      <c r="J13" s="236">
        <v>1</v>
      </c>
      <c r="K13" s="236" t="s">
        <v>538</v>
      </c>
      <c r="L13" s="500"/>
      <c r="M13" s="500"/>
      <c r="N13" s="500"/>
      <c r="O13" s="567"/>
      <c r="P13" s="500"/>
      <c r="Q13" s="567"/>
      <c r="R13" s="500"/>
      <c r="S13" s="500"/>
    </row>
    <row r="14" spans="1:19" ht="135" x14ac:dyDescent="0.25">
      <c r="A14" s="236">
        <v>4</v>
      </c>
      <c r="B14" s="236" t="s">
        <v>139</v>
      </c>
      <c r="C14" s="236">
        <v>1</v>
      </c>
      <c r="D14" s="236">
        <v>9</v>
      </c>
      <c r="E14" s="236" t="s">
        <v>157</v>
      </c>
      <c r="F14" s="244" t="s">
        <v>930</v>
      </c>
      <c r="G14" s="244" t="s">
        <v>158</v>
      </c>
      <c r="H14" s="236" t="s">
        <v>931</v>
      </c>
      <c r="I14" s="236" t="s">
        <v>148</v>
      </c>
      <c r="J14" s="236">
        <v>35</v>
      </c>
      <c r="K14" s="236" t="s">
        <v>50</v>
      </c>
      <c r="L14" s="39" t="s">
        <v>160</v>
      </c>
      <c r="M14" s="236" t="s">
        <v>152</v>
      </c>
      <c r="N14" s="236"/>
      <c r="O14" s="38">
        <v>150000</v>
      </c>
      <c r="P14" s="236"/>
      <c r="Q14" s="38">
        <v>150000</v>
      </c>
      <c r="R14" s="236"/>
      <c r="S14" s="236" t="s">
        <v>144</v>
      </c>
    </row>
    <row r="15" spans="1:19" ht="60.75" customHeight="1" x14ac:dyDescent="0.25">
      <c r="A15" s="568">
        <v>5</v>
      </c>
      <c r="B15" s="568" t="s">
        <v>145</v>
      </c>
      <c r="C15" s="568">
        <v>5</v>
      </c>
      <c r="D15" s="568">
        <v>11</v>
      </c>
      <c r="E15" s="568" t="s">
        <v>932</v>
      </c>
      <c r="F15" s="569" t="s">
        <v>933</v>
      </c>
      <c r="G15" s="569" t="s">
        <v>934</v>
      </c>
      <c r="H15" s="568" t="s">
        <v>46</v>
      </c>
      <c r="I15" s="237" t="s">
        <v>47</v>
      </c>
      <c r="J15" s="237">
        <v>1</v>
      </c>
      <c r="K15" s="237" t="s">
        <v>42</v>
      </c>
      <c r="L15" s="498" t="s">
        <v>142</v>
      </c>
      <c r="M15" s="515" t="s">
        <v>143</v>
      </c>
      <c r="N15" s="515"/>
      <c r="O15" s="565">
        <v>40187</v>
      </c>
      <c r="P15" s="515"/>
      <c r="Q15" s="565">
        <v>40187</v>
      </c>
      <c r="R15" s="515"/>
      <c r="S15" s="498" t="s">
        <v>144</v>
      </c>
    </row>
    <row r="16" spans="1:19" ht="63.75" customHeight="1" x14ac:dyDescent="0.25">
      <c r="A16" s="568"/>
      <c r="B16" s="568"/>
      <c r="C16" s="568"/>
      <c r="D16" s="568"/>
      <c r="E16" s="568"/>
      <c r="F16" s="569"/>
      <c r="G16" s="569"/>
      <c r="H16" s="568"/>
      <c r="I16" s="236" t="s">
        <v>935</v>
      </c>
      <c r="J16" s="236">
        <v>3</v>
      </c>
      <c r="K16" s="236" t="s">
        <v>42</v>
      </c>
      <c r="L16" s="500"/>
      <c r="M16" s="517"/>
      <c r="N16" s="517"/>
      <c r="O16" s="567"/>
      <c r="P16" s="517"/>
      <c r="Q16" s="567"/>
      <c r="R16" s="517"/>
      <c r="S16" s="500"/>
    </row>
    <row r="17" spans="1:19" ht="15.75" customHeight="1" x14ac:dyDescent="0.25">
      <c r="A17" s="40"/>
      <c r="B17" s="40"/>
      <c r="C17" s="40"/>
      <c r="D17" s="40"/>
      <c r="E17" s="40"/>
      <c r="F17" s="40"/>
      <c r="G17" s="40"/>
      <c r="H17" s="40"/>
      <c r="I17" s="40"/>
      <c r="J17" s="40"/>
      <c r="K17" s="40"/>
      <c r="L17" s="40"/>
      <c r="M17" s="40"/>
      <c r="N17" s="40"/>
      <c r="O17" s="274"/>
      <c r="P17" s="40"/>
      <c r="Q17" s="274"/>
      <c r="R17" s="40"/>
      <c r="S17" s="40"/>
    </row>
    <row r="18" spans="1:19" ht="18.75" customHeight="1" x14ac:dyDescent="0.25">
      <c r="A18" s="40"/>
      <c r="B18" s="40"/>
      <c r="C18" s="40"/>
      <c r="D18" s="40"/>
      <c r="E18" s="40"/>
      <c r="F18" s="40"/>
      <c r="G18" s="40"/>
      <c r="H18" s="40"/>
      <c r="I18" s="40"/>
      <c r="J18" s="40"/>
      <c r="K18" s="40"/>
      <c r="L18" s="40"/>
      <c r="M18" s="40"/>
      <c r="N18" s="572"/>
      <c r="O18" s="545" t="s">
        <v>30</v>
      </c>
      <c r="P18" s="545"/>
      <c r="Q18" s="545"/>
      <c r="R18" s="40"/>
      <c r="S18" s="40"/>
    </row>
    <row r="19" spans="1:19" x14ac:dyDescent="0.25">
      <c r="A19" s="40"/>
      <c r="B19" s="40"/>
      <c r="C19" s="40"/>
      <c r="D19" s="40"/>
      <c r="E19" s="40"/>
      <c r="F19" s="40"/>
      <c r="G19" s="40"/>
      <c r="H19" s="40"/>
      <c r="I19" s="40"/>
      <c r="J19" s="40"/>
      <c r="K19" s="40"/>
      <c r="L19" s="40"/>
      <c r="M19" s="40"/>
      <c r="N19" s="570"/>
      <c r="O19" s="545" t="s">
        <v>31</v>
      </c>
      <c r="P19" s="545" t="s">
        <v>32</v>
      </c>
      <c r="Q19" s="545"/>
      <c r="R19" s="40"/>
      <c r="S19" s="40"/>
    </row>
    <row r="20" spans="1:19" x14ac:dyDescent="0.25">
      <c r="A20" s="40"/>
      <c r="B20" s="40"/>
      <c r="C20" s="40"/>
      <c r="D20" s="40"/>
      <c r="E20" s="40"/>
      <c r="F20" s="40"/>
      <c r="G20" s="40"/>
      <c r="H20" s="40"/>
      <c r="I20" s="40"/>
      <c r="J20" s="40"/>
      <c r="K20" s="40"/>
      <c r="L20" s="40"/>
      <c r="M20" s="40"/>
      <c r="N20" s="571"/>
      <c r="O20" s="545"/>
      <c r="P20" s="488">
        <v>2022</v>
      </c>
      <c r="Q20" s="488">
        <v>2023</v>
      </c>
      <c r="R20" s="40"/>
      <c r="S20" s="40"/>
    </row>
    <row r="21" spans="1:19" x14ac:dyDescent="0.25">
      <c r="A21" s="40"/>
      <c r="B21" s="40"/>
      <c r="C21" s="40"/>
      <c r="D21" s="40"/>
      <c r="E21" s="40"/>
      <c r="F21" s="40"/>
      <c r="G21" s="40"/>
      <c r="H21" s="40"/>
      <c r="I21" s="40"/>
      <c r="J21" s="40"/>
      <c r="K21" s="40"/>
      <c r="L21" s="40"/>
      <c r="M21" s="40"/>
      <c r="N21" s="232" t="s">
        <v>33</v>
      </c>
      <c r="O21" s="5">
        <v>5</v>
      </c>
      <c r="P21" s="41">
        <f>Q15+Q14+Q10+Q9+Q6</f>
        <v>800000</v>
      </c>
      <c r="Q21" s="6"/>
      <c r="R21" s="40"/>
      <c r="S21" s="40"/>
    </row>
    <row r="22" spans="1:19" x14ac:dyDescent="0.25">
      <c r="A22" s="40"/>
      <c r="B22" s="40"/>
      <c r="C22" s="40"/>
      <c r="D22" s="40"/>
      <c r="E22" s="40"/>
      <c r="F22" s="40"/>
      <c r="G22" s="40"/>
      <c r="H22" s="40"/>
      <c r="I22" s="40"/>
      <c r="J22" s="40"/>
      <c r="K22" s="40"/>
      <c r="L22" s="40"/>
      <c r="M22" s="40"/>
      <c r="N22" s="40"/>
      <c r="O22" s="40"/>
      <c r="P22" s="40"/>
      <c r="Q22" s="40"/>
      <c r="R22" s="40"/>
      <c r="S22" s="40"/>
    </row>
    <row r="23" spans="1:19" x14ac:dyDescent="0.25">
      <c r="A23" s="40"/>
      <c r="B23" s="40"/>
      <c r="C23" s="40"/>
      <c r="D23" s="40"/>
      <c r="E23" s="40"/>
      <c r="F23" s="40"/>
      <c r="G23" s="40"/>
      <c r="H23" s="40"/>
      <c r="I23" s="40"/>
      <c r="J23" s="40"/>
      <c r="K23" s="40"/>
      <c r="L23" s="40"/>
      <c r="M23" s="40"/>
      <c r="N23" s="40"/>
      <c r="O23" s="40"/>
      <c r="P23" s="40"/>
      <c r="Q23" s="40"/>
      <c r="R23" s="40"/>
      <c r="S23" s="40"/>
    </row>
  </sheetData>
  <mergeCells count="66">
    <mergeCell ref="N18:N20"/>
    <mergeCell ref="O18:Q18"/>
    <mergeCell ref="O19:O20"/>
    <mergeCell ref="P19:Q19"/>
    <mergeCell ref="P15:P16"/>
    <mergeCell ref="Q15:Q16"/>
    <mergeCell ref="N15:N16"/>
    <mergeCell ref="O15:O16"/>
    <mergeCell ref="E15:E16"/>
    <mergeCell ref="F15:F16"/>
    <mergeCell ref="R10:R13"/>
    <mergeCell ref="E10:E13"/>
    <mergeCell ref="F10:F13"/>
    <mergeCell ref="P10:P13"/>
    <mergeCell ref="Q10:Q13"/>
    <mergeCell ref="G15:G16"/>
    <mergeCell ref="H15:H16"/>
    <mergeCell ref="L15:L16"/>
    <mergeCell ref="M15:M16"/>
    <mergeCell ref="A10:A13"/>
    <mergeCell ref="B10:B13"/>
    <mergeCell ref="C10:C13"/>
    <mergeCell ref="D10:D13"/>
    <mergeCell ref="C15:C16"/>
    <mergeCell ref="D15:D16"/>
    <mergeCell ref="A15:A16"/>
    <mergeCell ref="B15:B16"/>
    <mergeCell ref="R15:R16"/>
    <mergeCell ref="S15:S16"/>
    <mergeCell ref="G10:G13"/>
    <mergeCell ref="H10:H11"/>
    <mergeCell ref="L10:L13"/>
    <mergeCell ref="M10:M13"/>
    <mergeCell ref="N10:N13"/>
    <mergeCell ref="O10:O13"/>
    <mergeCell ref="P6:P8"/>
    <mergeCell ref="Q6:Q8"/>
    <mergeCell ref="R6:R8"/>
    <mergeCell ref="S6:S8"/>
    <mergeCell ref="S10:S13"/>
    <mergeCell ref="O6:O8"/>
    <mergeCell ref="A6:A8"/>
    <mergeCell ref="B6:B8"/>
    <mergeCell ref="C6:C8"/>
    <mergeCell ref="D6:D8"/>
    <mergeCell ref="E6:E8"/>
    <mergeCell ref="F6:F8"/>
    <mergeCell ref="G6:G8"/>
    <mergeCell ref="L6:L8"/>
    <mergeCell ref="M6:M8"/>
    <mergeCell ref="N6:N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S14"/>
  <sheetViews>
    <sheetView zoomScale="70" zoomScaleNormal="70" workbookViewId="0">
      <selection activeCell="F22" sqref="F22"/>
    </sheetView>
  </sheetViews>
  <sheetFormatPr defaultColWidth="9.140625" defaultRowHeight="15" x14ac:dyDescent="0.25"/>
  <cols>
    <col min="1" max="1" width="5.28515625" style="1" customWidth="1"/>
    <col min="5" max="5" width="29.140625" customWidth="1"/>
    <col min="6" max="6" width="54.42578125" customWidth="1"/>
    <col min="7" max="7" width="53.2851562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472" t="s">
        <v>2352</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4" t="s">
        <v>38</v>
      </c>
      <c r="J4" s="24" t="s">
        <v>36</v>
      </c>
      <c r="K4" s="24" t="s">
        <v>105</v>
      </c>
      <c r="L4" s="506"/>
      <c r="M4" s="26">
        <v>2022</v>
      </c>
      <c r="N4" s="26">
        <v>2023</v>
      </c>
      <c r="O4" s="4">
        <v>2022</v>
      </c>
      <c r="P4" s="4">
        <v>2023</v>
      </c>
      <c r="Q4" s="4">
        <v>2022</v>
      </c>
      <c r="R4" s="4">
        <v>2023</v>
      </c>
      <c r="S4" s="506"/>
    </row>
    <row r="5" spans="1:19" x14ac:dyDescent="0.25">
      <c r="A5" s="23" t="s">
        <v>12</v>
      </c>
      <c r="B5" s="24" t="s">
        <v>13</v>
      </c>
      <c r="C5" s="24" t="s">
        <v>14</v>
      </c>
      <c r="D5" s="24" t="s">
        <v>15</v>
      </c>
      <c r="E5" s="25" t="s">
        <v>16</v>
      </c>
      <c r="F5" s="25" t="s">
        <v>17</v>
      </c>
      <c r="G5" s="23" t="s">
        <v>18</v>
      </c>
      <c r="H5" s="23" t="s">
        <v>19</v>
      </c>
      <c r="I5" s="24" t="s">
        <v>20</v>
      </c>
      <c r="J5" s="24" t="s">
        <v>21</v>
      </c>
      <c r="K5" s="24" t="s">
        <v>22</v>
      </c>
      <c r="L5" s="23" t="s">
        <v>23</v>
      </c>
      <c r="M5" s="26" t="s">
        <v>24</v>
      </c>
      <c r="N5" s="26" t="s">
        <v>25</v>
      </c>
      <c r="O5" s="21" t="s">
        <v>26</v>
      </c>
      <c r="P5" s="21" t="s">
        <v>27</v>
      </c>
      <c r="Q5" s="21" t="s">
        <v>37</v>
      </c>
      <c r="R5" s="21" t="s">
        <v>28</v>
      </c>
      <c r="S5" s="23" t="s">
        <v>29</v>
      </c>
    </row>
    <row r="6" spans="1:19" s="7" customFormat="1" ht="75" x14ac:dyDescent="0.25">
      <c r="A6" s="33">
        <v>1</v>
      </c>
      <c r="B6" s="16">
        <v>1</v>
      </c>
      <c r="C6" s="33">
        <v>1</v>
      </c>
      <c r="D6" s="16">
        <v>6</v>
      </c>
      <c r="E6" s="16" t="s">
        <v>161</v>
      </c>
      <c r="F6" s="16" t="s">
        <v>162</v>
      </c>
      <c r="G6" s="16" t="s">
        <v>163</v>
      </c>
      <c r="H6" s="16" t="s">
        <v>164</v>
      </c>
      <c r="I6" s="16" t="s">
        <v>165</v>
      </c>
      <c r="J6" s="16">
        <v>1</v>
      </c>
      <c r="K6" s="42" t="s">
        <v>42</v>
      </c>
      <c r="L6" s="42" t="s">
        <v>166</v>
      </c>
      <c r="M6" s="42" t="s">
        <v>167</v>
      </c>
      <c r="N6" s="43" t="s">
        <v>168</v>
      </c>
      <c r="O6" s="44">
        <v>20000</v>
      </c>
      <c r="P6" s="44" t="s">
        <v>168</v>
      </c>
      <c r="Q6" s="45">
        <v>20000</v>
      </c>
      <c r="R6" s="16" t="s">
        <v>168</v>
      </c>
      <c r="S6" s="16" t="s">
        <v>169</v>
      </c>
    </row>
    <row r="7" spans="1:19" ht="67.5" customHeight="1" x14ac:dyDescent="0.25">
      <c r="A7" s="14">
        <v>2</v>
      </c>
      <c r="B7" s="14">
        <v>1</v>
      </c>
      <c r="C7" s="14">
        <v>1</v>
      </c>
      <c r="D7" s="10">
        <v>9</v>
      </c>
      <c r="E7" s="10" t="s">
        <v>170</v>
      </c>
      <c r="F7" s="10" t="s">
        <v>171</v>
      </c>
      <c r="G7" s="10" t="s">
        <v>172</v>
      </c>
      <c r="H7" s="10" t="s">
        <v>173</v>
      </c>
      <c r="I7" s="10" t="s">
        <v>174</v>
      </c>
      <c r="J7" s="14">
        <v>3</v>
      </c>
      <c r="K7" s="42" t="s">
        <v>42</v>
      </c>
      <c r="L7" s="10" t="s">
        <v>175</v>
      </c>
      <c r="M7" s="42" t="s">
        <v>167</v>
      </c>
      <c r="N7" s="43" t="s">
        <v>168</v>
      </c>
      <c r="O7" s="34">
        <v>15000</v>
      </c>
      <c r="P7" s="44" t="s">
        <v>168</v>
      </c>
      <c r="Q7" s="34">
        <v>15000</v>
      </c>
      <c r="R7" s="44" t="s">
        <v>168</v>
      </c>
      <c r="S7" s="16" t="s">
        <v>169</v>
      </c>
    </row>
    <row r="8" spans="1:19" ht="125.25" customHeight="1" x14ac:dyDescent="0.25">
      <c r="A8" s="10">
        <v>3</v>
      </c>
      <c r="B8" s="10">
        <v>3</v>
      </c>
      <c r="C8" s="10">
        <v>3</v>
      </c>
      <c r="D8" s="10">
        <v>10</v>
      </c>
      <c r="E8" s="10" t="s">
        <v>176</v>
      </c>
      <c r="F8" s="10" t="s">
        <v>177</v>
      </c>
      <c r="G8" s="10" t="s">
        <v>178</v>
      </c>
      <c r="H8" s="10" t="s">
        <v>179</v>
      </c>
      <c r="I8" s="10" t="s">
        <v>180</v>
      </c>
      <c r="J8" s="10">
        <v>4</v>
      </c>
      <c r="K8" s="42" t="s">
        <v>181</v>
      </c>
      <c r="L8" s="10" t="s">
        <v>182</v>
      </c>
      <c r="M8" s="46" t="s">
        <v>183</v>
      </c>
      <c r="N8" s="43" t="s">
        <v>168</v>
      </c>
      <c r="O8" s="38">
        <v>50000</v>
      </c>
      <c r="P8" s="44" t="s">
        <v>168</v>
      </c>
      <c r="Q8" s="38">
        <v>50000</v>
      </c>
      <c r="R8" s="44" t="s">
        <v>168</v>
      </c>
      <c r="S8" s="16" t="s">
        <v>169</v>
      </c>
    </row>
    <row r="9" spans="1:19" ht="84.75" customHeight="1" x14ac:dyDescent="0.25">
      <c r="A9" s="10">
        <v>4</v>
      </c>
      <c r="B9" s="10">
        <v>6</v>
      </c>
      <c r="C9" s="10">
        <v>5</v>
      </c>
      <c r="D9" s="10">
        <v>11</v>
      </c>
      <c r="E9" s="10" t="s">
        <v>184</v>
      </c>
      <c r="F9" s="10" t="s">
        <v>185</v>
      </c>
      <c r="G9" s="10" t="s">
        <v>186</v>
      </c>
      <c r="H9" s="10" t="s">
        <v>187</v>
      </c>
      <c r="I9" s="10" t="s">
        <v>47</v>
      </c>
      <c r="J9" s="10">
        <v>2</v>
      </c>
      <c r="K9" s="42" t="s">
        <v>42</v>
      </c>
      <c r="L9" s="10" t="s">
        <v>182</v>
      </c>
      <c r="M9" s="42" t="s">
        <v>183</v>
      </c>
      <c r="N9" s="43" t="s">
        <v>168</v>
      </c>
      <c r="O9" s="38">
        <v>35000</v>
      </c>
      <c r="P9" s="44" t="s">
        <v>168</v>
      </c>
      <c r="Q9" s="38">
        <v>35000</v>
      </c>
      <c r="R9" s="44" t="s">
        <v>168</v>
      </c>
      <c r="S9" s="16" t="s">
        <v>169</v>
      </c>
    </row>
    <row r="11" spans="1:19" ht="15.75" x14ac:dyDescent="0.25">
      <c r="G11" s="8"/>
      <c r="O11" s="572"/>
      <c r="P11" s="545" t="s">
        <v>30</v>
      </c>
      <c r="Q11" s="545"/>
      <c r="R11" s="545"/>
    </row>
    <row r="12" spans="1:19" x14ac:dyDescent="0.25">
      <c r="G12" s="9"/>
      <c r="O12" s="570"/>
      <c r="P12" s="545" t="s">
        <v>31</v>
      </c>
      <c r="Q12" s="545" t="s">
        <v>32</v>
      </c>
      <c r="R12" s="545"/>
    </row>
    <row r="13" spans="1:19" ht="11.25" customHeight="1" x14ac:dyDescent="0.25">
      <c r="G13" s="9"/>
      <c r="O13" s="571"/>
      <c r="P13" s="545"/>
      <c r="Q13" s="20">
        <v>2022</v>
      </c>
      <c r="R13" s="20">
        <v>2023</v>
      </c>
    </row>
    <row r="14" spans="1:19" x14ac:dyDescent="0.25">
      <c r="O14" s="20" t="s">
        <v>33</v>
      </c>
      <c r="P14" s="5">
        <v>4</v>
      </c>
      <c r="Q14" s="41">
        <f>Q6+Q7+Q8+Q9</f>
        <v>120000</v>
      </c>
      <c r="R14" s="47">
        <v>0</v>
      </c>
    </row>
  </sheetData>
  <mergeCells count="19">
    <mergeCell ref="F3:F4"/>
    <mergeCell ref="G3:G4"/>
    <mergeCell ref="H3:H4"/>
    <mergeCell ref="I3:K3"/>
    <mergeCell ref="L3:L4"/>
    <mergeCell ref="A3:A4"/>
    <mergeCell ref="B3:B4"/>
    <mergeCell ref="C3:C4"/>
    <mergeCell ref="D3:D4"/>
    <mergeCell ref="E3:E4"/>
    <mergeCell ref="O11:O13"/>
    <mergeCell ref="P11:R11"/>
    <mergeCell ref="P12:P13"/>
    <mergeCell ref="Q12:R12"/>
    <mergeCell ref="L2:S2"/>
    <mergeCell ref="M3:N3"/>
    <mergeCell ref="O3:P3"/>
    <mergeCell ref="Q3:R3"/>
    <mergeCell ref="S3:S4"/>
  </mergeCells>
  <pageMargins left="0.7" right="0.7" top="0.75" bottom="0.75" header="0.3" footer="0.3"/>
  <pageSetup paperSize="8"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60" zoomScaleNormal="60" workbookViewId="0">
      <selection activeCell="F30" sqref="F30"/>
    </sheetView>
  </sheetViews>
  <sheetFormatPr defaultColWidth="9.140625" defaultRowHeight="15" x14ac:dyDescent="0.25"/>
  <cols>
    <col min="1" max="1" width="8.85546875" style="1" customWidth="1"/>
    <col min="2" max="4" width="9.140625" style="48"/>
    <col min="5" max="5" width="18.28515625" style="48" customWidth="1"/>
    <col min="6" max="6" width="54.42578125" style="48" customWidth="1"/>
    <col min="7" max="7" width="65.85546875" style="48" customWidth="1"/>
    <col min="8" max="8" width="17" style="48" customWidth="1"/>
    <col min="9" max="10" width="19" style="48" customWidth="1"/>
    <col min="11" max="11" width="16.85546875" style="48" customWidth="1"/>
    <col min="12" max="12" width="25.140625" style="48" customWidth="1"/>
    <col min="13" max="14" width="9.140625" style="48"/>
    <col min="15" max="15" width="16.28515625" style="48" customWidth="1"/>
    <col min="16" max="16" width="15.85546875" style="48" customWidth="1"/>
    <col min="17" max="17" width="12.5703125" style="48" customWidth="1"/>
    <col min="18" max="18" width="13.42578125" style="48" customWidth="1"/>
    <col min="19" max="19" width="18.28515625" style="48" customWidth="1"/>
    <col min="20" max="16384" width="9.140625" style="48"/>
  </cols>
  <sheetData>
    <row r="1" spans="1:19" ht="18.75" x14ac:dyDescent="0.3">
      <c r="A1" s="573" t="s">
        <v>2353</v>
      </c>
      <c r="B1" s="574"/>
      <c r="C1" s="574"/>
      <c r="D1" s="574"/>
      <c r="E1" s="574"/>
      <c r="F1" s="574"/>
      <c r="G1" s="574"/>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8" t="s">
        <v>38</v>
      </c>
      <c r="J4" s="28" t="s">
        <v>36</v>
      </c>
      <c r="K4" s="28" t="s">
        <v>105</v>
      </c>
      <c r="L4" s="506"/>
      <c r="M4" s="30">
        <v>2022</v>
      </c>
      <c r="N4" s="30">
        <v>2023</v>
      </c>
      <c r="O4" s="4">
        <v>2022</v>
      </c>
      <c r="P4" s="4">
        <v>2023</v>
      </c>
      <c r="Q4" s="4">
        <v>2022</v>
      </c>
      <c r="R4" s="4">
        <v>2023</v>
      </c>
      <c r="S4" s="506"/>
    </row>
    <row r="5" spans="1:19" x14ac:dyDescent="0.25">
      <c r="A5" s="27" t="s">
        <v>12</v>
      </c>
      <c r="B5" s="28" t="s">
        <v>13</v>
      </c>
      <c r="C5" s="28" t="s">
        <v>14</v>
      </c>
      <c r="D5" s="28" t="s">
        <v>15</v>
      </c>
      <c r="E5" s="29" t="s">
        <v>16</v>
      </c>
      <c r="F5" s="29" t="s">
        <v>17</v>
      </c>
      <c r="G5" s="27" t="s">
        <v>35</v>
      </c>
      <c r="H5" s="27" t="s">
        <v>19</v>
      </c>
      <c r="I5" s="28" t="s">
        <v>20</v>
      </c>
      <c r="J5" s="28" t="s">
        <v>21</v>
      </c>
      <c r="K5" s="28" t="s">
        <v>22</v>
      </c>
      <c r="L5" s="27" t="s">
        <v>23</v>
      </c>
      <c r="M5" s="30" t="s">
        <v>24</v>
      </c>
      <c r="N5" s="30" t="s">
        <v>25</v>
      </c>
      <c r="O5" s="32" t="s">
        <v>26</v>
      </c>
      <c r="P5" s="32" t="s">
        <v>27</v>
      </c>
      <c r="Q5" s="32" t="s">
        <v>37</v>
      </c>
      <c r="R5" s="32" t="s">
        <v>28</v>
      </c>
      <c r="S5" s="27" t="s">
        <v>29</v>
      </c>
    </row>
    <row r="6" spans="1:19" s="49" customFormat="1" ht="210" x14ac:dyDescent="0.25">
      <c r="A6" s="231">
        <v>1</v>
      </c>
      <c r="B6" s="231">
        <v>1</v>
      </c>
      <c r="C6" s="231">
        <v>1</v>
      </c>
      <c r="D6" s="231">
        <v>3</v>
      </c>
      <c r="E6" s="238" t="s">
        <v>188</v>
      </c>
      <c r="F6" s="16" t="s">
        <v>189</v>
      </c>
      <c r="G6" s="16" t="s">
        <v>890</v>
      </c>
      <c r="H6" s="231" t="s">
        <v>154</v>
      </c>
      <c r="I6" s="16" t="s">
        <v>47</v>
      </c>
      <c r="J6" s="16">
        <v>1</v>
      </c>
      <c r="K6" s="231" t="s">
        <v>74</v>
      </c>
      <c r="L6" s="16" t="s">
        <v>190</v>
      </c>
      <c r="M6" s="231" t="s">
        <v>191</v>
      </c>
      <c r="N6" s="231" t="s">
        <v>192</v>
      </c>
      <c r="O6" s="44">
        <v>40000</v>
      </c>
      <c r="P6" s="231" t="s">
        <v>192</v>
      </c>
      <c r="Q6" s="44">
        <v>40000</v>
      </c>
      <c r="R6" s="231" t="s">
        <v>192</v>
      </c>
      <c r="S6" s="16" t="s">
        <v>193</v>
      </c>
    </row>
    <row r="7" spans="1:19" s="40" customFormat="1" ht="143.44999999999999" customHeight="1" x14ac:dyDescent="0.25">
      <c r="A7" s="16">
        <v>2</v>
      </c>
      <c r="B7" s="16">
        <v>5</v>
      </c>
      <c r="C7" s="16">
        <v>1</v>
      </c>
      <c r="D7" s="16">
        <v>6</v>
      </c>
      <c r="E7" s="238" t="s">
        <v>194</v>
      </c>
      <c r="F7" s="16" t="s">
        <v>195</v>
      </c>
      <c r="G7" s="16" t="s">
        <v>196</v>
      </c>
      <c r="H7" s="16" t="s">
        <v>52</v>
      </c>
      <c r="I7" s="16" t="s">
        <v>53</v>
      </c>
      <c r="J7" s="16">
        <v>1</v>
      </c>
      <c r="K7" s="16" t="s">
        <v>74</v>
      </c>
      <c r="L7" s="16" t="s">
        <v>197</v>
      </c>
      <c r="M7" s="16" t="s">
        <v>191</v>
      </c>
      <c r="N7" s="16" t="s">
        <v>192</v>
      </c>
      <c r="O7" s="239">
        <v>80000</v>
      </c>
      <c r="P7" s="16" t="s">
        <v>192</v>
      </c>
      <c r="Q7" s="239">
        <v>80000</v>
      </c>
      <c r="R7" s="16" t="s">
        <v>45</v>
      </c>
      <c r="S7" s="16" t="s">
        <v>193</v>
      </c>
    </row>
    <row r="8" spans="1:19" ht="71.25" customHeight="1" x14ac:dyDescent="0.25">
      <c r="A8" s="537">
        <v>3</v>
      </c>
      <c r="B8" s="537">
        <v>1.6</v>
      </c>
      <c r="C8" s="537">
        <v>1</v>
      </c>
      <c r="D8" s="537">
        <v>6</v>
      </c>
      <c r="E8" s="576" t="s">
        <v>198</v>
      </c>
      <c r="F8" s="537" t="s">
        <v>199</v>
      </c>
      <c r="G8" s="537" t="s">
        <v>200</v>
      </c>
      <c r="H8" s="16" t="s">
        <v>201</v>
      </c>
      <c r="I8" s="16" t="s">
        <v>202</v>
      </c>
      <c r="J8" s="16">
        <v>1</v>
      </c>
      <c r="K8" s="16" t="s">
        <v>203</v>
      </c>
      <c r="L8" s="16" t="s">
        <v>204</v>
      </c>
      <c r="M8" s="537" t="s">
        <v>191</v>
      </c>
      <c r="N8" s="537" t="s">
        <v>192</v>
      </c>
      <c r="O8" s="577">
        <v>60000</v>
      </c>
      <c r="P8" s="537" t="s">
        <v>192</v>
      </c>
      <c r="Q8" s="577">
        <v>60000</v>
      </c>
      <c r="R8" s="537" t="s">
        <v>192</v>
      </c>
      <c r="S8" s="537" t="s">
        <v>193</v>
      </c>
    </row>
    <row r="9" spans="1:19" ht="144.75" customHeight="1" x14ac:dyDescent="0.25">
      <c r="A9" s="575"/>
      <c r="B9" s="575"/>
      <c r="C9" s="575"/>
      <c r="D9" s="575"/>
      <c r="E9" s="575"/>
      <c r="F9" s="575"/>
      <c r="G9" s="575"/>
      <c r="H9" s="16" t="s">
        <v>205</v>
      </c>
      <c r="I9" s="16" t="s">
        <v>206</v>
      </c>
      <c r="J9" s="16">
        <v>1</v>
      </c>
      <c r="K9" s="16" t="s">
        <v>74</v>
      </c>
      <c r="L9" s="16" t="s">
        <v>207</v>
      </c>
      <c r="M9" s="539"/>
      <c r="N9" s="575"/>
      <c r="O9" s="575"/>
      <c r="P9" s="575"/>
      <c r="Q9" s="575"/>
      <c r="R9" s="575"/>
      <c r="S9" s="539"/>
    </row>
    <row r="10" spans="1:19" ht="246.6" customHeight="1" x14ac:dyDescent="0.25">
      <c r="A10" s="16">
        <v>4</v>
      </c>
      <c r="B10" s="16">
        <v>1</v>
      </c>
      <c r="C10" s="16">
        <v>1</v>
      </c>
      <c r="D10" s="16">
        <v>13</v>
      </c>
      <c r="E10" s="238" t="s">
        <v>208</v>
      </c>
      <c r="F10" s="16" t="s">
        <v>209</v>
      </c>
      <c r="G10" s="16" t="s">
        <v>891</v>
      </c>
      <c r="H10" s="16" t="s">
        <v>210</v>
      </c>
      <c r="I10" s="16" t="s">
        <v>211</v>
      </c>
      <c r="J10" s="16">
        <v>10</v>
      </c>
      <c r="K10" s="16" t="s">
        <v>74</v>
      </c>
      <c r="L10" s="16" t="s">
        <v>212</v>
      </c>
      <c r="M10" s="16" t="s">
        <v>191</v>
      </c>
      <c r="N10" s="16" t="s">
        <v>192</v>
      </c>
      <c r="O10" s="239">
        <v>100000</v>
      </c>
      <c r="P10" s="16" t="s">
        <v>192</v>
      </c>
      <c r="Q10" s="239">
        <v>100000</v>
      </c>
      <c r="R10" s="16" t="s">
        <v>192</v>
      </c>
      <c r="S10" s="16" t="s">
        <v>193</v>
      </c>
    </row>
    <row r="11" spans="1:19" ht="206.45" customHeight="1" x14ac:dyDescent="0.25">
      <c r="A11" s="227">
        <v>5</v>
      </c>
      <c r="B11" s="227">
        <v>6</v>
      </c>
      <c r="C11" s="227">
        <v>1</v>
      </c>
      <c r="D11" s="227">
        <v>13</v>
      </c>
      <c r="E11" s="240" t="s">
        <v>213</v>
      </c>
      <c r="F11" s="227" t="s">
        <v>214</v>
      </c>
      <c r="G11" s="227" t="s">
        <v>766</v>
      </c>
      <c r="H11" s="16" t="s">
        <v>46</v>
      </c>
      <c r="I11" s="16" t="s">
        <v>47</v>
      </c>
      <c r="J11" s="51" t="s">
        <v>108</v>
      </c>
      <c r="K11" s="16" t="s">
        <v>74</v>
      </c>
      <c r="L11" s="16" t="s">
        <v>215</v>
      </c>
      <c r="M11" s="227" t="s">
        <v>191</v>
      </c>
      <c r="N11" s="227" t="s">
        <v>192</v>
      </c>
      <c r="O11" s="241">
        <v>40000</v>
      </c>
      <c r="P11" s="227" t="s">
        <v>192</v>
      </c>
      <c r="Q11" s="241">
        <v>40000</v>
      </c>
      <c r="R11" s="227" t="s">
        <v>192</v>
      </c>
      <c r="S11" s="227" t="s">
        <v>193</v>
      </c>
    </row>
    <row r="12" spans="1:19" ht="199.9" customHeight="1" x14ac:dyDescent="0.25">
      <c r="A12" s="16">
        <v>6</v>
      </c>
      <c r="B12" s="231">
        <v>3.6</v>
      </c>
      <c r="C12" s="231">
        <v>1</v>
      </c>
      <c r="D12" s="16">
        <v>6</v>
      </c>
      <c r="E12" s="238" t="s">
        <v>216</v>
      </c>
      <c r="F12" s="16" t="s">
        <v>217</v>
      </c>
      <c r="G12" s="16" t="s">
        <v>892</v>
      </c>
      <c r="H12" s="16" t="s">
        <v>218</v>
      </c>
      <c r="I12" s="16" t="s">
        <v>219</v>
      </c>
      <c r="J12" s="51" t="s">
        <v>108</v>
      </c>
      <c r="K12" s="16" t="s">
        <v>74</v>
      </c>
      <c r="L12" s="16" t="s">
        <v>220</v>
      </c>
      <c r="M12" s="16" t="s">
        <v>72</v>
      </c>
      <c r="N12" s="16" t="s">
        <v>192</v>
      </c>
      <c r="O12" s="239">
        <v>70000</v>
      </c>
      <c r="P12" s="16" t="s">
        <v>192</v>
      </c>
      <c r="Q12" s="239">
        <v>70000</v>
      </c>
      <c r="R12" s="16" t="s">
        <v>192</v>
      </c>
      <c r="S12" s="16" t="s">
        <v>193</v>
      </c>
    </row>
    <row r="13" spans="1:19" ht="213.75" customHeight="1" x14ac:dyDescent="0.25">
      <c r="A13" s="16">
        <v>7</v>
      </c>
      <c r="B13" s="16">
        <v>3</v>
      </c>
      <c r="C13" s="16">
        <v>1</v>
      </c>
      <c r="D13" s="16">
        <v>6</v>
      </c>
      <c r="E13" s="238" t="s">
        <v>221</v>
      </c>
      <c r="F13" s="16" t="s">
        <v>222</v>
      </c>
      <c r="G13" s="16" t="s">
        <v>223</v>
      </c>
      <c r="H13" s="16" t="s">
        <v>52</v>
      </c>
      <c r="I13" s="16" t="s">
        <v>53</v>
      </c>
      <c r="J13" s="16">
        <v>1</v>
      </c>
      <c r="K13" s="242" t="s">
        <v>74</v>
      </c>
      <c r="L13" s="16" t="s">
        <v>224</v>
      </c>
      <c r="M13" s="16" t="s">
        <v>72</v>
      </c>
      <c r="N13" s="243" t="s">
        <v>192</v>
      </c>
      <c r="O13" s="239">
        <v>40000</v>
      </c>
      <c r="P13" s="243" t="s">
        <v>192</v>
      </c>
      <c r="Q13" s="239">
        <v>40000</v>
      </c>
      <c r="R13" s="243" t="s">
        <v>192</v>
      </c>
      <c r="S13" s="16" t="s">
        <v>193</v>
      </c>
    </row>
    <row r="16" spans="1:19" ht="15.75" x14ac:dyDescent="0.25">
      <c r="G16" s="8"/>
      <c r="O16" s="572"/>
      <c r="P16" s="545" t="s">
        <v>30</v>
      </c>
      <c r="Q16" s="545"/>
      <c r="R16" s="545"/>
    </row>
    <row r="17" spans="7:18" x14ac:dyDescent="0.25">
      <c r="G17" s="9"/>
      <c r="O17" s="570"/>
      <c r="P17" s="545" t="s">
        <v>31</v>
      </c>
      <c r="Q17" s="545" t="s">
        <v>32</v>
      </c>
      <c r="R17" s="545"/>
    </row>
    <row r="18" spans="7:18" ht="11.25" customHeight="1" x14ac:dyDescent="0.25">
      <c r="G18" s="9"/>
      <c r="O18" s="571"/>
      <c r="P18" s="545"/>
      <c r="Q18" s="31">
        <v>2022</v>
      </c>
      <c r="R18" s="31">
        <v>2023</v>
      </c>
    </row>
    <row r="19" spans="7:18" x14ac:dyDescent="0.25">
      <c r="O19" s="31" t="s">
        <v>33</v>
      </c>
      <c r="P19" s="5">
        <v>7</v>
      </c>
      <c r="Q19" s="41">
        <f>SUM(Q6,Q7,Q8,Q10,Q11,Q12,Q13)</f>
        <v>430000</v>
      </c>
      <c r="R19" s="50" t="s">
        <v>192</v>
      </c>
    </row>
  </sheetData>
  <mergeCells count="34">
    <mergeCell ref="S8:S9"/>
    <mergeCell ref="F8:F9"/>
    <mergeCell ref="G8:G9"/>
    <mergeCell ref="M8:M9"/>
    <mergeCell ref="O16:O18"/>
    <mergeCell ref="P16:R16"/>
    <mergeCell ref="P17:P18"/>
    <mergeCell ref="Q17:R17"/>
    <mergeCell ref="N8:N9"/>
    <mergeCell ref="O8:O9"/>
    <mergeCell ref="P8:P9"/>
    <mergeCell ref="Q8:Q9"/>
    <mergeCell ref="R8:R9"/>
    <mergeCell ref="A8:A9"/>
    <mergeCell ref="B8:B9"/>
    <mergeCell ref="C8:C9"/>
    <mergeCell ref="D8:D9"/>
    <mergeCell ref="E8:E9"/>
    <mergeCell ref="S3:S4"/>
    <mergeCell ref="A1:G1"/>
    <mergeCell ref="L2:S2"/>
    <mergeCell ref="A3:A4"/>
    <mergeCell ref="B3:B4"/>
    <mergeCell ref="C3:C4"/>
    <mergeCell ref="D3:D4"/>
    <mergeCell ref="E3:E4"/>
    <mergeCell ref="F3:F4"/>
    <mergeCell ref="G3:G4"/>
    <mergeCell ref="H3:H4"/>
    <mergeCell ref="I3:K3"/>
    <mergeCell ref="L3:L4"/>
    <mergeCell ref="M3:N3"/>
    <mergeCell ref="O3:P3"/>
    <mergeCell ref="Q3:R3"/>
  </mergeCells>
  <pageMargins left="0.7" right="0.7" top="0.75" bottom="0.75" header="0.3" footer="0.3"/>
  <pageSetup paperSize="8" scale="3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opLeftCell="G1" zoomScaleNormal="100" workbookViewId="0">
      <selection activeCell="J37" sqref="J37"/>
    </sheetView>
  </sheetViews>
  <sheetFormatPr defaultColWidth="9.140625" defaultRowHeight="15" x14ac:dyDescent="0.25"/>
  <cols>
    <col min="1" max="1" width="5.28515625" style="1" customWidth="1"/>
    <col min="2" max="4" width="9.140625" style="262"/>
    <col min="5" max="5" width="18.28515625" style="262" customWidth="1"/>
    <col min="6" max="6" width="74.7109375" style="262" customWidth="1"/>
    <col min="7" max="7" width="76.7109375" style="262" customWidth="1"/>
    <col min="8" max="8" width="14.42578125" style="262" customWidth="1"/>
    <col min="9" max="10" width="19" style="262" customWidth="1"/>
    <col min="11" max="11" width="16.85546875" style="262" customWidth="1"/>
    <col min="12" max="12" width="25.140625" style="262" customWidth="1"/>
    <col min="13" max="13" width="16.7109375" style="262" customWidth="1"/>
    <col min="14" max="14" width="15.7109375" style="262" customWidth="1"/>
    <col min="15" max="15" width="16.28515625" style="262" customWidth="1"/>
    <col min="16" max="17" width="15.85546875" style="262" customWidth="1"/>
    <col min="18" max="18" width="16.85546875" style="262" customWidth="1"/>
    <col min="19" max="19" width="18.28515625" style="262" customWidth="1"/>
    <col min="20" max="16384" width="9.140625" style="262"/>
  </cols>
  <sheetData>
    <row r="1" spans="1:19" ht="18.75" x14ac:dyDescent="0.3">
      <c r="A1" s="472" t="s">
        <v>2354</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55" t="s">
        <v>38</v>
      </c>
      <c r="J4" s="255" t="s">
        <v>36</v>
      </c>
      <c r="K4" s="255" t="s">
        <v>105</v>
      </c>
      <c r="L4" s="506"/>
      <c r="M4" s="257">
        <v>2022</v>
      </c>
      <c r="N4" s="257">
        <v>2023</v>
      </c>
      <c r="O4" s="4">
        <v>2022</v>
      </c>
      <c r="P4" s="4">
        <v>2023</v>
      </c>
      <c r="Q4" s="4">
        <v>2022</v>
      </c>
      <c r="R4" s="4">
        <v>2023</v>
      </c>
      <c r="S4" s="506"/>
    </row>
    <row r="5" spans="1:19" x14ac:dyDescent="0.25">
      <c r="A5" s="254" t="s">
        <v>12</v>
      </c>
      <c r="B5" s="255" t="s">
        <v>13</v>
      </c>
      <c r="C5" s="255" t="s">
        <v>14</v>
      </c>
      <c r="D5" s="255" t="s">
        <v>15</v>
      </c>
      <c r="E5" s="256" t="s">
        <v>16</v>
      </c>
      <c r="F5" s="256" t="s">
        <v>17</v>
      </c>
      <c r="G5" s="254" t="s">
        <v>18</v>
      </c>
      <c r="H5" s="254" t="s">
        <v>19</v>
      </c>
      <c r="I5" s="255" t="s">
        <v>20</v>
      </c>
      <c r="J5" s="255" t="s">
        <v>21</v>
      </c>
      <c r="K5" s="255" t="s">
        <v>22</v>
      </c>
      <c r="L5" s="254" t="s">
        <v>23</v>
      </c>
      <c r="M5" s="257" t="s">
        <v>24</v>
      </c>
      <c r="N5" s="257" t="s">
        <v>25</v>
      </c>
      <c r="O5" s="258" t="s">
        <v>26</v>
      </c>
      <c r="P5" s="258" t="s">
        <v>27</v>
      </c>
      <c r="Q5" s="258" t="s">
        <v>37</v>
      </c>
      <c r="R5" s="258" t="s">
        <v>28</v>
      </c>
      <c r="S5" s="254" t="s">
        <v>29</v>
      </c>
    </row>
    <row r="6" spans="1:19" ht="46.5" customHeight="1" x14ac:dyDescent="0.25">
      <c r="A6" s="587">
        <v>1</v>
      </c>
      <c r="B6" s="526" t="s">
        <v>145</v>
      </c>
      <c r="C6" s="526">
        <v>5</v>
      </c>
      <c r="D6" s="526">
        <v>4</v>
      </c>
      <c r="E6" s="526" t="s">
        <v>225</v>
      </c>
      <c r="F6" s="526" t="s">
        <v>226</v>
      </c>
      <c r="G6" s="526" t="s">
        <v>227</v>
      </c>
      <c r="H6" s="526" t="s">
        <v>77</v>
      </c>
      <c r="I6" s="259" t="s">
        <v>228</v>
      </c>
      <c r="J6" s="259">
        <v>300</v>
      </c>
      <c r="K6" s="526" t="s">
        <v>229</v>
      </c>
      <c r="L6" s="526" t="s">
        <v>230</v>
      </c>
      <c r="M6" s="526" t="s">
        <v>44</v>
      </c>
      <c r="N6" s="583"/>
      <c r="O6" s="585">
        <v>40000</v>
      </c>
      <c r="P6" s="585"/>
      <c r="Q6" s="585">
        <v>40000</v>
      </c>
      <c r="R6" s="585"/>
      <c r="S6" s="526" t="s">
        <v>231</v>
      </c>
    </row>
    <row r="7" spans="1:19" s="7" customFormat="1" ht="46.5" customHeight="1" x14ac:dyDescent="0.25">
      <c r="A7" s="587"/>
      <c r="B7" s="527"/>
      <c r="C7" s="527"/>
      <c r="D7" s="527"/>
      <c r="E7" s="527"/>
      <c r="F7" s="527"/>
      <c r="G7" s="527"/>
      <c r="H7" s="527"/>
      <c r="I7" s="259" t="s">
        <v>78</v>
      </c>
      <c r="J7" s="259">
        <v>5</v>
      </c>
      <c r="K7" s="527"/>
      <c r="L7" s="527"/>
      <c r="M7" s="527"/>
      <c r="N7" s="584"/>
      <c r="O7" s="586"/>
      <c r="P7" s="586"/>
      <c r="Q7" s="586"/>
      <c r="R7" s="586"/>
      <c r="S7" s="527"/>
    </row>
    <row r="8" spans="1:19" ht="174" customHeight="1" x14ac:dyDescent="0.25">
      <c r="A8" s="579">
        <v>2</v>
      </c>
      <c r="B8" s="537" t="s">
        <v>145</v>
      </c>
      <c r="C8" s="537">
        <v>1</v>
      </c>
      <c r="D8" s="537">
        <v>6</v>
      </c>
      <c r="E8" s="537" t="s">
        <v>941</v>
      </c>
      <c r="F8" s="537" t="s">
        <v>942</v>
      </c>
      <c r="G8" s="537" t="s">
        <v>943</v>
      </c>
      <c r="H8" s="537" t="s">
        <v>159</v>
      </c>
      <c r="I8" s="265" t="s">
        <v>232</v>
      </c>
      <c r="J8" s="265">
        <v>50</v>
      </c>
      <c r="K8" s="537" t="s">
        <v>229</v>
      </c>
      <c r="L8" s="537" t="s">
        <v>233</v>
      </c>
      <c r="M8" s="537" t="s">
        <v>95</v>
      </c>
      <c r="N8" s="581"/>
      <c r="O8" s="577">
        <v>130000</v>
      </c>
      <c r="P8" s="577"/>
      <c r="Q8" s="577">
        <v>130000</v>
      </c>
      <c r="R8" s="577"/>
      <c r="S8" s="537" t="s">
        <v>231</v>
      </c>
    </row>
    <row r="9" spans="1:19" s="7" customFormat="1" ht="168.75" customHeight="1" x14ac:dyDescent="0.25">
      <c r="A9" s="580"/>
      <c r="B9" s="539"/>
      <c r="C9" s="539"/>
      <c r="D9" s="539"/>
      <c r="E9" s="539"/>
      <c r="F9" s="539"/>
      <c r="G9" s="539"/>
      <c r="H9" s="539"/>
      <c r="I9" s="265" t="s">
        <v>234</v>
      </c>
      <c r="J9" s="265">
        <v>1</v>
      </c>
      <c r="K9" s="539"/>
      <c r="L9" s="539"/>
      <c r="M9" s="539"/>
      <c r="N9" s="582"/>
      <c r="O9" s="578"/>
      <c r="P9" s="578"/>
      <c r="Q9" s="578"/>
      <c r="R9" s="578"/>
      <c r="S9" s="539"/>
    </row>
    <row r="11" spans="1:19" ht="15.75" x14ac:dyDescent="0.25">
      <c r="G11" s="8"/>
      <c r="O11" s="572"/>
      <c r="P11" s="545" t="s">
        <v>30</v>
      </c>
      <c r="Q11" s="545"/>
      <c r="R11" s="545"/>
    </row>
    <row r="12" spans="1:19" x14ac:dyDescent="0.25">
      <c r="G12" s="9"/>
      <c r="O12" s="570"/>
      <c r="P12" s="545" t="s">
        <v>31</v>
      </c>
      <c r="Q12" s="545" t="s">
        <v>32</v>
      </c>
      <c r="R12" s="545"/>
    </row>
    <row r="13" spans="1:19" ht="11.25" customHeight="1" x14ac:dyDescent="0.25">
      <c r="G13" s="9"/>
      <c r="O13" s="571"/>
      <c r="P13" s="545"/>
      <c r="Q13" s="261">
        <v>2022</v>
      </c>
      <c r="R13" s="261">
        <v>2023</v>
      </c>
    </row>
    <row r="14" spans="1:19" x14ac:dyDescent="0.25">
      <c r="O14" s="261" t="s">
        <v>33</v>
      </c>
      <c r="P14" s="5">
        <v>2</v>
      </c>
      <c r="Q14" s="41">
        <f>Q6+Q8</f>
        <v>170000</v>
      </c>
      <c r="R14" s="6"/>
    </row>
  </sheetData>
  <mergeCells count="5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S6:S7"/>
    <mergeCell ref="F6:F7"/>
    <mergeCell ref="G6:G7"/>
    <mergeCell ref="H6:H7"/>
    <mergeCell ref="K6:K7"/>
    <mergeCell ref="L6:L7"/>
    <mergeCell ref="M6:M7"/>
    <mergeCell ref="N6:N7"/>
    <mergeCell ref="O6:O7"/>
    <mergeCell ref="P6:P7"/>
    <mergeCell ref="Q6:Q7"/>
    <mergeCell ref="R6:R7"/>
    <mergeCell ref="S8:S9"/>
    <mergeCell ref="L8:L9"/>
    <mergeCell ref="M8:M9"/>
    <mergeCell ref="N8:N9"/>
    <mergeCell ref="O8:O9"/>
    <mergeCell ref="F8:F9"/>
    <mergeCell ref="G8:G9"/>
    <mergeCell ref="H8:H9"/>
    <mergeCell ref="K8:K9"/>
    <mergeCell ref="R8:R9"/>
    <mergeCell ref="A8:A9"/>
    <mergeCell ref="B8:B9"/>
    <mergeCell ref="C8:C9"/>
    <mergeCell ref="D8:D9"/>
    <mergeCell ref="E8:E9"/>
    <mergeCell ref="P8:P9"/>
    <mergeCell ref="Q8:Q9"/>
    <mergeCell ref="O11:O13"/>
    <mergeCell ref="P11:R11"/>
    <mergeCell ref="P12:P13"/>
    <mergeCell ref="Q12:R12"/>
  </mergeCells>
  <pageMargins left="0.7" right="0.7" top="0.75" bottom="0.75" header="0.3" footer="0.3"/>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opLeftCell="A31" zoomScale="85" zoomScaleNormal="85" workbookViewId="0">
      <selection activeCell="G38" sqref="G38"/>
    </sheetView>
  </sheetViews>
  <sheetFormatPr defaultColWidth="9.140625" defaultRowHeight="15" x14ac:dyDescent="0.25"/>
  <cols>
    <col min="1" max="1" width="5.28515625" style="1" customWidth="1"/>
    <col min="2" max="4" width="9.140625" style="262"/>
    <col min="5" max="5" width="41.7109375" style="262" customWidth="1"/>
    <col min="6" max="6" width="54.42578125" style="262" customWidth="1"/>
    <col min="7" max="7" width="53.28515625" style="262" customWidth="1"/>
    <col min="8" max="8" width="28.85546875" style="262" customWidth="1"/>
    <col min="9" max="9" width="26.42578125" style="262" customWidth="1"/>
    <col min="10" max="10" width="19" style="262" customWidth="1"/>
    <col min="11" max="11" width="16.85546875" style="262" customWidth="1"/>
    <col min="12" max="12" width="25.140625" style="262" customWidth="1"/>
    <col min="13" max="14" width="9.140625" style="262"/>
    <col min="15" max="15" width="16.28515625" style="262" customWidth="1"/>
    <col min="16" max="16" width="15.85546875" style="262" customWidth="1"/>
    <col min="17" max="17" width="14" style="262" customWidth="1"/>
    <col min="18" max="18" width="13.42578125" style="262" customWidth="1"/>
    <col min="19" max="19" width="18.28515625" style="262" customWidth="1"/>
    <col min="20" max="16384" width="9.140625" style="262"/>
  </cols>
  <sheetData>
    <row r="1" spans="1:19" ht="18.75" x14ac:dyDescent="0.3">
      <c r="A1" s="472" t="s">
        <v>2355</v>
      </c>
      <c r="E1" s="36"/>
      <c r="F1" s="36"/>
      <c r="L1" s="1"/>
      <c r="O1" s="2"/>
      <c r="P1" s="3"/>
      <c r="Q1" s="2"/>
      <c r="R1" s="2"/>
    </row>
    <row r="2" spans="1:19" x14ac:dyDescent="0.25">
      <c r="A2" s="37"/>
      <c r="E2" s="36"/>
      <c r="F2" s="36"/>
      <c r="L2" s="504"/>
      <c r="M2" s="504"/>
      <c r="N2" s="504"/>
      <c r="O2" s="504"/>
      <c r="P2" s="504"/>
      <c r="Q2" s="504"/>
      <c r="R2" s="504"/>
      <c r="S2" s="504"/>
    </row>
    <row r="3" spans="1:19"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19" x14ac:dyDescent="0.25">
      <c r="A4" s="506"/>
      <c r="B4" s="508"/>
      <c r="C4" s="508"/>
      <c r="D4" s="508"/>
      <c r="E4" s="510"/>
      <c r="F4" s="510"/>
      <c r="G4" s="506"/>
      <c r="H4" s="508"/>
      <c r="I4" s="255" t="s">
        <v>38</v>
      </c>
      <c r="J4" s="255" t="s">
        <v>36</v>
      </c>
      <c r="K4" s="255" t="s">
        <v>105</v>
      </c>
      <c r="L4" s="506"/>
      <c r="M4" s="257">
        <v>2022</v>
      </c>
      <c r="N4" s="257">
        <v>2023</v>
      </c>
      <c r="O4" s="4">
        <v>2022</v>
      </c>
      <c r="P4" s="4">
        <v>2023</v>
      </c>
      <c r="Q4" s="4">
        <v>2022</v>
      </c>
      <c r="R4" s="4">
        <v>2023</v>
      </c>
      <c r="S4" s="506"/>
    </row>
    <row r="5" spans="1:19" x14ac:dyDescent="0.25">
      <c r="A5" s="254" t="s">
        <v>12</v>
      </c>
      <c r="B5" s="255" t="s">
        <v>13</v>
      </c>
      <c r="C5" s="255" t="s">
        <v>14</v>
      </c>
      <c r="D5" s="255" t="s">
        <v>15</v>
      </c>
      <c r="E5" s="256" t="s">
        <v>16</v>
      </c>
      <c r="F5" s="256" t="s">
        <v>17</v>
      </c>
      <c r="G5" s="254" t="s">
        <v>18</v>
      </c>
      <c r="H5" s="254" t="s">
        <v>19</v>
      </c>
      <c r="I5" s="255" t="s">
        <v>20</v>
      </c>
      <c r="J5" s="255" t="s">
        <v>21</v>
      </c>
      <c r="K5" s="255" t="s">
        <v>22</v>
      </c>
      <c r="L5" s="254" t="s">
        <v>23</v>
      </c>
      <c r="M5" s="257" t="s">
        <v>24</v>
      </c>
      <c r="N5" s="257" t="s">
        <v>25</v>
      </c>
      <c r="O5" s="258" t="s">
        <v>26</v>
      </c>
      <c r="P5" s="258" t="s">
        <v>27</v>
      </c>
      <c r="Q5" s="258" t="s">
        <v>37</v>
      </c>
      <c r="R5" s="258" t="s">
        <v>28</v>
      </c>
      <c r="S5" s="254" t="s">
        <v>29</v>
      </c>
    </row>
    <row r="6" spans="1:19" s="7" customFormat="1" ht="54.75" customHeight="1" x14ac:dyDescent="0.25">
      <c r="A6" s="588">
        <v>1</v>
      </c>
      <c r="B6" s="593" t="s">
        <v>145</v>
      </c>
      <c r="C6" s="588">
        <v>1</v>
      </c>
      <c r="D6" s="588">
        <v>3</v>
      </c>
      <c r="E6" s="588" t="s">
        <v>235</v>
      </c>
      <c r="F6" s="593" t="s">
        <v>236</v>
      </c>
      <c r="G6" s="593" t="s">
        <v>237</v>
      </c>
      <c r="H6" s="593" t="s">
        <v>238</v>
      </c>
      <c r="I6" s="265" t="s">
        <v>239</v>
      </c>
      <c r="J6" s="265" t="s">
        <v>240</v>
      </c>
      <c r="K6" s="264" t="s">
        <v>203</v>
      </c>
      <c r="L6" s="593" t="s">
        <v>241</v>
      </c>
      <c r="M6" s="588" t="s">
        <v>44</v>
      </c>
      <c r="N6" s="588"/>
      <c r="O6" s="591">
        <v>275000</v>
      </c>
      <c r="P6" s="588"/>
      <c r="Q6" s="591">
        <v>275000</v>
      </c>
      <c r="R6" s="588"/>
      <c r="S6" s="593" t="s">
        <v>242</v>
      </c>
    </row>
    <row r="7" spans="1:19" s="7" customFormat="1" ht="83.25" customHeight="1" x14ac:dyDescent="0.25">
      <c r="A7" s="589"/>
      <c r="B7" s="594"/>
      <c r="C7" s="589"/>
      <c r="D7" s="589"/>
      <c r="E7" s="589"/>
      <c r="F7" s="594"/>
      <c r="G7" s="594"/>
      <c r="H7" s="594"/>
      <c r="I7" s="265" t="s">
        <v>243</v>
      </c>
      <c r="J7" s="51" t="s">
        <v>244</v>
      </c>
      <c r="K7" s="264" t="s">
        <v>245</v>
      </c>
      <c r="L7" s="594"/>
      <c r="M7" s="589"/>
      <c r="N7" s="589"/>
      <c r="O7" s="592"/>
      <c r="P7" s="589"/>
      <c r="Q7" s="592"/>
      <c r="R7" s="589"/>
      <c r="S7" s="594"/>
    </row>
    <row r="8" spans="1:19" s="7" customFormat="1" ht="47.25" customHeight="1" x14ac:dyDescent="0.25">
      <c r="A8" s="589"/>
      <c r="B8" s="594"/>
      <c r="C8" s="589"/>
      <c r="D8" s="589"/>
      <c r="E8" s="589"/>
      <c r="F8" s="594"/>
      <c r="G8" s="594"/>
      <c r="H8" s="594"/>
      <c r="I8" s="265" t="s">
        <v>246</v>
      </c>
      <c r="J8" s="51" t="s">
        <v>247</v>
      </c>
      <c r="K8" s="264" t="s">
        <v>203</v>
      </c>
      <c r="L8" s="594"/>
      <c r="M8" s="589"/>
      <c r="N8" s="589"/>
      <c r="O8" s="592"/>
      <c r="P8" s="589"/>
      <c r="Q8" s="592"/>
      <c r="R8" s="589"/>
      <c r="S8" s="594"/>
    </row>
    <row r="9" spans="1:19" s="7" customFormat="1" ht="67.5" customHeight="1" x14ac:dyDescent="0.25">
      <c r="A9" s="597">
        <v>2</v>
      </c>
      <c r="B9" s="597" t="s">
        <v>145</v>
      </c>
      <c r="C9" s="597">
        <v>5</v>
      </c>
      <c r="D9" s="597">
        <v>4</v>
      </c>
      <c r="E9" s="598" t="s">
        <v>248</v>
      </c>
      <c r="F9" s="598" t="s">
        <v>249</v>
      </c>
      <c r="G9" s="598" t="s">
        <v>250</v>
      </c>
      <c r="H9" s="597" t="s">
        <v>251</v>
      </c>
      <c r="I9" s="265" t="s">
        <v>252</v>
      </c>
      <c r="J9" s="264">
        <v>1</v>
      </c>
      <c r="K9" s="264" t="s">
        <v>203</v>
      </c>
      <c r="L9" s="598" t="s">
        <v>253</v>
      </c>
      <c r="M9" s="597" t="s">
        <v>44</v>
      </c>
      <c r="N9" s="597"/>
      <c r="O9" s="596">
        <v>10000</v>
      </c>
      <c r="P9" s="597"/>
      <c r="Q9" s="596">
        <v>10000</v>
      </c>
      <c r="R9" s="597"/>
      <c r="S9" s="598" t="s">
        <v>242</v>
      </c>
    </row>
    <row r="10" spans="1:19" s="7" customFormat="1" ht="60" customHeight="1" x14ac:dyDescent="0.25">
      <c r="A10" s="597"/>
      <c r="B10" s="597"/>
      <c r="C10" s="597"/>
      <c r="D10" s="597"/>
      <c r="E10" s="598"/>
      <c r="F10" s="598"/>
      <c r="G10" s="598"/>
      <c r="H10" s="597"/>
      <c r="I10" s="265" t="s">
        <v>254</v>
      </c>
      <c r="J10" s="265" t="s">
        <v>255</v>
      </c>
      <c r="K10" s="264" t="s">
        <v>245</v>
      </c>
      <c r="L10" s="598"/>
      <c r="M10" s="597"/>
      <c r="N10" s="597"/>
      <c r="O10" s="596"/>
      <c r="P10" s="597"/>
      <c r="Q10" s="596"/>
      <c r="R10" s="597"/>
      <c r="S10" s="598"/>
    </row>
    <row r="11" spans="1:19" ht="30" x14ac:dyDescent="0.25">
      <c r="A11" s="597">
        <v>3</v>
      </c>
      <c r="B11" s="597" t="s">
        <v>145</v>
      </c>
      <c r="C11" s="597">
        <v>5</v>
      </c>
      <c r="D11" s="597">
        <v>4</v>
      </c>
      <c r="E11" s="598" t="s">
        <v>944</v>
      </c>
      <c r="F11" s="598" t="s">
        <v>256</v>
      </c>
      <c r="G11" s="598" t="s">
        <v>257</v>
      </c>
      <c r="H11" s="597" t="s">
        <v>258</v>
      </c>
      <c r="I11" s="265" t="s">
        <v>259</v>
      </c>
      <c r="J11" s="264">
        <v>1</v>
      </c>
      <c r="K11" s="264" t="s">
        <v>74</v>
      </c>
      <c r="L11" s="598" t="s">
        <v>260</v>
      </c>
      <c r="M11" s="597" t="s">
        <v>72</v>
      </c>
      <c r="N11" s="597"/>
      <c r="O11" s="596">
        <v>100000</v>
      </c>
      <c r="P11" s="597"/>
      <c r="Q11" s="596">
        <v>100000</v>
      </c>
      <c r="R11" s="597"/>
      <c r="S11" s="598" t="s">
        <v>242</v>
      </c>
    </row>
    <row r="12" spans="1:19" ht="30" x14ac:dyDescent="0.25">
      <c r="A12" s="597"/>
      <c r="B12" s="597"/>
      <c r="C12" s="597"/>
      <c r="D12" s="597"/>
      <c r="E12" s="598"/>
      <c r="F12" s="598"/>
      <c r="G12" s="598"/>
      <c r="H12" s="597"/>
      <c r="I12" s="265" t="s">
        <v>261</v>
      </c>
      <c r="J12" s="265" t="s">
        <v>262</v>
      </c>
      <c r="K12" s="264" t="s">
        <v>245</v>
      </c>
      <c r="L12" s="598"/>
      <c r="M12" s="597"/>
      <c r="N12" s="597"/>
      <c r="O12" s="596"/>
      <c r="P12" s="597"/>
      <c r="Q12" s="596"/>
      <c r="R12" s="597"/>
      <c r="S12" s="598"/>
    </row>
    <row r="13" spans="1:19" s="7" customFormat="1" ht="30" x14ac:dyDescent="0.25">
      <c r="A13" s="588">
        <v>4</v>
      </c>
      <c r="B13" s="588" t="s">
        <v>145</v>
      </c>
      <c r="C13" s="588">
        <v>1</v>
      </c>
      <c r="D13" s="588">
        <v>6</v>
      </c>
      <c r="E13" s="593" t="s">
        <v>263</v>
      </c>
      <c r="F13" s="593" t="s">
        <v>264</v>
      </c>
      <c r="G13" s="593" t="s">
        <v>265</v>
      </c>
      <c r="H13" s="588" t="s">
        <v>251</v>
      </c>
      <c r="I13" s="265" t="s">
        <v>252</v>
      </c>
      <c r="J13" s="264">
        <v>1</v>
      </c>
      <c r="K13" s="264" t="s">
        <v>203</v>
      </c>
      <c r="L13" s="593" t="s">
        <v>266</v>
      </c>
      <c r="M13" s="588" t="s">
        <v>44</v>
      </c>
      <c r="N13" s="588"/>
      <c r="O13" s="591">
        <v>30000</v>
      </c>
      <c r="P13" s="588"/>
      <c r="Q13" s="591">
        <v>30000</v>
      </c>
      <c r="R13" s="588"/>
      <c r="S13" s="593" t="s">
        <v>242</v>
      </c>
    </row>
    <row r="14" spans="1:19" s="7" customFormat="1" ht="45" x14ac:dyDescent="0.25">
      <c r="A14" s="589"/>
      <c r="B14" s="589"/>
      <c r="C14" s="589"/>
      <c r="D14" s="589"/>
      <c r="E14" s="594"/>
      <c r="F14" s="594"/>
      <c r="G14" s="594"/>
      <c r="H14" s="589"/>
      <c r="I14" s="265" t="s">
        <v>254</v>
      </c>
      <c r="J14" s="265" t="s">
        <v>267</v>
      </c>
      <c r="K14" s="264" t="s">
        <v>245</v>
      </c>
      <c r="L14" s="589"/>
      <c r="M14" s="589"/>
      <c r="N14" s="589"/>
      <c r="O14" s="592"/>
      <c r="P14" s="589"/>
      <c r="Q14" s="592"/>
      <c r="R14" s="589"/>
      <c r="S14" s="594"/>
    </row>
    <row r="15" spans="1:19" s="7" customFormat="1" ht="30" x14ac:dyDescent="0.25">
      <c r="A15" s="589"/>
      <c r="B15" s="589"/>
      <c r="C15" s="589"/>
      <c r="D15" s="589"/>
      <c r="E15" s="594"/>
      <c r="F15" s="594"/>
      <c r="G15" s="594"/>
      <c r="H15" s="589"/>
      <c r="I15" s="265" t="s">
        <v>268</v>
      </c>
      <c r="J15" s="265" t="s">
        <v>267</v>
      </c>
      <c r="K15" s="264" t="s">
        <v>74</v>
      </c>
      <c r="L15" s="589"/>
      <c r="M15" s="589"/>
      <c r="N15" s="589"/>
      <c r="O15" s="592"/>
      <c r="P15" s="589"/>
      <c r="Q15" s="592"/>
      <c r="R15" s="589"/>
      <c r="S15" s="594"/>
    </row>
    <row r="16" spans="1:19" s="7" customFormat="1" ht="67.5" customHeight="1" x14ac:dyDescent="0.25">
      <c r="A16" s="588">
        <v>5</v>
      </c>
      <c r="B16" s="588" t="s">
        <v>146</v>
      </c>
      <c r="C16" s="588">
        <v>1</v>
      </c>
      <c r="D16" s="588">
        <v>6</v>
      </c>
      <c r="E16" s="593" t="s">
        <v>945</v>
      </c>
      <c r="F16" s="593" t="s">
        <v>269</v>
      </c>
      <c r="G16" s="593" t="s">
        <v>270</v>
      </c>
      <c r="H16" s="588" t="s">
        <v>271</v>
      </c>
      <c r="I16" s="265" t="s">
        <v>272</v>
      </c>
      <c r="J16" s="264">
        <v>1</v>
      </c>
      <c r="K16" s="264" t="s">
        <v>74</v>
      </c>
      <c r="L16" s="593" t="s">
        <v>273</v>
      </c>
      <c r="M16" s="588" t="s">
        <v>72</v>
      </c>
      <c r="N16" s="588"/>
      <c r="O16" s="591">
        <v>100000</v>
      </c>
      <c r="P16" s="588"/>
      <c r="Q16" s="591">
        <v>100000</v>
      </c>
      <c r="R16" s="588"/>
      <c r="S16" s="593" t="s">
        <v>242</v>
      </c>
    </row>
    <row r="17" spans="1:19" s="7" customFormat="1" ht="77.25" customHeight="1" x14ac:dyDescent="0.25">
      <c r="A17" s="590"/>
      <c r="B17" s="590"/>
      <c r="C17" s="590"/>
      <c r="D17" s="590"/>
      <c r="E17" s="595"/>
      <c r="F17" s="595"/>
      <c r="G17" s="595"/>
      <c r="H17" s="590"/>
      <c r="I17" s="265" t="s">
        <v>261</v>
      </c>
      <c r="J17" s="265" t="s">
        <v>262</v>
      </c>
      <c r="K17" s="264" t="s">
        <v>245</v>
      </c>
      <c r="L17" s="595"/>
      <c r="M17" s="590"/>
      <c r="N17" s="590"/>
      <c r="O17" s="602"/>
      <c r="P17" s="590"/>
      <c r="Q17" s="602"/>
      <c r="R17" s="590"/>
      <c r="S17" s="595"/>
    </row>
    <row r="18" spans="1:19" ht="103.5" customHeight="1" x14ac:dyDescent="0.25">
      <c r="A18" s="597">
        <v>6</v>
      </c>
      <c r="B18" s="598" t="s">
        <v>145</v>
      </c>
      <c r="C18" s="597">
        <v>1</v>
      </c>
      <c r="D18" s="597">
        <v>6</v>
      </c>
      <c r="E18" s="597" t="s">
        <v>274</v>
      </c>
      <c r="F18" s="598" t="s">
        <v>275</v>
      </c>
      <c r="G18" s="598" t="s">
        <v>276</v>
      </c>
      <c r="H18" s="597" t="s">
        <v>277</v>
      </c>
      <c r="I18" s="260" t="s">
        <v>278</v>
      </c>
      <c r="J18" s="52" t="s">
        <v>279</v>
      </c>
      <c r="K18" s="264" t="s">
        <v>245</v>
      </c>
      <c r="L18" s="598" t="s">
        <v>241</v>
      </c>
      <c r="M18" s="597" t="s">
        <v>44</v>
      </c>
      <c r="N18" s="597"/>
      <c r="O18" s="596">
        <v>120000</v>
      </c>
      <c r="P18" s="597"/>
      <c r="Q18" s="596">
        <v>120000</v>
      </c>
      <c r="R18" s="597"/>
      <c r="S18" s="598" t="s">
        <v>242</v>
      </c>
    </row>
    <row r="19" spans="1:19" ht="90.75" customHeight="1" x14ac:dyDescent="0.25">
      <c r="A19" s="597"/>
      <c r="B19" s="598"/>
      <c r="C19" s="597"/>
      <c r="D19" s="597"/>
      <c r="E19" s="597"/>
      <c r="F19" s="598"/>
      <c r="G19" s="598"/>
      <c r="H19" s="597"/>
      <c r="I19" s="260" t="s">
        <v>280</v>
      </c>
      <c r="J19" s="52" t="s">
        <v>281</v>
      </c>
      <c r="K19" s="264" t="s">
        <v>74</v>
      </c>
      <c r="L19" s="598"/>
      <c r="M19" s="597"/>
      <c r="N19" s="597"/>
      <c r="O19" s="596"/>
      <c r="P19" s="597"/>
      <c r="Q19" s="596"/>
      <c r="R19" s="597"/>
      <c r="S19" s="598"/>
    </row>
    <row r="20" spans="1:19" s="7" customFormat="1" ht="80.25" customHeight="1" x14ac:dyDescent="0.25">
      <c r="A20" s="266">
        <v>7</v>
      </c>
      <c r="B20" s="263" t="s">
        <v>145</v>
      </c>
      <c r="C20" s="266">
        <v>1</v>
      </c>
      <c r="D20" s="266">
        <v>6</v>
      </c>
      <c r="E20" s="266" t="s">
        <v>282</v>
      </c>
      <c r="F20" s="263" t="s">
        <v>283</v>
      </c>
      <c r="G20" s="263" t="s">
        <v>284</v>
      </c>
      <c r="H20" s="266" t="s">
        <v>285</v>
      </c>
      <c r="I20" s="265" t="s">
        <v>286</v>
      </c>
      <c r="J20" s="265" t="s">
        <v>287</v>
      </c>
      <c r="K20" s="264" t="s">
        <v>74</v>
      </c>
      <c r="L20" s="263" t="s">
        <v>288</v>
      </c>
      <c r="M20" s="266" t="s">
        <v>44</v>
      </c>
      <c r="N20" s="266"/>
      <c r="O20" s="312">
        <v>10000</v>
      </c>
      <c r="P20" s="266"/>
      <c r="Q20" s="312">
        <v>10000</v>
      </c>
      <c r="R20" s="266"/>
      <c r="S20" s="263" t="s">
        <v>242</v>
      </c>
    </row>
    <row r="21" spans="1:19" ht="45" x14ac:dyDescent="0.25">
      <c r="A21" s="588">
        <v>8</v>
      </c>
      <c r="B21" s="588" t="s">
        <v>155</v>
      </c>
      <c r="C21" s="588">
        <v>1</v>
      </c>
      <c r="D21" s="588">
        <v>6</v>
      </c>
      <c r="E21" s="588" t="s">
        <v>289</v>
      </c>
      <c r="F21" s="593" t="s">
        <v>290</v>
      </c>
      <c r="G21" s="593" t="s">
        <v>291</v>
      </c>
      <c r="H21" s="593" t="s">
        <v>292</v>
      </c>
      <c r="I21" s="265" t="s">
        <v>293</v>
      </c>
      <c r="J21" s="52" t="s">
        <v>294</v>
      </c>
      <c r="K21" s="264" t="s">
        <v>74</v>
      </c>
      <c r="L21" s="593" t="s">
        <v>295</v>
      </c>
      <c r="M21" s="588" t="s">
        <v>72</v>
      </c>
      <c r="N21" s="588"/>
      <c r="O21" s="600">
        <v>300000</v>
      </c>
      <c r="P21" s="588"/>
      <c r="Q21" s="591">
        <v>300000</v>
      </c>
      <c r="R21" s="588"/>
      <c r="S21" s="593" t="s">
        <v>242</v>
      </c>
    </row>
    <row r="22" spans="1:19" ht="98.25" customHeight="1" x14ac:dyDescent="0.25">
      <c r="A22" s="589"/>
      <c r="B22" s="589"/>
      <c r="C22" s="589"/>
      <c r="D22" s="589"/>
      <c r="E22" s="589"/>
      <c r="F22" s="594"/>
      <c r="G22" s="594"/>
      <c r="H22" s="594"/>
      <c r="I22" s="265" t="s">
        <v>296</v>
      </c>
      <c r="J22" s="52" t="s">
        <v>297</v>
      </c>
      <c r="K22" s="264" t="s">
        <v>245</v>
      </c>
      <c r="L22" s="594"/>
      <c r="M22" s="589"/>
      <c r="N22" s="589"/>
      <c r="O22" s="601"/>
      <c r="P22" s="589"/>
      <c r="Q22" s="592"/>
      <c r="R22" s="589"/>
      <c r="S22" s="594"/>
    </row>
    <row r="23" spans="1:19" ht="61.5" customHeight="1" x14ac:dyDescent="0.25">
      <c r="A23" s="589"/>
      <c r="B23" s="589"/>
      <c r="C23" s="589"/>
      <c r="D23" s="589"/>
      <c r="E23" s="589"/>
      <c r="F23" s="594"/>
      <c r="G23" s="594"/>
      <c r="H23" s="594"/>
      <c r="I23" s="265" t="s">
        <v>298</v>
      </c>
      <c r="J23" s="265" t="s">
        <v>299</v>
      </c>
      <c r="K23" s="264" t="s">
        <v>300</v>
      </c>
      <c r="L23" s="594"/>
      <c r="M23" s="589"/>
      <c r="N23" s="589"/>
      <c r="O23" s="601"/>
      <c r="P23" s="589"/>
      <c r="Q23" s="592"/>
      <c r="R23" s="589"/>
      <c r="S23" s="594"/>
    </row>
    <row r="24" spans="1:19" ht="30" x14ac:dyDescent="0.25">
      <c r="A24" s="589"/>
      <c r="B24" s="589"/>
      <c r="C24" s="589"/>
      <c r="D24" s="589"/>
      <c r="E24" s="589"/>
      <c r="F24" s="594"/>
      <c r="G24" s="594"/>
      <c r="H24" s="594"/>
      <c r="I24" s="265" t="s">
        <v>301</v>
      </c>
      <c r="J24" s="265" t="s">
        <v>297</v>
      </c>
      <c r="K24" s="264" t="s">
        <v>302</v>
      </c>
      <c r="L24" s="594"/>
      <c r="M24" s="589"/>
      <c r="N24" s="589"/>
      <c r="O24" s="601"/>
      <c r="P24" s="589"/>
      <c r="Q24" s="592"/>
      <c r="R24" s="589"/>
      <c r="S24" s="594"/>
    </row>
    <row r="25" spans="1:19" ht="36.75" customHeight="1" x14ac:dyDescent="0.25">
      <c r="A25" s="597">
        <v>9</v>
      </c>
      <c r="B25" s="597" t="s">
        <v>303</v>
      </c>
      <c r="C25" s="597">
        <v>1</v>
      </c>
      <c r="D25" s="597">
        <v>9</v>
      </c>
      <c r="E25" s="598" t="s">
        <v>946</v>
      </c>
      <c r="F25" s="598" t="s">
        <v>304</v>
      </c>
      <c r="G25" s="598" t="s">
        <v>305</v>
      </c>
      <c r="H25" s="597" t="s">
        <v>306</v>
      </c>
      <c r="I25" s="264" t="s">
        <v>307</v>
      </c>
      <c r="J25" s="264">
        <v>1</v>
      </c>
      <c r="K25" s="264" t="s">
        <v>74</v>
      </c>
      <c r="L25" s="598" t="s">
        <v>308</v>
      </c>
      <c r="M25" s="597" t="s">
        <v>44</v>
      </c>
      <c r="N25" s="597"/>
      <c r="O25" s="596">
        <v>45000</v>
      </c>
      <c r="P25" s="597"/>
      <c r="Q25" s="596">
        <v>45000</v>
      </c>
      <c r="R25" s="597"/>
      <c r="S25" s="598" t="s">
        <v>242</v>
      </c>
    </row>
    <row r="26" spans="1:19" ht="42.75" customHeight="1" x14ac:dyDescent="0.25">
      <c r="A26" s="597"/>
      <c r="B26" s="597"/>
      <c r="C26" s="597"/>
      <c r="D26" s="597"/>
      <c r="E26" s="598"/>
      <c r="F26" s="598"/>
      <c r="G26" s="598"/>
      <c r="H26" s="597"/>
      <c r="I26" s="264" t="s">
        <v>309</v>
      </c>
      <c r="J26" s="265" t="s">
        <v>310</v>
      </c>
      <c r="K26" s="264" t="s">
        <v>311</v>
      </c>
      <c r="L26" s="598"/>
      <c r="M26" s="597"/>
      <c r="N26" s="597"/>
      <c r="O26" s="596"/>
      <c r="P26" s="597"/>
      <c r="Q26" s="596"/>
      <c r="R26" s="597"/>
      <c r="S26" s="598"/>
    </row>
    <row r="27" spans="1:19" ht="60" customHeight="1" x14ac:dyDescent="0.25">
      <c r="A27" s="597">
        <v>10</v>
      </c>
      <c r="B27" s="597" t="s">
        <v>145</v>
      </c>
      <c r="C27" s="597">
        <v>1</v>
      </c>
      <c r="D27" s="597">
        <v>9</v>
      </c>
      <c r="E27" s="598" t="s">
        <v>947</v>
      </c>
      <c r="F27" s="598" t="s">
        <v>312</v>
      </c>
      <c r="G27" s="598" t="s">
        <v>313</v>
      </c>
      <c r="H27" s="598" t="s">
        <v>314</v>
      </c>
      <c r="I27" s="265" t="s">
        <v>948</v>
      </c>
      <c r="J27" s="264">
        <v>1</v>
      </c>
      <c r="K27" s="264" t="s">
        <v>203</v>
      </c>
      <c r="L27" s="598" t="s">
        <v>315</v>
      </c>
      <c r="M27" s="597" t="s">
        <v>71</v>
      </c>
      <c r="N27" s="597"/>
      <c r="O27" s="599">
        <v>55000</v>
      </c>
      <c r="P27" s="597"/>
      <c r="Q27" s="596">
        <v>55000</v>
      </c>
      <c r="R27" s="597"/>
      <c r="S27" s="598" t="s">
        <v>242</v>
      </c>
    </row>
    <row r="28" spans="1:19" ht="51.75" customHeight="1" x14ac:dyDescent="0.25">
      <c r="A28" s="597"/>
      <c r="B28" s="597"/>
      <c r="C28" s="597"/>
      <c r="D28" s="597"/>
      <c r="E28" s="598"/>
      <c r="F28" s="598"/>
      <c r="G28" s="598"/>
      <c r="H28" s="598"/>
      <c r="I28" s="265" t="s">
        <v>949</v>
      </c>
      <c r="J28" s="265" t="s">
        <v>316</v>
      </c>
      <c r="K28" s="264" t="s">
        <v>311</v>
      </c>
      <c r="L28" s="598"/>
      <c r="M28" s="597"/>
      <c r="N28" s="597"/>
      <c r="O28" s="599"/>
      <c r="P28" s="597"/>
      <c r="Q28" s="596"/>
      <c r="R28" s="597"/>
      <c r="S28" s="598"/>
    </row>
    <row r="29" spans="1:19" ht="135" x14ac:dyDescent="0.25">
      <c r="A29" s="266">
        <v>11</v>
      </c>
      <c r="B29" s="266" t="s">
        <v>303</v>
      </c>
      <c r="C29" s="266">
        <v>2</v>
      </c>
      <c r="D29" s="266">
        <v>12</v>
      </c>
      <c r="E29" s="266" t="s">
        <v>317</v>
      </c>
      <c r="F29" s="263" t="s">
        <v>318</v>
      </c>
      <c r="G29" s="263" t="s">
        <v>319</v>
      </c>
      <c r="H29" s="263" t="s">
        <v>320</v>
      </c>
      <c r="I29" s="263" t="s">
        <v>286</v>
      </c>
      <c r="J29" s="264">
        <v>1</v>
      </c>
      <c r="K29" s="264" t="s">
        <v>203</v>
      </c>
      <c r="L29" s="263" t="s">
        <v>321</v>
      </c>
      <c r="M29" s="266" t="s">
        <v>117</v>
      </c>
      <c r="N29" s="266"/>
      <c r="O29" s="312">
        <v>40000</v>
      </c>
      <c r="P29" s="266"/>
      <c r="Q29" s="312">
        <v>40000</v>
      </c>
      <c r="R29" s="266"/>
      <c r="S29" s="263" t="s">
        <v>242</v>
      </c>
    </row>
    <row r="30" spans="1:19" ht="43.5" customHeight="1" x14ac:dyDescent="0.25">
      <c r="A30" s="588">
        <v>12</v>
      </c>
      <c r="B30" s="588" t="s">
        <v>303</v>
      </c>
      <c r="C30" s="588">
        <v>1</v>
      </c>
      <c r="D30" s="593">
        <v>13</v>
      </c>
      <c r="E30" s="593" t="s">
        <v>950</v>
      </c>
      <c r="F30" s="593" t="s">
        <v>322</v>
      </c>
      <c r="G30" s="593" t="s">
        <v>953</v>
      </c>
      <c r="H30" s="593" t="s">
        <v>954</v>
      </c>
      <c r="I30" s="264" t="s">
        <v>307</v>
      </c>
      <c r="J30" s="265">
        <v>1</v>
      </c>
      <c r="K30" s="264" t="s">
        <v>203</v>
      </c>
      <c r="L30" s="593" t="s">
        <v>324</v>
      </c>
      <c r="M30" s="588" t="s">
        <v>44</v>
      </c>
      <c r="N30" s="588"/>
      <c r="O30" s="591">
        <v>35000</v>
      </c>
      <c r="P30" s="588"/>
      <c r="Q30" s="591">
        <v>35000</v>
      </c>
      <c r="R30" s="588"/>
      <c r="S30" s="593" t="s">
        <v>242</v>
      </c>
    </row>
    <row r="31" spans="1:19" ht="35.25" customHeight="1" x14ac:dyDescent="0.25">
      <c r="A31" s="589"/>
      <c r="B31" s="589"/>
      <c r="C31" s="589"/>
      <c r="D31" s="594"/>
      <c r="E31" s="594"/>
      <c r="F31" s="594"/>
      <c r="G31" s="594"/>
      <c r="H31" s="594"/>
      <c r="I31" s="264" t="s">
        <v>309</v>
      </c>
      <c r="J31" s="51" t="s">
        <v>325</v>
      </c>
      <c r="K31" s="264" t="s">
        <v>311</v>
      </c>
      <c r="L31" s="594"/>
      <c r="M31" s="589"/>
      <c r="N31" s="589"/>
      <c r="O31" s="592"/>
      <c r="P31" s="589"/>
      <c r="Q31" s="592"/>
      <c r="R31" s="589"/>
      <c r="S31" s="594"/>
    </row>
    <row r="32" spans="1:19" ht="58.5" customHeight="1" x14ac:dyDescent="0.25">
      <c r="A32" s="590"/>
      <c r="B32" s="590"/>
      <c r="C32" s="590"/>
      <c r="D32" s="595"/>
      <c r="E32" s="595"/>
      <c r="F32" s="595"/>
      <c r="G32" s="595"/>
      <c r="H32" s="595"/>
      <c r="I32" s="265" t="s">
        <v>286</v>
      </c>
      <c r="J32" s="51" t="s">
        <v>108</v>
      </c>
      <c r="K32" s="264" t="s">
        <v>203</v>
      </c>
      <c r="L32" s="595"/>
      <c r="M32" s="590"/>
      <c r="N32" s="590"/>
      <c r="O32" s="590"/>
      <c r="P32" s="590"/>
      <c r="Q32" s="590"/>
      <c r="R32" s="590"/>
      <c r="S32" s="595"/>
    </row>
    <row r="33" spans="1:19" ht="63.75" customHeight="1" x14ac:dyDescent="0.25">
      <c r="A33" s="597">
        <v>13</v>
      </c>
      <c r="B33" s="588" t="s">
        <v>303</v>
      </c>
      <c r="C33" s="588">
        <v>1</v>
      </c>
      <c r="D33" s="593">
        <v>13</v>
      </c>
      <c r="E33" s="598" t="s">
        <v>951</v>
      </c>
      <c r="F33" s="598" t="s">
        <v>955</v>
      </c>
      <c r="G33" s="598" t="s">
        <v>956</v>
      </c>
      <c r="H33" s="597" t="s">
        <v>323</v>
      </c>
      <c r="I33" s="264" t="s">
        <v>307</v>
      </c>
      <c r="J33" s="264">
        <v>1</v>
      </c>
      <c r="K33" s="264" t="s">
        <v>74</v>
      </c>
      <c r="L33" s="598" t="s">
        <v>326</v>
      </c>
      <c r="M33" s="597" t="s">
        <v>44</v>
      </c>
      <c r="N33" s="597"/>
      <c r="O33" s="596">
        <v>85000</v>
      </c>
      <c r="P33" s="597"/>
      <c r="Q33" s="596">
        <v>85000</v>
      </c>
      <c r="R33" s="597"/>
      <c r="S33" s="598" t="s">
        <v>242</v>
      </c>
    </row>
    <row r="34" spans="1:19" ht="59.25" customHeight="1" x14ac:dyDescent="0.25">
      <c r="A34" s="597"/>
      <c r="B34" s="590"/>
      <c r="C34" s="590"/>
      <c r="D34" s="595"/>
      <c r="E34" s="598"/>
      <c r="F34" s="598"/>
      <c r="G34" s="598"/>
      <c r="H34" s="597"/>
      <c r="I34" s="264" t="s">
        <v>309</v>
      </c>
      <c r="J34" s="265" t="s">
        <v>327</v>
      </c>
      <c r="K34" s="264" t="s">
        <v>328</v>
      </c>
      <c r="L34" s="598"/>
      <c r="M34" s="597"/>
      <c r="N34" s="597"/>
      <c r="O34" s="596"/>
      <c r="P34" s="597"/>
      <c r="Q34" s="596"/>
      <c r="R34" s="597"/>
      <c r="S34" s="598"/>
    </row>
    <row r="35" spans="1:19" ht="57.75" customHeight="1" x14ac:dyDescent="0.25">
      <c r="A35" s="588">
        <v>14</v>
      </c>
      <c r="B35" s="588" t="s">
        <v>303</v>
      </c>
      <c r="C35" s="588">
        <v>1</v>
      </c>
      <c r="D35" s="593">
        <v>13</v>
      </c>
      <c r="E35" s="593" t="s">
        <v>952</v>
      </c>
      <c r="F35" s="593" t="s">
        <v>329</v>
      </c>
      <c r="G35" s="593" t="s">
        <v>957</v>
      </c>
      <c r="H35" s="593" t="s">
        <v>958</v>
      </c>
      <c r="I35" s="264" t="s">
        <v>307</v>
      </c>
      <c r="J35" s="265">
        <v>1</v>
      </c>
      <c r="K35" s="264" t="s">
        <v>74</v>
      </c>
      <c r="L35" s="593" t="s">
        <v>330</v>
      </c>
      <c r="M35" s="588" t="s">
        <v>44</v>
      </c>
      <c r="N35" s="588"/>
      <c r="O35" s="591">
        <v>45000</v>
      </c>
      <c r="P35" s="588"/>
      <c r="Q35" s="591">
        <v>45000</v>
      </c>
      <c r="R35" s="588"/>
      <c r="S35" s="593" t="s">
        <v>242</v>
      </c>
    </row>
    <row r="36" spans="1:19" ht="36.75" customHeight="1" x14ac:dyDescent="0.25">
      <c r="A36" s="589"/>
      <c r="B36" s="589"/>
      <c r="C36" s="589"/>
      <c r="D36" s="594"/>
      <c r="E36" s="594"/>
      <c r="F36" s="594"/>
      <c r="G36" s="594"/>
      <c r="H36" s="594"/>
      <c r="I36" s="264" t="s">
        <v>309</v>
      </c>
      <c r="J36" s="51" t="s">
        <v>325</v>
      </c>
      <c r="K36" s="264" t="s">
        <v>331</v>
      </c>
      <c r="L36" s="594"/>
      <c r="M36" s="589"/>
      <c r="N36" s="589"/>
      <c r="O36" s="592"/>
      <c r="P36" s="589"/>
      <c r="Q36" s="592"/>
      <c r="R36" s="589"/>
      <c r="S36" s="594"/>
    </row>
    <row r="37" spans="1:19" ht="68.25" customHeight="1" x14ac:dyDescent="0.25">
      <c r="A37" s="590"/>
      <c r="B37" s="590"/>
      <c r="C37" s="590"/>
      <c r="D37" s="595"/>
      <c r="E37" s="595"/>
      <c r="F37" s="595"/>
      <c r="G37" s="595"/>
      <c r="H37" s="595"/>
      <c r="I37" s="265" t="s">
        <v>286</v>
      </c>
      <c r="J37" s="51" t="s">
        <v>108</v>
      </c>
      <c r="K37" s="264" t="s">
        <v>203</v>
      </c>
      <c r="L37" s="595"/>
      <c r="M37" s="590"/>
      <c r="N37" s="590"/>
      <c r="O37" s="590"/>
      <c r="P37" s="590"/>
      <c r="Q37" s="590"/>
      <c r="R37" s="590"/>
      <c r="S37" s="595"/>
    </row>
    <row r="40" spans="1:19" x14ac:dyDescent="0.25">
      <c r="O40" s="572"/>
      <c r="P40" s="545" t="s">
        <v>30</v>
      </c>
      <c r="Q40" s="545"/>
      <c r="R40" s="545"/>
    </row>
    <row r="41" spans="1:19" x14ac:dyDescent="0.25">
      <c r="O41" s="570"/>
      <c r="P41" s="545" t="s">
        <v>31</v>
      </c>
      <c r="Q41" s="545" t="s">
        <v>32</v>
      </c>
      <c r="R41" s="545"/>
    </row>
    <row r="42" spans="1:19" x14ac:dyDescent="0.25">
      <c r="O42" s="571"/>
      <c r="P42" s="545"/>
      <c r="Q42" s="261">
        <v>2022</v>
      </c>
      <c r="R42" s="261">
        <v>2023</v>
      </c>
    </row>
    <row r="43" spans="1:19" x14ac:dyDescent="0.25">
      <c r="O43" s="261" t="s">
        <v>33</v>
      </c>
      <c r="P43" s="5">
        <v>14</v>
      </c>
      <c r="Q43" s="41">
        <f>Q6+Q9+Q11+Q13+Q16+Q18+Q20+Q21+Q25+Q27+Q29+Q30+Q33+Q35</f>
        <v>1250000</v>
      </c>
      <c r="R43" s="6"/>
    </row>
  </sheetData>
  <mergeCells count="2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8"/>
    <mergeCell ref="B6:B8"/>
    <mergeCell ref="C6:C8"/>
    <mergeCell ref="D6:D8"/>
    <mergeCell ref="E6:E8"/>
    <mergeCell ref="O6:O8"/>
    <mergeCell ref="P6:P8"/>
    <mergeCell ref="Q6:Q8"/>
    <mergeCell ref="R6:R8"/>
    <mergeCell ref="S11:S12"/>
    <mergeCell ref="S6:S8"/>
    <mergeCell ref="F6:F8"/>
    <mergeCell ref="G6:G8"/>
    <mergeCell ref="H6:H8"/>
    <mergeCell ref="L6:L8"/>
    <mergeCell ref="M6:M8"/>
    <mergeCell ref="N6:N8"/>
    <mergeCell ref="P9:P10"/>
    <mergeCell ref="Q9:Q10"/>
    <mergeCell ref="R9:R10"/>
    <mergeCell ref="S9:S10"/>
    <mergeCell ref="N9:N10"/>
    <mergeCell ref="O9:O10"/>
    <mergeCell ref="A9:A10"/>
    <mergeCell ref="B9:B10"/>
    <mergeCell ref="C9:C10"/>
    <mergeCell ref="D9:D10"/>
    <mergeCell ref="E9:E10"/>
    <mergeCell ref="F9:F10"/>
    <mergeCell ref="O11:O12"/>
    <mergeCell ref="A11:A12"/>
    <mergeCell ref="B11:B12"/>
    <mergeCell ref="C11:C12"/>
    <mergeCell ref="D11:D12"/>
    <mergeCell ref="E11:E12"/>
    <mergeCell ref="G9:G10"/>
    <mergeCell ref="H9:H10"/>
    <mergeCell ref="L9:L10"/>
    <mergeCell ref="M9:M10"/>
    <mergeCell ref="F11:F12"/>
    <mergeCell ref="G11:G12"/>
    <mergeCell ref="H11:H12"/>
    <mergeCell ref="L11:L12"/>
    <mergeCell ref="M11:M12"/>
    <mergeCell ref="N11:N12"/>
    <mergeCell ref="P13:P15"/>
    <mergeCell ref="Q13:Q15"/>
    <mergeCell ref="R13:R15"/>
    <mergeCell ref="P11:P12"/>
    <mergeCell ref="Q11:Q12"/>
    <mergeCell ref="R11:R12"/>
    <mergeCell ref="S18:S19"/>
    <mergeCell ref="A16:A17"/>
    <mergeCell ref="B16:B17"/>
    <mergeCell ref="C16:C17"/>
    <mergeCell ref="D16:D17"/>
    <mergeCell ref="E16:E17"/>
    <mergeCell ref="G13:G15"/>
    <mergeCell ref="H13:H15"/>
    <mergeCell ref="L13:L15"/>
    <mergeCell ref="M13:M15"/>
    <mergeCell ref="N13:N15"/>
    <mergeCell ref="O13:O15"/>
    <mergeCell ref="A13:A15"/>
    <mergeCell ref="B13:B15"/>
    <mergeCell ref="C13:C15"/>
    <mergeCell ref="D13:D15"/>
    <mergeCell ref="E13:E15"/>
    <mergeCell ref="F13:F15"/>
    <mergeCell ref="O16:O17"/>
    <mergeCell ref="P16:P17"/>
    <mergeCell ref="Q16:Q17"/>
    <mergeCell ref="R16:R17"/>
    <mergeCell ref="S16:S17"/>
    <mergeCell ref="S13:S15"/>
    <mergeCell ref="F16:F17"/>
    <mergeCell ref="G16:G17"/>
    <mergeCell ref="H16:H17"/>
    <mergeCell ref="L16:L17"/>
    <mergeCell ref="M16:M17"/>
    <mergeCell ref="N16:N17"/>
    <mergeCell ref="P18:P19"/>
    <mergeCell ref="Q18:Q19"/>
    <mergeCell ref="R18:R19"/>
    <mergeCell ref="G18:G19"/>
    <mergeCell ref="H18:H19"/>
    <mergeCell ref="L18:L19"/>
    <mergeCell ref="M18:M19"/>
    <mergeCell ref="N18:N19"/>
    <mergeCell ref="O18:O19"/>
    <mergeCell ref="A18:A19"/>
    <mergeCell ref="B18:B19"/>
    <mergeCell ref="C18:C19"/>
    <mergeCell ref="D18:D19"/>
    <mergeCell ref="E18:E19"/>
    <mergeCell ref="F18:F19"/>
    <mergeCell ref="P21:P24"/>
    <mergeCell ref="Q21:Q24"/>
    <mergeCell ref="R21:R24"/>
    <mergeCell ref="S21:S24"/>
    <mergeCell ref="A25:A26"/>
    <mergeCell ref="B25:B26"/>
    <mergeCell ref="C25:C26"/>
    <mergeCell ref="D25:D26"/>
    <mergeCell ref="E25:E26"/>
    <mergeCell ref="G21:G24"/>
    <mergeCell ref="H21:H24"/>
    <mergeCell ref="L21:L24"/>
    <mergeCell ref="M21:M24"/>
    <mergeCell ref="N21:N24"/>
    <mergeCell ref="O21:O24"/>
    <mergeCell ref="A21:A24"/>
    <mergeCell ref="B21:B24"/>
    <mergeCell ref="C21:C24"/>
    <mergeCell ref="D21:D24"/>
    <mergeCell ref="E21:E24"/>
    <mergeCell ref="F21:F24"/>
    <mergeCell ref="O25:O26"/>
    <mergeCell ref="P25:P26"/>
    <mergeCell ref="A27:A28"/>
    <mergeCell ref="B27:B28"/>
    <mergeCell ref="C27:C28"/>
    <mergeCell ref="D27:D28"/>
    <mergeCell ref="E27:E28"/>
    <mergeCell ref="F27:F28"/>
    <mergeCell ref="Q25:Q26"/>
    <mergeCell ref="R25:R26"/>
    <mergeCell ref="S25:S26"/>
    <mergeCell ref="F25:F26"/>
    <mergeCell ref="G25:G26"/>
    <mergeCell ref="H25:H26"/>
    <mergeCell ref="L25:L26"/>
    <mergeCell ref="M25:M26"/>
    <mergeCell ref="N25:N26"/>
    <mergeCell ref="P27:P28"/>
    <mergeCell ref="Q27:Q28"/>
    <mergeCell ref="R27:R28"/>
    <mergeCell ref="S27:S28"/>
    <mergeCell ref="G27:G28"/>
    <mergeCell ref="H27:H28"/>
    <mergeCell ref="L27:L28"/>
    <mergeCell ref="M27:M28"/>
    <mergeCell ref="N27:N28"/>
    <mergeCell ref="O27:O28"/>
    <mergeCell ref="P30:P32"/>
    <mergeCell ref="Q30:Q32"/>
    <mergeCell ref="R30:R32"/>
    <mergeCell ref="S30:S32"/>
    <mergeCell ref="A33:A34"/>
    <mergeCell ref="B33:B34"/>
    <mergeCell ref="C33:C34"/>
    <mergeCell ref="D33:D34"/>
    <mergeCell ref="E33:E34"/>
    <mergeCell ref="G30:G32"/>
    <mergeCell ref="H30:H32"/>
    <mergeCell ref="L30:L32"/>
    <mergeCell ref="M30:M32"/>
    <mergeCell ref="N30:N32"/>
    <mergeCell ref="O30:O32"/>
    <mergeCell ref="A30:A32"/>
    <mergeCell ref="B30:B32"/>
    <mergeCell ref="C30:C32"/>
    <mergeCell ref="D30:D32"/>
    <mergeCell ref="E30:E32"/>
    <mergeCell ref="F30:F32"/>
    <mergeCell ref="O33:O34"/>
    <mergeCell ref="P33:P34"/>
    <mergeCell ref="A35:A37"/>
    <mergeCell ref="B35:B37"/>
    <mergeCell ref="C35:C37"/>
    <mergeCell ref="D35:D37"/>
    <mergeCell ref="E35:E37"/>
    <mergeCell ref="F35:F37"/>
    <mergeCell ref="Q33:Q34"/>
    <mergeCell ref="R33:R34"/>
    <mergeCell ref="S33:S34"/>
    <mergeCell ref="F33:F34"/>
    <mergeCell ref="G33:G34"/>
    <mergeCell ref="H33:H34"/>
    <mergeCell ref="L33:L34"/>
    <mergeCell ref="M33:M34"/>
    <mergeCell ref="N33:N34"/>
    <mergeCell ref="P35:P37"/>
    <mergeCell ref="Q35:Q37"/>
    <mergeCell ref="R35:R37"/>
    <mergeCell ref="S35:S37"/>
    <mergeCell ref="O40:O42"/>
    <mergeCell ref="P40:R40"/>
    <mergeCell ref="P41:P42"/>
    <mergeCell ref="Q41:R41"/>
    <mergeCell ref="G35:G37"/>
    <mergeCell ref="H35:H37"/>
    <mergeCell ref="L35:L37"/>
    <mergeCell ref="M35:M37"/>
    <mergeCell ref="N35:N37"/>
    <mergeCell ref="O35:O37"/>
  </mergeCells>
  <pageMargins left="0.25" right="0.25" top="0.75" bottom="0.75" header="0.3" footer="0.3"/>
  <pageSetup paperSize="8"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zoomScale="60" zoomScaleNormal="60" workbookViewId="0">
      <selection activeCell="I25" sqref="I25"/>
    </sheetView>
  </sheetViews>
  <sheetFormatPr defaultColWidth="9.140625" defaultRowHeight="15" x14ac:dyDescent="0.25"/>
  <cols>
    <col min="1" max="1" width="5.28515625" style="1" customWidth="1"/>
    <col min="2" max="4" width="9.140625" style="133"/>
    <col min="5" max="5" width="18.28515625" style="133" customWidth="1"/>
    <col min="6" max="6" width="46.7109375" style="133" customWidth="1"/>
    <col min="7" max="7" width="63.7109375" style="133" customWidth="1"/>
    <col min="8" max="8" width="14.42578125" style="133" customWidth="1"/>
    <col min="9" max="9" width="19" style="133" customWidth="1"/>
    <col min="10" max="11" width="14.140625" style="133" customWidth="1"/>
    <col min="12" max="12" width="32" style="133" customWidth="1"/>
    <col min="13" max="14" width="9.140625" style="133"/>
    <col min="15" max="18" width="12.140625" style="133" customWidth="1"/>
    <col min="19" max="19" width="18.28515625" style="133" customWidth="1"/>
    <col min="20" max="20" width="9.140625" style="55"/>
    <col min="21" max="16384" width="9.140625" style="133"/>
  </cols>
  <sheetData>
    <row r="1" spans="1:20" ht="18.75" x14ac:dyDescent="0.3">
      <c r="A1" s="132" t="s">
        <v>2356</v>
      </c>
      <c r="E1" s="36"/>
      <c r="F1" s="36"/>
      <c r="H1" s="132"/>
      <c r="I1" s="132"/>
      <c r="J1" s="132"/>
      <c r="K1" s="54"/>
      <c r="L1" s="1"/>
      <c r="O1" s="2"/>
      <c r="P1" s="3"/>
      <c r="Q1" s="2"/>
      <c r="R1" s="2"/>
    </row>
    <row r="2" spans="1:20" x14ac:dyDescent="0.25">
      <c r="A2" s="37"/>
      <c r="E2" s="36"/>
      <c r="F2" s="36"/>
      <c r="L2" s="504"/>
      <c r="M2" s="504"/>
      <c r="N2" s="504"/>
      <c r="O2" s="504"/>
      <c r="P2" s="504"/>
      <c r="Q2" s="504"/>
      <c r="R2" s="504"/>
      <c r="S2" s="504"/>
    </row>
    <row r="3" spans="1:20" ht="45.75" customHeight="1" x14ac:dyDescent="0.25">
      <c r="A3" s="505" t="s">
        <v>0</v>
      </c>
      <c r="B3" s="507" t="s">
        <v>1</v>
      </c>
      <c r="C3" s="507" t="s">
        <v>2</v>
      </c>
      <c r="D3" s="507" t="s">
        <v>3</v>
      </c>
      <c r="E3" s="509" t="s">
        <v>4</v>
      </c>
      <c r="F3" s="509" t="s">
        <v>34</v>
      </c>
      <c r="G3" s="505" t="s">
        <v>35</v>
      </c>
      <c r="H3" s="507" t="s">
        <v>5</v>
      </c>
      <c r="I3" s="511" t="s">
        <v>6</v>
      </c>
      <c r="J3" s="511"/>
      <c r="K3" s="511"/>
      <c r="L3" s="505" t="s">
        <v>7</v>
      </c>
      <c r="M3" s="512" t="s">
        <v>8</v>
      </c>
      <c r="N3" s="513"/>
      <c r="O3" s="514" t="s">
        <v>9</v>
      </c>
      <c r="P3" s="514"/>
      <c r="Q3" s="514" t="s">
        <v>10</v>
      </c>
      <c r="R3" s="514"/>
      <c r="S3" s="505" t="s">
        <v>11</v>
      </c>
    </row>
    <row r="4" spans="1:20" x14ac:dyDescent="0.25">
      <c r="A4" s="506"/>
      <c r="B4" s="508"/>
      <c r="C4" s="508"/>
      <c r="D4" s="508"/>
      <c r="E4" s="510"/>
      <c r="F4" s="510"/>
      <c r="G4" s="506"/>
      <c r="H4" s="508"/>
      <c r="I4" s="125" t="s">
        <v>38</v>
      </c>
      <c r="J4" s="125" t="s">
        <v>36</v>
      </c>
      <c r="K4" s="125" t="s">
        <v>105</v>
      </c>
      <c r="L4" s="506"/>
      <c r="M4" s="127">
        <v>2022</v>
      </c>
      <c r="N4" s="127">
        <v>2023</v>
      </c>
      <c r="O4" s="4">
        <v>2022</v>
      </c>
      <c r="P4" s="4">
        <v>2023</v>
      </c>
      <c r="Q4" s="4">
        <v>2022</v>
      </c>
      <c r="R4" s="4">
        <v>2023</v>
      </c>
      <c r="S4" s="506"/>
    </row>
    <row r="5" spans="1:20" x14ac:dyDescent="0.25">
      <c r="A5" s="124" t="s">
        <v>12</v>
      </c>
      <c r="B5" s="125" t="s">
        <v>13</v>
      </c>
      <c r="C5" s="125" t="s">
        <v>14</v>
      </c>
      <c r="D5" s="125" t="s">
        <v>15</v>
      </c>
      <c r="E5" s="126" t="s">
        <v>16</v>
      </c>
      <c r="F5" s="126" t="s">
        <v>17</v>
      </c>
      <c r="G5" s="124" t="s">
        <v>18</v>
      </c>
      <c r="H5" s="124" t="s">
        <v>19</v>
      </c>
      <c r="I5" s="125" t="s">
        <v>20</v>
      </c>
      <c r="J5" s="125" t="s">
        <v>21</v>
      </c>
      <c r="K5" s="125" t="s">
        <v>22</v>
      </c>
      <c r="L5" s="124" t="s">
        <v>23</v>
      </c>
      <c r="M5" s="127" t="s">
        <v>24</v>
      </c>
      <c r="N5" s="127" t="s">
        <v>25</v>
      </c>
      <c r="O5" s="129" t="s">
        <v>26</v>
      </c>
      <c r="P5" s="129" t="s">
        <v>27</v>
      </c>
      <c r="Q5" s="129" t="s">
        <v>37</v>
      </c>
      <c r="R5" s="129" t="s">
        <v>28</v>
      </c>
      <c r="S5" s="124" t="s">
        <v>29</v>
      </c>
    </row>
    <row r="6" spans="1:20" s="15" customFormat="1" ht="31.5" customHeight="1" x14ac:dyDescent="0.25">
      <c r="A6" s="569">
        <v>1</v>
      </c>
      <c r="B6" s="604">
        <v>6</v>
      </c>
      <c r="C6" s="604">
        <v>1</v>
      </c>
      <c r="D6" s="604">
        <v>6</v>
      </c>
      <c r="E6" s="569" t="s">
        <v>332</v>
      </c>
      <c r="F6" s="604" t="s">
        <v>904</v>
      </c>
      <c r="G6" s="569" t="s">
        <v>333</v>
      </c>
      <c r="H6" s="245" t="s">
        <v>334</v>
      </c>
      <c r="I6" s="246" t="s">
        <v>335</v>
      </c>
      <c r="J6" s="246">
        <v>2</v>
      </c>
      <c r="K6" s="246" t="s">
        <v>42</v>
      </c>
      <c r="L6" s="604" t="s">
        <v>905</v>
      </c>
      <c r="M6" s="604" t="s">
        <v>72</v>
      </c>
      <c r="N6" s="604"/>
      <c r="O6" s="605">
        <v>35000</v>
      </c>
      <c r="P6" s="603"/>
      <c r="Q6" s="605">
        <f>O6</f>
        <v>35000</v>
      </c>
      <c r="R6" s="603"/>
      <c r="S6" s="604" t="s">
        <v>336</v>
      </c>
      <c r="T6" s="56"/>
    </row>
    <row r="7" spans="1:20" s="15" customFormat="1" ht="30.75" customHeight="1" x14ac:dyDescent="0.25">
      <c r="A7" s="569"/>
      <c r="B7" s="604"/>
      <c r="C7" s="604"/>
      <c r="D7" s="604"/>
      <c r="E7" s="569"/>
      <c r="F7" s="604"/>
      <c r="G7" s="569"/>
      <c r="H7" s="569" t="s">
        <v>337</v>
      </c>
      <c r="I7" s="246" t="s">
        <v>338</v>
      </c>
      <c r="J7" s="246">
        <v>4</v>
      </c>
      <c r="K7" s="246" t="s">
        <v>42</v>
      </c>
      <c r="L7" s="604"/>
      <c r="M7" s="604"/>
      <c r="N7" s="604"/>
      <c r="O7" s="605"/>
      <c r="P7" s="603"/>
      <c r="Q7" s="605"/>
      <c r="R7" s="603"/>
      <c r="S7" s="604"/>
      <c r="T7" s="56"/>
    </row>
    <row r="8" spans="1:20" s="15" customFormat="1" ht="48.75" customHeight="1" x14ac:dyDescent="0.25">
      <c r="A8" s="569"/>
      <c r="B8" s="604"/>
      <c r="C8" s="604"/>
      <c r="D8" s="604"/>
      <c r="E8" s="569"/>
      <c r="F8" s="604"/>
      <c r="G8" s="569"/>
      <c r="H8" s="569"/>
      <c r="I8" s="16" t="s">
        <v>339</v>
      </c>
      <c r="J8" s="16">
        <v>1</v>
      </c>
      <c r="K8" s="246" t="s">
        <v>42</v>
      </c>
      <c r="L8" s="604"/>
      <c r="M8" s="604"/>
      <c r="N8" s="604"/>
      <c r="O8" s="605"/>
      <c r="P8" s="603"/>
      <c r="Q8" s="605"/>
      <c r="R8" s="603"/>
      <c r="S8" s="604"/>
      <c r="T8" s="56"/>
    </row>
    <row r="9" spans="1:20" s="7" customFormat="1" ht="72" customHeight="1" x14ac:dyDescent="0.25">
      <c r="A9" s="569"/>
      <c r="B9" s="604"/>
      <c r="C9" s="604"/>
      <c r="D9" s="604"/>
      <c r="E9" s="569"/>
      <c r="F9" s="604"/>
      <c r="G9" s="569"/>
      <c r="H9" s="569"/>
      <c r="I9" s="16" t="s">
        <v>340</v>
      </c>
      <c r="J9" s="16">
        <v>20</v>
      </c>
      <c r="K9" s="246" t="s">
        <v>341</v>
      </c>
      <c r="L9" s="604"/>
      <c r="M9" s="604"/>
      <c r="N9" s="604"/>
      <c r="O9" s="605"/>
      <c r="P9" s="603"/>
      <c r="Q9" s="605"/>
      <c r="R9" s="603"/>
      <c r="S9" s="604"/>
      <c r="T9" s="57"/>
    </row>
    <row r="10" spans="1:20" s="7" customFormat="1" ht="60" x14ac:dyDescent="0.25">
      <c r="A10" s="537">
        <v>2</v>
      </c>
      <c r="B10" s="537">
        <v>6</v>
      </c>
      <c r="C10" s="537">
        <v>1</v>
      </c>
      <c r="D10" s="537">
        <v>6</v>
      </c>
      <c r="E10" s="537" t="s">
        <v>342</v>
      </c>
      <c r="F10" s="537" t="s">
        <v>906</v>
      </c>
      <c r="G10" s="537" t="s">
        <v>768</v>
      </c>
      <c r="H10" s="537" t="s">
        <v>343</v>
      </c>
      <c r="I10" s="16" t="s">
        <v>344</v>
      </c>
      <c r="J10" s="16">
        <v>1</v>
      </c>
      <c r="K10" s="246" t="s">
        <v>42</v>
      </c>
      <c r="L10" s="537" t="s">
        <v>907</v>
      </c>
      <c r="M10" s="537" t="s">
        <v>72</v>
      </c>
      <c r="N10" s="537"/>
      <c r="O10" s="607">
        <v>130000</v>
      </c>
      <c r="P10" s="537"/>
      <c r="Q10" s="605">
        <f>O10</f>
        <v>130000</v>
      </c>
      <c r="R10" s="537"/>
      <c r="S10" s="537" t="s">
        <v>336</v>
      </c>
      <c r="T10" s="57"/>
    </row>
    <row r="11" spans="1:20" s="7" customFormat="1" x14ac:dyDescent="0.25">
      <c r="A11" s="538"/>
      <c r="B11" s="538"/>
      <c r="C11" s="538"/>
      <c r="D11" s="538"/>
      <c r="E11" s="538"/>
      <c r="F11" s="538"/>
      <c r="G11" s="538"/>
      <c r="H11" s="539"/>
      <c r="I11" s="16" t="s">
        <v>141</v>
      </c>
      <c r="J11" s="16">
        <v>2000</v>
      </c>
      <c r="K11" s="246" t="s">
        <v>42</v>
      </c>
      <c r="L11" s="538"/>
      <c r="M11" s="538"/>
      <c r="N11" s="538"/>
      <c r="O11" s="608"/>
      <c r="P11" s="538"/>
      <c r="Q11" s="605"/>
      <c r="R11" s="538"/>
      <c r="S11" s="538"/>
      <c r="T11" s="57"/>
    </row>
    <row r="12" spans="1:20" s="7" customFormat="1" ht="60" x14ac:dyDescent="0.25">
      <c r="A12" s="538"/>
      <c r="B12" s="538"/>
      <c r="C12" s="538"/>
      <c r="D12" s="538"/>
      <c r="E12" s="538"/>
      <c r="F12" s="538"/>
      <c r="G12" s="538"/>
      <c r="H12" s="16" t="s">
        <v>345</v>
      </c>
      <c r="I12" s="16" t="s">
        <v>346</v>
      </c>
      <c r="J12" s="16">
        <v>1</v>
      </c>
      <c r="K12" s="16" t="s">
        <v>42</v>
      </c>
      <c r="L12" s="538"/>
      <c r="M12" s="538"/>
      <c r="N12" s="538"/>
      <c r="O12" s="608"/>
      <c r="P12" s="538"/>
      <c r="Q12" s="605"/>
      <c r="R12" s="538"/>
      <c r="S12" s="538"/>
      <c r="T12" s="57"/>
    </row>
    <row r="13" spans="1:20" s="7" customFormat="1" ht="150.75" customHeight="1" x14ac:dyDescent="0.25">
      <c r="A13" s="539"/>
      <c r="B13" s="539"/>
      <c r="C13" s="539"/>
      <c r="D13" s="539"/>
      <c r="E13" s="539"/>
      <c r="F13" s="539"/>
      <c r="G13" s="539"/>
      <c r="H13" s="16" t="s">
        <v>347</v>
      </c>
      <c r="I13" s="16" t="s">
        <v>346</v>
      </c>
      <c r="J13" s="16">
        <v>1</v>
      </c>
      <c r="K13" s="16" t="s">
        <v>42</v>
      </c>
      <c r="L13" s="539"/>
      <c r="M13" s="539"/>
      <c r="N13" s="539"/>
      <c r="O13" s="609"/>
      <c r="P13" s="539"/>
      <c r="Q13" s="605"/>
      <c r="R13" s="539"/>
      <c r="S13" s="539"/>
      <c r="T13" s="57"/>
    </row>
    <row r="14" spans="1:20" s="7" customFormat="1" ht="225" x14ac:dyDescent="0.25">
      <c r="A14" s="16">
        <v>3</v>
      </c>
      <c r="B14" s="16">
        <v>6</v>
      </c>
      <c r="C14" s="16">
        <v>3</v>
      </c>
      <c r="D14" s="16">
        <v>13</v>
      </c>
      <c r="E14" s="16" t="s">
        <v>348</v>
      </c>
      <c r="F14" s="16" t="s">
        <v>349</v>
      </c>
      <c r="G14" s="16" t="s">
        <v>769</v>
      </c>
      <c r="H14" s="16" t="s">
        <v>350</v>
      </c>
      <c r="I14" s="16" t="s">
        <v>351</v>
      </c>
      <c r="J14" s="16">
        <v>6</v>
      </c>
      <c r="K14" s="16" t="s">
        <v>42</v>
      </c>
      <c r="L14" s="16" t="s">
        <v>352</v>
      </c>
      <c r="M14" s="16" t="s">
        <v>72</v>
      </c>
      <c r="N14" s="16"/>
      <c r="O14" s="247">
        <v>80000</v>
      </c>
      <c r="P14" s="16"/>
      <c r="Q14" s="247">
        <v>80000</v>
      </c>
      <c r="R14" s="16"/>
      <c r="S14" s="16" t="s">
        <v>336</v>
      </c>
      <c r="T14" s="57"/>
    </row>
    <row r="15" spans="1:20" s="7" customFormat="1" ht="30" x14ac:dyDescent="0.25">
      <c r="A15" s="569">
        <v>4</v>
      </c>
      <c r="B15" s="569">
        <v>6</v>
      </c>
      <c r="C15" s="569">
        <v>1</v>
      </c>
      <c r="D15" s="569">
        <v>6</v>
      </c>
      <c r="E15" s="569" t="s">
        <v>353</v>
      </c>
      <c r="F15" s="569" t="s">
        <v>908</v>
      </c>
      <c r="G15" s="238" t="s">
        <v>909</v>
      </c>
      <c r="H15" s="16" t="s">
        <v>156</v>
      </c>
      <c r="I15" s="16" t="s">
        <v>338</v>
      </c>
      <c r="J15" s="16">
        <v>6</v>
      </c>
      <c r="K15" s="16" t="s">
        <v>42</v>
      </c>
      <c r="L15" s="569" t="s">
        <v>910</v>
      </c>
      <c r="M15" s="569" t="s">
        <v>72</v>
      </c>
      <c r="N15" s="569"/>
      <c r="O15" s="610">
        <v>93000</v>
      </c>
      <c r="P15" s="569"/>
      <c r="Q15" s="610">
        <f>O15</f>
        <v>93000</v>
      </c>
      <c r="R15" s="569"/>
      <c r="S15" s="569" t="s">
        <v>336</v>
      </c>
      <c r="T15" s="57"/>
    </row>
    <row r="16" spans="1:20" s="7" customFormat="1" ht="75" customHeight="1" x14ac:dyDescent="0.25">
      <c r="A16" s="569"/>
      <c r="B16" s="569"/>
      <c r="C16" s="569"/>
      <c r="D16" s="569"/>
      <c r="E16" s="569"/>
      <c r="F16" s="606"/>
      <c r="G16" s="238" t="s">
        <v>911</v>
      </c>
      <c r="H16" s="16" t="s">
        <v>46</v>
      </c>
      <c r="I16" s="16" t="s">
        <v>354</v>
      </c>
      <c r="J16" s="16">
        <v>1</v>
      </c>
      <c r="K16" s="16" t="s">
        <v>42</v>
      </c>
      <c r="L16" s="569"/>
      <c r="M16" s="569"/>
      <c r="N16" s="569"/>
      <c r="O16" s="569"/>
      <c r="P16" s="569"/>
      <c r="Q16" s="610"/>
      <c r="R16" s="569"/>
      <c r="S16" s="569"/>
      <c r="T16" s="57"/>
    </row>
    <row r="17" spans="1:20" s="7" customFormat="1" ht="43.5" customHeight="1" x14ac:dyDescent="0.25">
      <c r="A17" s="569"/>
      <c r="B17" s="569"/>
      <c r="C17" s="569"/>
      <c r="D17" s="569"/>
      <c r="E17" s="569"/>
      <c r="F17" s="606"/>
      <c r="G17" s="537" t="s">
        <v>912</v>
      </c>
      <c r="H17" s="537" t="s">
        <v>156</v>
      </c>
      <c r="I17" s="16" t="s">
        <v>355</v>
      </c>
      <c r="J17" s="16">
        <v>20</v>
      </c>
      <c r="K17" s="16" t="s">
        <v>42</v>
      </c>
      <c r="L17" s="569"/>
      <c r="M17" s="569"/>
      <c r="N17" s="569"/>
      <c r="O17" s="569"/>
      <c r="P17" s="569"/>
      <c r="Q17" s="610"/>
      <c r="R17" s="569"/>
      <c r="S17" s="569"/>
      <c r="T17" s="57"/>
    </row>
    <row r="18" spans="1:20" s="7" customFormat="1" ht="30" x14ac:dyDescent="0.25">
      <c r="A18" s="569"/>
      <c r="B18" s="569"/>
      <c r="C18" s="569"/>
      <c r="D18" s="569"/>
      <c r="E18" s="569"/>
      <c r="F18" s="606"/>
      <c r="G18" s="539"/>
      <c r="H18" s="539"/>
      <c r="I18" s="16" t="s">
        <v>356</v>
      </c>
      <c r="J18" s="16">
        <v>500</v>
      </c>
      <c r="K18" s="16" t="s">
        <v>341</v>
      </c>
      <c r="L18" s="569"/>
      <c r="M18" s="569"/>
      <c r="N18" s="569"/>
      <c r="O18" s="569"/>
      <c r="P18" s="569"/>
      <c r="Q18" s="610"/>
      <c r="R18" s="569"/>
      <c r="S18" s="569"/>
      <c r="T18" s="57"/>
    </row>
    <row r="19" spans="1:20" s="7" customFormat="1" ht="57.75" customHeight="1" x14ac:dyDescent="0.25">
      <c r="A19" s="537">
        <v>5</v>
      </c>
      <c r="B19" s="611" t="s">
        <v>357</v>
      </c>
      <c r="C19" s="613">
        <v>5</v>
      </c>
      <c r="D19" s="613">
        <v>4</v>
      </c>
      <c r="E19" s="537" t="s">
        <v>358</v>
      </c>
      <c r="F19" s="537" t="s">
        <v>359</v>
      </c>
      <c r="G19" s="537" t="s">
        <v>913</v>
      </c>
      <c r="H19" s="537" t="s">
        <v>360</v>
      </c>
      <c r="I19" s="16" t="s">
        <v>361</v>
      </c>
      <c r="J19" s="16" t="s">
        <v>362</v>
      </c>
      <c r="K19" s="16" t="s">
        <v>42</v>
      </c>
      <c r="L19" s="537" t="s">
        <v>363</v>
      </c>
      <c r="M19" s="537"/>
      <c r="N19" s="537"/>
      <c r="O19" s="607">
        <v>12000</v>
      </c>
      <c r="P19" s="537"/>
      <c r="Q19" s="607">
        <f>O19</f>
        <v>12000</v>
      </c>
      <c r="R19" s="537"/>
      <c r="S19" s="537" t="s">
        <v>336</v>
      </c>
      <c r="T19" s="57"/>
    </row>
    <row r="20" spans="1:20" s="7" customFormat="1" ht="57.75" customHeight="1" x14ac:dyDescent="0.25">
      <c r="A20" s="539"/>
      <c r="B20" s="612"/>
      <c r="C20" s="614"/>
      <c r="D20" s="614"/>
      <c r="E20" s="539"/>
      <c r="F20" s="539"/>
      <c r="G20" s="539"/>
      <c r="H20" s="539"/>
      <c r="I20" s="16" t="s">
        <v>79</v>
      </c>
      <c r="J20" s="16">
        <v>60</v>
      </c>
      <c r="K20" s="16" t="s">
        <v>341</v>
      </c>
      <c r="L20" s="539"/>
      <c r="M20" s="539"/>
      <c r="N20" s="539"/>
      <c r="O20" s="609"/>
      <c r="P20" s="539"/>
      <c r="Q20" s="609"/>
      <c r="R20" s="539"/>
      <c r="S20" s="539"/>
      <c r="T20" s="57"/>
    </row>
    <row r="23" spans="1:20" x14ac:dyDescent="0.25">
      <c r="O23" s="572"/>
      <c r="P23" s="615" t="s">
        <v>30</v>
      </c>
      <c r="Q23" s="616"/>
      <c r="R23" s="617"/>
    </row>
    <row r="24" spans="1:20" x14ac:dyDescent="0.25">
      <c r="O24" s="570"/>
      <c r="P24" s="545" t="s">
        <v>31</v>
      </c>
      <c r="Q24" s="545" t="s">
        <v>32</v>
      </c>
      <c r="R24" s="545"/>
    </row>
    <row r="25" spans="1:20" x14ac:dyDescent="0.25">
      <c r="O25" s="571"/>
      <c r="P25" s="545"/>
      <c r="Q25" s="128">
        <v>2022</v>
      </c>
      <c r="R25" s="128">
        <v>2023</v>
      </c>
    </row>
    <row r="26" spans="1:20" x14ac:dyDescent="0.25">
      <c r="O26" s="128" t="s">
        <v>33</v>
      </c>
      <c r="P26" s="5">
        <v>5</v>
      </c>
      <c r="Q26" s="41">
        <f>SUM(Q19,Q15,Q14,Q10,Q6)</f>
        <v>350000</v>
      </c>
      <c r="R26" s="6"/>
    </row>
  </sheetData>
  <mergeCells count="83">
    <mergeCell ref="O23:O25"/>
    <mergeCell ref="P23:R23"/>
    <mergeCell ref="P24:P25"/>
    <mergeCell ref="Q24:R24"/>
    <mergeCell ref="O19:O20"/>
    <mergeCell ref="P19:P20"/>
    <mergeCell ref="Q19:Q20"/>
    <mergeCell ref="R19:R20"/>
    <mergeCell ref="A19:A20"/>
    <mergeCell ref="B19:B20"/>
    <mergeCell ref="C19:C20"/>
    <mergeCell ref="D19:D20"/>
    <mergeCell ref="E19:E20"/>
    <mergeCell ref="D15:D18"/>
    <mergeCell ref="E15:E18"/>
    <mergeCell ref="S19:S20"/>
    <mergeCell ref="F19:F20"/>
    <mergeCell ref="G19:G20"/>
    <mergeCell ref="H19:H20"/>
    <mergeCell ref="L19:L20"/>
    <mergeCell ref="M19:M20"/>
    <mergeCell ref="N19:N20"/>
    <mergeCell ref="A10:A13"/>
    <mergeCell ref="B10:B13"/>
    <mergeCell ref="C10:C13"/>
    <mergeCell ref="R15:R18"/>
    <mergeCell ref="S15:S18"/>
    <mergeCell ref="G17:G18"/>
    <mergeCell ref="H17:H18"/>
    <mergeCell ref="L15:L18"/>
    <mergeCell ref="M15:M18"/>
    <mergeCell ref="N15:N18"/>
    <mergeCell ref="O15:O18"/>
    <mergeCell ref="P15:P18"/>
    <mergeCell ref="Q15:Q18"/>
    <mergeCell ref="A15:A18"/>
    <mergeCell ref="B15:B18"/>
    <mergeCell ref="C15:C18"/>
    <mergeCell ref="F15:F18"/>
    <mergeCell ref="P10:P13"/>
    <mergeCell ref="Q10:Q13"/>
    <mergeCell ref="R10:R13"/>
    <mergeCell ref="S10:S13"/>
    <mergeCell ref="G10:G13"/>
    <mergeCell ref="H10:H11"/>
    <mergeCell ref="L10:L13"/>
    <mergeCell ref="M10:M13"/>
    <mergeCell ref="N10:N13"/>
    <mergeCell ref="O10:O13"/>
    <mergeCell ref="D10:D13"/>
    <mergeCell ref="E10:E13"/>
    <mergeCell ref="F10:F13"/>
    <mergeCell ref="P6:P9"/>
    <mergeCell ref="Q6:Q9"/>
    <mergeCell ref="A6:A9"/>
    <mergeCell ref="B6:B9"/>
    <mergeCell ref="C6:C9"/>
    <mergeCell ref="D6:D9"/>
    <mergeCell ref="E6:E9"/>
    <mergeCell ref="R6:R9"/>
    <mergeCell ref="S6:S9"/>
    <mergeCell ref="H7:H9"/>
    <mergeCell ref="F6:F9"/>
    <mergeCell ref="G6:G9"/>
    <mergeCell ref="L6:L9"/>
    <mergeCell ref="M6:M9"/>
    <mergeCell ref="N6:N9"/>
    <mergeCell ref="O6: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25" right="0.25" top="0.75" bottom="0.75" header="0.3" footer="0.3"/>
  <pageSetup paperSize="8"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Zakresy nazwane</vt:lpstr>
      </vt:variant>
      <vt:variant>
        <vt:i4>9</vt:i4>
      </vt:variant>
    </vt:vector>
  </HeadingPairs>
  <TitlesOfParts>
    <vt:vector size="45"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 </vt:lpstr>
      <vt:lpstr>Świętokrzyski ODR</vt:lpstr>
      <vt:lpstr>Warmińsko-Mazurski ODR</vt:lpstr>
      <vt:lpstr>Wielkopolski ODR</vt:lpstr>
      <vt:lpstr>Zachodniopomorski ODR</vt:lpstr>
      <vt:lpstr>'CDR (KSOW)'!Obszar_wydruku</vt:lpstr>
      <vt:lpstr>'Łódzka JR'!Obszar_wydruku</vt:lpstr>
      <vt:lpstr>'Opolska JR'!Obszar_wydruku</vt:lpstr>
      <vt:lpstr>'Pomorski ODR'!Obszar_wydruku</vt:lpstr>
      <vt:lpstr>'Śląski ODR '!Obszar_wydruku</vt:lpstr>
      <vt:lpstr>'Świętokrzyska JR'!Obszar_wydruku</vt:lpstr>
      <vt:lpstr>'Świętokrzyski ODR'!Obszar_wydruku</vt:lpstr>
      <vt:lpstr>'Warmińsko-Mazurska JR'!Obszar_wydruku</vt:lpstr>
      <vt:lpstr>'CDR (KSOW)'!Tytuły_wydruku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2022-02-10T13:01:05Z</cp:lastPrinted>
  <dcterms:created xsi:type="dcterms:W3CDTF">2022-01-10T07:07:07Z</dcterms:created>
  <dcterms:modified xsi:type="dcterms:W3CDTF">2022-05-23T08:28:11Z</dcterms:modified>
</cp:coreProperties>
</file>